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310" windowWidth="15480" windowHeight="9345" tabRatio="939"/>
  </bookViews>
  <sheets>
    <sheet name="YARIŞMA BİLGİLERİ" sheetId="68" r:id="rId1"/>
    <sheet name="3000m.Eng" sheetId="341" state="hidden" r:id="rId2"/>
    <sheet name="Sırık" sheetId="326" state="hidden" r:id="rId3"/>
    <sheet name="Gülle" sheetId="298" state="hidden" r:id="rId4"/>
    <sheet name="100m. Seçme" sheetId="285" state="hidden" r:id="rId5"/>
    <sheet name="Cirit" sheetId="344" state="hidden" r:id="rId6"/>
    <sheet name="Üçadım" sheetId="325" state="hidden" r:id="rId7"/>
    <sheet name="200m. Seçme" sheetId="321" state="hidden" r:id="rId8"/>
    <sheet name="3000m." sheetId="320" state="hidden" r:id="rId9"/>
    <sheet name="5000m." sheetId="332" state="hidden" r:id="rId10"/>
    <sheet name="400m.Eng" sheetId="340" state="hidden" r:id="rId11"/>
    <sheet name="Uzun" sheetId="288" state="hidden" r:id="rId12"/>
    <sheet name="Fed.Den.400m." sheetId="333" state="hidden" r:id="rId13"/>
    <sheet name="ERKEKLER ÇEKİÇ" sheetId="342" r:id="rId14"/>
    <sheet name="BAYANLAR ÇEKİÇ" sheetId="346" r:id="rId15"/>
    <sheet name="Disk" sheetId="343" state="hidden" r:id="rId16"/>
    <sheet name="4x100m." sheetId="329" state="hidden" r:id="rId17"/>
    <sheet name="Start Listesi 2.Gün" sheetId="336" state="hidden" r:id="rId18"/>
    <sheet name="Fed.Den.100m.Eng" sheetId="334" state="hidden" r:id="rId19"/>
    <sheet name="3000m. Yürüyüş" sheetId="339" state="hidden" r:id="rId20"/>
    <sheet name="4x400m." sheetId="330" state="hidden" r:id="rId21"/>
    <sheet name="Genel Puan Tablosu" sheetId="307" state="hidden" r:id="rId22"/>
    <sheet name="ALMANAK TOPLU SONUÇ" sheetId="268" state="hidden" r:id="rId23"/>
  </sheets>
  <definedNames>
    <definedName name="_10Excel_BuiltIn_Print_Area_9_1">#N/A</definedName>
    <definedName name="_1Excel_BuiltIn_Print_Area_11_1">#N/A</definedName>
    <definedName name="_2Excel_BuiltIn_Print_Area_12_1">#N/A</definedName>
    <definedName name="_3Excel_BuiltIn_Print_Area_13_1">#N/A</definedName>
    <definedName name="_4Excel_BuiltIn_Print_Area_16_1">#N/A</definedName>
    <definedName name="_5Excel_BuiltIn_Print_Area_19_1">#N/A</definedName>
    <definedName name="_6Excel_BuiltIn_Print_Area_20_1">#N/A</definedName>
    <definedName name="_7Excel_BuiltIn_Print_Area_21_1">#N/A</definedName>
    <definedName name="_8Excel_BuiltIn_Print_Area_4_1">#N/A</definedName>
    <definedName name="_9Excel_BuiltIn_Print_Area_5_1">#N/A</definedName>
    <definedName name="_xlnm._FilterDatabase" localSheetId="4" hidden="1">'100m. Seçme'!$L$9:$Q$10</definedName>
    <definedName name="_xlnm._FilterDatabase" localSheetId="7" hidden="1">'200m. Seçme'!$L$9:$Q$10</definedName>
    <definedName name="_xlnm._FilterDatabase" localSheetId="8" hidden="1">'3000m.'!$K$9:$P$10</definedName>
    <definedName name="_xlnm._FilterDatabase" localSheetId="19" hidden="1">'3000m. Yürüyüş'!$K$6:$P$7</definedName>
    <definedName name="_xlnm._FilterDatabase" localSheetId="1" hidden="1">'3000m.Eng'!$K$9:$P$10</definedName>
    <definedName name="_xlnm._FilterDatabase" localSheetId="10" hidden="1">'400m.Eng'!$L$9:$Q$10</definedName>
    <definedName name="_xlnm._FilterDatabase" localSheetId="22" hidden="1">'ALMANAK TOPLU SONUÇ'!$A$2:$M$256</definedName>
    <definedName name="_xlnm._FilterDatabase" localSheetId="5" hidden="1">Cirit!$B$9:$P$10</definedName>
    <definedName name="_xlnm._FilterDatabase" localSheetId="15" hidden="1">Disk!$B$9:$P$10</definedName>
    <definedName name="_xlnm._FilterDatabase" localSheetId="13" hidden="1">'ERKEKLER ÇEKİÇ'!$B$6:$N$7</definedName>
    <definedName name="_xlnm._FilterDatabase" localSheetId="3" hidden="1">Gülle!$B$9:$P$10</definedName>
    <definedName name="_xlnm._FilterDatabase" localSheetId="2" hidden="1">Sırık!$B$9:$BQ$10</definedName>
    <definedName name="_xlnm._FilterDatabase" localSheetId="11" hidden="1">Uzun!$B$9:$P$10</definedName>
    <definedName name="_xlnm._FilterDatabase" localSheetId="6" hidden="1">Üçadım!$B$9:$P$10</definedName>
    <definedName name="Excel_BuiltIn__FilterDatabase_3" localSheetId="19">#REF!</definedName>
    <definedName name="Excel_BuiltIn__FilterDatabase_3" localSheetId="1">#REF!</definedName>
    <definedName name="Excel_BuiltIn__FilterDatabase_3" localSheetId="10">#REF!</definedName>
    <definedName name="Excel_BuiltIn__FilterDatabase_3" localSheetId="5">#REF!</definedName>
    <definedName name="Excel_BuiltIn__FilterDatabase_3" localSheetId="15">#REF!</definedName>
    <definedName name="Excel_BuiltIn__FilterDatabase_3" localSheetId="13">#REF!</definedName>
    <definedName name="Excel_BuiltIn__FilterDatabase_3">#REF!</definedName>
    <definedName name="Excel_BuiltIn__FilterDatabase_3_1">#N/A</definedName>
    <definedName name="Excel_BuiltIn_Print_Area_11" localSheetId="4">#REF!</definedName>
    <definedName name="Excel_BuiltIn_Print_Area_11" localSheetId="7">#REF!</definedName>
    <definedName name="Excel_BuiltIn_Print_Area_11" localSheetId="8">#REF!</definedName>
    <definedName name="Excel_BuiltIn_Print_Area_11" localSheetId="19">#REF!</definedName>
    <definedName name="Excel_BuiltIn_Print_Area_11" localSheetId="1">#REF!</definedName>
    <definedName name="Excel_BuiltIn_Print_Area_11" localSheetId="10">#REF!</definedName>
    <definedName name="Excel_BuiltIn_Print_Area_11" localSheetId="16">#REF!</definedName>
    <definedName name="Excel_BuiltIn_Print_Area_11" localSheetId="20">#REF!</definedName>
    <definedName name="Excel_BuiltIn_Print_Area_11" localSheetId="9">#REF!</definedName>
    <definedName name="Excel_BuiltIn_Print_Area_11" localSheetId="5">#REF!</definedName>
    <definedName name="Excel_BuiltIn_Print_Area_11" localSheetId="15">#REF!</definedName>
    <definedName name="Excel_BuiltIn_Print_Area_11" localSheetId="13">#REF!</definedName>
    <definedName name="Excel_BuiltIn_Print_Area_11" localSheetId="18">#REF!</definedName>
    <definedName name="Excel_BuiltIn_Print_Area_11" localSheetId="12">#REF!</definedName>
    <definedName name="Excel_BuiltIn_Print_Area_11" localSheetId="21">#REF!</definedName>
    <definedName name="Excel_BuiltIn_Print_Area_11" localSheetId="3">#REF!</definedName>
    <definedName name="Excel_BuiltIn_Print_Area_11" localSheetId="2">#REF!</definedName>
    <definedName name="Excel_BuiltIn_Print_Area_11" localSheetId="17">#REF!</definedName>
    <definedName name="Excel_BuiltIn_Print_Area_11" localSheetId="11">#REF!</definedName>
    <definedName name="Excel_BuiltIn_Print_Area_11" localSheetId="6">#REF!</definedName>
    <definedName name="Excel_BuiltIn_Print_Area_11">#REF!</definedName>
    <definedName name="Excel_BuiltIn_Print_Area_11_16">#N/A</definedName>
    <definedName name="Excel_BuiltIn_Print_Area_11_29">#N/A</definedName>
    <definedName name="Excel_BuiltIn_Print_Area_11_31">#N/A</definedName>
    <definedName name="Excel_BuiltIn_Print_Area_12" localSheetId="4">#REF!</definedName>
    <definedName name="Excel_BuiltIn_Print_Area_12" localSheetId="7">#REF!</definedName>
    <definedName name="Excel_BuiltIn_Print_Area_12" localSheetId="8">#REF!</definedName>
    <definedName name="Excel_BuiltIn_Print_Area_12" localSheetId="19">#REF!</definedName>
    <definedName name="Excel_BuiltIn_Print_Area_12" localSheetId="1">#REF!</definedName>
    <definedName name="Excel_BuiltIn_Print_Area_12" localSheetId="10">#REF!</definedName>
    <definedName name="Excel_BuiltIn_Print_Area_12" localSheetId="16">#REF!</definedName>
    <definedName name="Excel_BuiltIn_Print_Area_12" localSheetId="20">#REF!</definedName>
    <definedName name="Excel_BuiltIn_Print_Area_12" localSheetId="9">#REF!</definedName>
    <definedName name="Excel_BuiltIn_Print_Area_12" localSheetId="5">#REF!</definedName>
    <definedName name="Excel_BuiltIn_Print_Area_12" localSheetId="15">#REF!</definedName>
    <definedName name="Excel_BuiltIn_Print_Area_12" localSheetId="13">#REF!</definedName>
    <definedName name="Excel_BuiltIn_Print_Area_12" localSheetId="18">#REF!</definedName>
    <definedName name="Excel_BuiltIn_Print_Area_12" localSheetId="12">#REF!</definedName>
    <definedName name="Excel_BuiltIn_Print_Area_12" localSheetId="21">#REF!</definedName>
    <definedName name="Excel_BuiltIn_Print_Area_12" localSheetId="3">#REF!</definedName>
    <definedName name="Excel_BuiltIn_Print_Area_12" localSheetId="2">#REF!</definedName>
    <definedName name="Excel_BuiltIn_Print_Area_12" localSheetId="17">#REF!</definedName>
    <definedName name="Excel_BuiltIn_Print_Area_12" localSheetId="11">#REF!</definedName>
    <definedName name="Excel_BuiltIn_Print_Area_12" localSheetId="6">#REF!</definedName>
    <definedName name="Excel_BuiltIn_Print_Area_12">#REF!</definedName>
    <definedName name="Excel_BuiltIn_Print_Area_12_16">#N/A</definedName>
    <definedName name="Excel_BuiltIn_Print_Area_12_29">#N/A</definedName>
    <definedName name="Excel_BuiltIn_Print_Area_12_31">#N/A</definedName>
    <definedName name="Excel_BuiltIn_Print_Area_13" localSheetId="4">#REF!</definedName>
    <definedName name="Excel_BuiltIn_Print_Area_13" localSheetId="7">#REF!</definedName>
    <definedName name="Excel_BuiltIn_Print_Area_13" localSheetId="8">#REF!</definedName>
    <definedName name="Excel_BuiltIn_Print_Area_13" localSheetId="19">#REF!</definedName>
    <definedName name="Excel_BuiltIn_Print_Area_13" localSheetId="1">#REF!</definedName>
    <definedName name="Excel_BuiltIn_Print_Area_13" localSheetId="10">#REF!</definedName>
    <definedName name="Excel_BuiltIn_Print_Area_13" localSheetId="16">#REF!</definedName>
    <definedName name="Excel_BuiltIn_Print_Area_13" localSheetId="20">#REF!</definedName>
    <definedName name="Excel_BuiltIn_Print_Area_13" localSheetId="9">#REF!</definedName>
    <definedName name="Excel_BuiltIn_Print_Area_13" localSheetId="5">#REF!</definedName>
    <definedName name="Excel_BuiltIn_Print_Area_13" localSheetId="15">#REF!</definedName>
    <definedName name="Excel_BuiltIn_Print_Area_13" localSheetId="13">#REF!</definedName>
    <definedName name="Excel_BuiltIn_Print_Area_13" localSheetId="18">#REF!</definedName>
    <definedName name="Excel_BuiltIn_Print_Area_13" localSheetId="12">#REF!</definedName>
    <definedName name="Excel_BuiltIn_Print_Area_13" localSheetId="21">#REF!</definedName>
    <definedName name="Excel_BuiltIn_Print_Area_13" localSheetId="3">#REF!</definedName>
    <definedName name="Excel_BuiltIn_Print_Area_13" localSheetId="2">#REF!</definedName>
    <definedName name="Excel_BuiltIn_Print_Area_13" localSheetId="17">#REF!</definedName>
    <definedName name="Excel_BuiltIn_Print_Area_13" localSheetId="11">#REF!</definedName>
    <definedName name="Excel_BuiltIn_Print_Area_13" localSheetId="6">#REF!</definedName>
    <definedName name="Excel_BuiltIn_Print_Area_13">#REF!</definedName>
    <definedName name="Excel_BuiltIn_Print_Area_13_16">#N/A</definedName>
    <definedName name="Excel_BuiltIn_Print_Area_13_29">#N/A</definedName>
    <definedName name="Excel_BuiltIn_Print_Area_13_31">#N/A</definedName>
    <definedName name="Excel_BuiltIn_Print_Area_16" localSheetId="4">#REF!</definedName>
    <definedName name="Excel_BuiltIn_Print_Area_16" localSheetId="7">#REF!</definedName>
    <definedName name="Excel_BuiltIn_Print_Area_16" localSheetId="8">#REF!</definedName>
    <definedName name="Excel_BuiltIn_Print_Area_16" localSheetId="19">#REF!</definedName>
    <definedName name="Excel_BuiltIn_Print_Area_16" localSheetId="1">#REF!</definedName>
    <definedName name="Excel_BuiltIn_Print_Area_16" localSheetId="10">#REF!</definedName>
    <definedName name="Excel_BuiltIn_Print_Area_16" localSheetId="16">#REF!</definedName>
    <definedName name="Excel_BuiltIn_Print_Area_16" localSheetId="20">#REF!</definedName>
    <definedName name="Excel_BuiltIn_Print_Area_16" localSheetId="9">#REF!</definedName>
    <definedName name="Excel_BuiltIn_Print_Area_16" localSheetId="5">#REF!</definedName>
    <definedName name="Excel_BuiltIn_Print_Area_16" localSheetId="15">#REF!</definedName>
    <definedName name="Excel_BuiltIn_Print_Area_16" localSheetId="13">#REF!</definedName>
    <definedName name="Excel_BuiltIn_Print_Area_16" localSheetId="18">#REF!</definedName>
    <definedName name="Excel_BuiltIn_Print_Area_16" localSheetId="12">#REF!</definedName>
    <definedName name="Excel_BuiltIn_Print_Area_16" localSheetId="21">#REF!</definedName>
    <definedName name="Excel_BuiltIn_Print_Area_16" localSheetId="3">#REF!</definedName>
    <definedName name="Excel_BuiltIn_Print_Area_16" localSheetId="2">#REF!</definedName>
    <definedName name="Excel_BuiltIn_Print_Area_16" localSheetId="17">#REF!</definedName>
    <definedName name="Excel_BuiltIn_Print_Area_16" localSheetId="11">#REF!</definedName>
    <definedName name="Excel_BuiltIn_Print_Area_16" localSheetId="6">#REF!</definedName>
    <definedName name="Excel_BuiltIn_Print_Area_16">#REF!</definedName>
    <definedName name="Excel_BuiltIn_Print_Area_16_16">#N/A</definedName>
    <definedName name="Excel_BuiltIn_Print_Area_16_29">#N/A</definedName>
    <definedName name="Excel_BuiltIn_Print_Area_16_31">#N/A</definedName>
    <definedName name="Excel_BuiltIn_Print_Area_19" localSheetId="4">#REF!</definedName>
    <definedName name="Excel_BuiltIn_Print_Area_19" localSheetId="7">#REF!</definedName>
    <definedName name="Excel_BuiltIn_Print_Area_19" localSheetId="8">#REF!</definedName>
    <definedName name="Excel_BuiltIn_Print_Area_19" localSheetId="19">#REF!</definedName>
    <definedName name="Excel_BuiltIn_Print_Area_19" localSheetId="1">#REF!</definedName>
    <definedName name="Excel_BuiltIn_Print_Area_19" localSheetId="10">#REF!</definedName>
    <definedName name="Excel_BuiltIn_Print_Area_19" localSheetId="16">#REF!</definedName>
    <definedName name="Excel_BuiltIn_Print_Area_19" localSheetId="20">#REF!</definedName>
    <definedName name="Excel_BuiltIn_Print_Area_19" localSheetId="9">#REF!</definedName>
    <definedName name="Excel_BuiltIn_Print_Area_19" localSheetId="5">#REF!</definedName>
    <definedName name="Excel_BuiltIn_Print_Area_19" localSheetId="15">#REF!</definedName>
    <definedName name="Excel_BuiltIn_Print_Area_19" localSheetId="13">#REF!</definedName>
    <definedName name="Excel_BuiltIn_Print_Area_19" localSheetId="18">#REF!</definedName>
    <definedName name="Excel_BuiltIn_Print_Area_19" localSheetId="12">#REF!</definedName>
    <definedName name="Excel_BuiltIn_Print_Area_19" localSheetId="21">#REF!</definedName>
    <definedName name="Excel_BuiltIn_Print_Area_19" localSheetId="3">#REF!</definedName>
    <definedName name="Excel_BuiltIn_Print_Area_19" localSheetId="2">#REF!</definedName>
    <definedName name="Excel_BuiltIn_Print_Area_19" localSheetId="17">#REF!</definedName>
    <definedName name="Excel_BuiltIn_Print_Area_19" localSheetId="11">#REF!</definedName>
    <definedName name="Excel_BuiltIn_Print_Area_19" localSheetId="6">#REF!</definedName>
    <definedName name="Excel_BuiltIn_Print_Area_19">#REF!</definedName>
    <definedName name="Excel_BuiltIn_Print_Area_19_16">#N/A</definedName>
    <definedName name="Excel_BuiltIn_Print_Area_19_29">#N/A</definedName>
    <definedName name="Excel_BuiltIn_Print_Area_19_31">#N/A</definedName>
    <definedName name="Excel_BuiltIn_Print_Area_20" localSheetId="4">#REF!</definedName>
    <definedName name="Excel_BuiltIn_Print_Area_20" localSheetId="7">#REF!</definedName>
    <definedName name="Excel_BuiltIn_Print_Area_20" localSheetId="8">#REF!</definedName>
    <definedName name="Excel_BuiltIn_Print_Area_20" localSheetId="19">#REF!</definedName>
    <definedName name="Excel_BuiltIn_Print_Area_20" localSheetId="1">#REF!</definedName>
    <definedName name="Excel_BuiltIn_Print_Area_20" localSheetId="10">#REF!</definedName>
    <definedName name="Excel_BuiltIn_Print_Area_20" localSheetId="16">#REF!</definedName>
    <definedName name="Excel_BuiltIn_Print_Area_20" localSheetId="20">#REF!</definedName>
    <definedName name="Excel_BuiltIn_Print_Area_20" localSheetId="9">#REF!</definedName>
    <definedName name="Excel_BuiltIn_Print_Area_20" localSheetId="5">#REF!</definedName>
    <definedName name="Excel_BuiltIn_Print_Area_20" localSheetId="15">#REF!</definedName>
    <definedName name="Excel_BuiltIn_Print_Area_20" localSheetId="13">#REF!</definedName>
    <definedName name="Excel_BuiltIn_Print_Area_20" localSheetId="18">#REF!</definedName>
    <definedName name="Excel_BuiltIn_Print_Area_20" localSheetId="12">#REF!</definedName>
    <definedName name="Excel_BuiltIn_Print_Area_20" localSheetId="21">#REF!</definedName>
    <definedName name="Excel_BuiltIn_Print_Area_20" localSheetId="3">#REF!</definedName>
    <definedName name="Excel_BuiltIn_Print_Area_20" localSheetId="2">#REF!</definedName>
    <definedName name="Excel_BuiltIn_Print_Area_20" localSheetId="17">#REF!</definedName>
    <definedName name="Excel_BuiltIn_Print_Area_20" localSheetId="11">#REF!</definedName>
    <definedName name="Excel_BuiltIn_Print_Area_20" localSheetId="6">#REF!</definedName>
    <definedName name="Excel_BuiltIn_Print_Area_20">#REF!</definedName>
    <definedName name="Excel_BuiltIn_Print_Area_20_16">#N/A</definedName>
    <definedName name="Excel_BuiltIn_Print_Area_20_29">#N/A</definedName>
    <definedName name="Excel_BuiltIn_Print_Area_20_31">#N/A</definedName>
    <definedName name="Excel_BuiltIn_Print_Area_21" localSheetId="4">#REF!</definedName>
    <definedName name="Excel_BuiltIn_Print_Area_21" localSheetId="7">#REF!</definedName>
    <definedName name="Excel_BuiltIn_Print_Area_21" localSheetId="8">#REF!</definedName>
    <definedName name="Excel_BuiltIn_Print_Area_21" localSheetId="19">#REF!</definedName>
    <definedName name="Excel_BuiltIn_Print_Area_21" localSheetId="1">#REF!</definedName>
    <definedName name="Excel_BuiltIn_Print_Area_21" localSheetId="10">#REF!</definedName>
    <definedName name="Excel_BuiltIn_Print_Area_21" localSheetId="16">#REF!</definedName>
    <definedName name="Excel_BuiltIn_Print_Area_21" localSheetId="20">#REF!</definedName>
    <definedName name="Excel_BuiltIn_Print_Area_21" localSheetId="9">#REF!</definedName>
    <definedName name="Excel_BuiltIn_Print_Area_21" localSheetId="5">#REF!</definedName>
    <definedName name="Excel_BuiltIn_Print_Area_21" localSheetId="15">#REF!</definedName>
    <definedName name="Excel_BuiltIn_Print_Area_21" localSheetId="13">#REF!</definedName>
    <definedName name="Excel_BuiltIn_Print_Area_21" localSheetId="18">#REF!</definedName>
    <definedName name="Excel_BuiltIn_Print_Area_21" localSheetId="12">#REF!</definedName>
    <definedName name="Excel_BuiltIn_Print_Area_21" localSheetId="21">#REF!</definedName>
    <definedName name="Excel_BuiltIn_Print_Area_21" localSheetId="3">#REF!</definedName>
    <definedName name="Excel_BuiltIn_Print_Area_21" localSheetId="2">#REF!</definedName>
    <definedName name="Excel_BuiltIn_Print_Area_21" localSheetId="17">#REF!</definedName>
    <definedName name="Excel_BuiltIn_Print_Area_21" localSheetId="11">#REF!</definedName>
    <definedName name="Excel_BuiltIn_Print_Area_21" localSheetId="6">#REF!</definedName>
    <definedName name="Excel_BuiltIn_Print_Area_21">#REF!</definedName>
    <definedName name="Excel_BuiltIn_Print_Area_21_16">#N/A</definedName>
    <definedName name="Excel_BuiltIn_Print_Area_21_29">#N/A</definedName>
    <definedName name="Excel_BuiltIn_Print_Area_21_31">#N/A</definedName>
    <definedName name="Excel_BuiltIn_Print_Area_4" localSheetId="4">#REF!</definedName>
    <definedName name="Excel_BuiltIn_Print_Area_4" localSheetId="7">#REF!</definedName>
    <definedName name="Excel_BuiltIn_Print_Area_4" localSheetId="8">#REF!</definedName>
    <definedName name="Excel_BuiltIn_Print_Area_4" localSheetId="19">#REF!</definedName>
    <definedName name="Excel_BuiltIn_Print_Area_4" localSheetId="1">#REF!</definedName>
    <definedName name="Excel_BuiltIn_Print_Area_4" localSheetId="10">#REF!</definedName>
    <definedName name="Excel_BuiltIn_Print_Area_4" localSheetId="16">#REF!</definedName>
    <definedName name="Excel_BuiltIn_Print_Area_4" localSheetId="20">#REF!</definedName>
    <definedName name="Excel_BuiltIn_Print_Area_4" localSheetId="9">#REF!</definedName>
    <definedName name="Excel_BuiltIn_Print_Area_4" localSheetId="5">#REF!</definedName>
    <definedName name="Excel_BuiltIn_Print_Area_4" localSheetId="15">#REF!</definedName>
    <definedName name="Excel_BuiltIn_Print_Area_4" localSheetId="13">#REF!</definedName>
    <definedName name="Excel_BuiltIn_Print_Area_4" localSheetId="18">#REF!</definedName>
    <definedName name="Excel_BuiltIn_Print_Area_4" localSheetId="12">#REF!</definedName>
    <definedName name="Excel_BuiltIn_Print_Area_4" localSheetId="21">#REF!</definedName>
    <definedName name="Excel_BuiltIn_Print_Area_4" localSheetId="3">#REF!</definedName>
    <definedName name="Excel_BuiltIn_Print_Area_4" localSheetId="2">#REF!</definedName>
    <definedName name="Excel_BuiltIn_Print_Area_4" localSheetId="17">#REF!</definedName>
    <definedName name="Excel_BuiltIn_Print_Area_4" localSheetId="11">#REF!</definedName>
    <definedName name="Excel_BuiltIn_Print_Area_4" localSheetId="6">#REF!</definedName>
    <definedName name="Excel_BuiltIn_Print_Area_4">#REF!</definedName>
    <definedName name="Excel_BuiltIn_Print_Area_4_16">#N/A</definedName>
    <definedName name="Excel_BuiltIn_Print_Area_4_29">#N/A</definedName>
    <definedName name="Excel_BuiltIn_Print_Area_4_31">#N/A</definedName>
    <definedName name="Excel_BuiltIn_Print_Area_5" localSheetId="4">#REF!</definedName>
    <definedName name="Excel_BuiltIn_Print_Area_5" localSheetId="7">#REF!</definedName>
    <definedName name="Excel_BuiltIn_Print_Area_5" localSheetId="8">#REF!</definedName>
    <definedName name="Excel_BuiltIn_Print_Area_5" localSheetId="19">#REF!</definedName>
    <definedName name="Excel_BuiltIn_Print_Area_5" localSheetId="1">#REF!</definedName>
    <definedName name="Excel_BuiltIn_Print_Area_5" localSheetId="10">#REF!</definedName>
    <definedName name="Excel_BuiltIn_Print_Area_5" localSheetId="16">#REF!</definedName>
    <definedName name="Excel_BuiltIn_Print_Area_5" localSheetId="20">#REF!</definedName>
    <definedName name="Excel_BuiltIn_Print_Area_5" localSheetId="9">#REF!</definedName>
    <definedName name="Excel_BuiltIn_Print_Area_5" localSheetId="5">#REF!</definedName>
    <definedName name="Excel_BuiltIn_Print_Area_5" localSheetId="15">#REF!</definedName>
    <definedName name="Excel_BuiltIn_Print_Area_5" localSheetId="13">#REF!</definedName>
    <definedName name="Excel_BuiltIn_Print_Area_5" localSheetId="18">#REF!</definedName>
    <definedName name="Excel_BuiltIn_Print_Area_5" localSheetId="12">#REF!</definedName>
    <definedName name="Excel_BuiltIn_Print_Area_5" localSheetId="21">#REF!</definedName>
    <definedName name="Excel_BuiltIn_Print_Area_5" localSheetId="3">#REF!</definedName>
    <definedName name="Excel_BuiltIn_Print_Area_5" localSheetId="2">#REF!</definedName>
    <definedName name="Excel_BuiltIn_Print_Area_5" localSheetId="17">#REF!</definedName>
    <definedName name="Excel_BuiltIn_Print_Area_5" localSheetId="11">#REF!</definedName>
    <definedName name="Excel_BuiltIn_Print_Area_5" localSheetId="6">#REF!</definedName>
    <definedName name="Excel_BuiltIn_Print_Area_5">#REF!</definedName>
    <definedName name="Excel_BuiltIn_Print_Area_5_16">#N/A</definedName>
    <definedName name="Excel_BuiltIn_Print_Area_5_29">#N/A</definedName>
    <definedName name="Excel_BuiltIn_Print_Area_5_31">#N/A</definedName>
    <definedName name="Excel_BuiltIn_Print_Area_9" localSheetId="4">#REF!</definedName>
    <definedName name="Excel_BuiltIn_Print_Area_9" localSheetId="7">#REF!</definedName>
    <definedName name="Excel_BuiltIn_Print_Area_9" localSheetId="8">#REF!</definedName>
    <definedName name="Excel_BuiltIn_Print_Area_9" localSheetId="19">#REF!</definedName>
    <definedName name="Excel_BuiltIn_Print_Area_9" localSheetId="1">#REF!</definedName>
    <definedName name="Excel_BuiltIn_Print_Area_9" localSheetId="10">#REF!</definedName>
    <definedName name="Excel_BuiltIn_Print_Area_9" localSheetId="16">#REF!</definedName>
    <definedName name="Excel_BuiltIn_Print_Area_9" localSheetId="20">#REF!</definedName>
    <definedName name="Excel_BuiltIn_Print_Area_9" localSheetId="9">#REF!</definedName>
    <definedName name="Excel_BuiltIn_Print_Area_9" localSheetId="5">#REF!</definedName>
    <definedName name="Excel_BuiltIn_Print_Area_9" localSheetId="15">#REF!</definedName>
    <definedName name="Excel_BuiltIn_Print_Area_9" localSheetId="13">#REF!</definedName>
    <definedName name="Excel_BuiltIn_Print_Area_9" localSheetId="18">#REF!</definedName>
    <definedName name="Excel_BuiltIn_Print_Area_9" localSheetId="12">#REF!</definedName>
    <definedName name="Excel_BuiltIn_Print_Area_9" localSheetId="21">#REF!</definedName>
    <definedName name="Excel_BuiltIn_Print_Area_9" localSheetId="3">#REF!</definedName>
    <definedName name="Excel_BuiltIn_Print_Area_9" localSheetId="2">#REF!</definedName>
    <definedName name="Excel_BuiltIn_Print_Area_9" localSheetId="17">#REF!</definedName>
    <definedName name="Excel_BuiltIn_Print_Area_9" localSheetId="11">#REF!</definedName>
    <definedName name="Excel_BuiltIn_Print_Area_9" localSheetId="6">#REF!</definedName>
    <definedName name="Excel_BuiltIn_Print_Area_9">#REF!</definedName>
    <definedName name="Excel_BuiltIn_Print_Area_9_16">#N/A</definedName>
    <definedName name="Excel_BuiltIn_Print_Area_9_29">#N/A</definedName>
    <definedName name="Excel_BuiltIn_Print_Area_9_31">#N/A</definedName>
    <definedName name="_xlnm.Print_Area" localSheetId="4">'100m. Seçme'!$A$1:$R$50</definedName>
    <definedName name="_xlnm.Print_Area" localSheetId="7">'200m. Seçme'!$A$1:$R$50</definedName>
    <definedName name="_xlnm.Print_Area" localSheetId="8">'3000m.'!$A$1:$P$38</definedName>
    <definedName name="_xlnm.Print_Area" localSheetId="19">'3000m. Yürüyüş'!$A$1:$P$35</definedName>
    <definedName name="_xlnm.Print_Area" localSheetId="1">'3000m.Eng'!$A$1:$P$38</definedName>
    <definedName name="_xlnm.Print_Area" localSheetId="10">'400m.Eng'!$A$1:$R$40</definedName>
    <definedName name="_xlnm.Print_Area" localSheetId="16">'4x100m.'!$A$1:$R$27</definedName>
    <definedName name="_xlnm.Print_Area" localSheetId="20">'4x400m.'!$A$1:$P$26</definedName>
    <definedName name="_xlnm.Print_Area" localSheetId="9">'5000m.'!$A$1:$P$38</definedName>
    <definedName name="_xlnm.Print_Area" localSheetId="5">Cirit!$A$1:$P$44</definedName>
    <definedName name="_xlnm.Print_Area" localSheetId="15">Disk!$A$1:$P$39</definedName>
    <definedName name="_xlnm.Print_Area" localSheetId="13">'ERKEKLER ÇEKİÇ'!$A$1:$N$30</definedName>
    <definedName name="_xlnm.Print_Area" localSheetId="18">Fed.Den.100m.Eng!$A$1:$P$37</definedName>
    <definedName name="_xlnm.Print_Area" localSheetId="12">Fed.Den.400m.!$A$1:$Q$37</definedName>
    <definedName name="_xlnm.Print_Area" localSheetId="21">'Genel Puan Tablosu'!$A$1:$Y$30</definedName>
    <definedName name="_xlnm.Print_Area" localSheetId="3">Gülle!$A$1:$P$30</definedName>
    <definedName name="_xlnm.Print_Area" localSheetId="2">Sırık!$A$1:$BQ$27</definedName>
    <definedName name="_xlnm.Print_Area" localSheetId="17">'Start Listesi 2.Gün'!$A$1:$P$43</definedName>
    <definedName name="_xlnm.Print_Area" localSheetId="11">Uzun!$A$1:$P$37</definedName>
    <definedName name="_xlnm.Print_Area" localSheetId="6">Üçadım!$A$1:$P$37</definedName>
    <definedName name="_xlnm.Print_Titles" localSheetId="21">'Genel Puan Tablosu'!$1:$2</definedName>
  </definedNames>
  <calcPr calcId="144525"/>
</workbook>
</file>

<file path=xl/calcChain.xml><?xml version="1.0" encoding="utf-8"?>
<calcChain xmlns="http://schemas.openxmlformats.org/spreadsheetml/2006/main">
  <c r="L24" i="346" l="1"/>
  <c r="A21" i="346"/>
  <c r="A20" i="346"/>
  <c r="H18" i="346"/>
  <c r="L18" i="346" s="1"/>
  <c r="L15" i="346"/>
  <c r="A12" i="346"/>
  <c r="A11" i="346"/>
  <c r="H9" i="346"/>
  <c r="L9" i="346" s="1"/>
  <c r="H8" i="346"/>
  <c r="L8" i="346" s="1"/>
  <c r="L5" i="346"/>
  <c r="A2" i="346"/>
  <c r="A1" i="346"/>
  <c r="A22" i="342"/>
  <c r="A21" i="342"/>
  <c r="H29" i="342"/>
  <c r="L29" i="342" s="1"/>
  <c r="H28" i="342"/>
  <c r="L28" i="342" s="1"/>
  <c r="L25" i="342"/>
  <c r="L18" i="342"/>
  <c r="A12" i="342"/>
  <c r="A11" i="342"/>
  <c r="H19" i="342"/>
  <c r="L19" i="342" s="1"/>
  <c r="H18" i="342"/>
  <c r="L15" i="342"/>
  <c r="A2" i="342"/>
  <c r="A13" i="68" l="1"/>
  <c r="N6" i="330" l="1"/>
  <c r="N5" i="330"/>
  <c r="N4" i="330"/>
  <c r="N3" i="330"/>
  <c r="N6" i="329"/>
  <c r="N5" i="329"/>
  <c r="N4" i="329"/>
  <c r="N3" i="329"/>
  <c r="M6" i="325"/>
  <c r="M5" i="325"/>
  <c r="M4" i="325"/>
  <c r="N3" i="288"/>
  <c r="N6" i="341"/>
  <c r="N5" i="341"/>
  <c r="N4" i="341"/>
  <c r="N3" i="341"/>
  <c r="N6" i="332"/>
  <c r="N5" i="332"/>
  <c r="N4" i="332"/>
  <c r="N3" i="332"/>
  <c r="N6" i="320"/>
  <c r="N5" i="320"/>
  <c r="N4" i="320"/>
  <c r="N3" i="320"/>
  <c r="M6" i="344"/>
  <c r="M5" i="344"/>
  <c r="M4" i="344"/>
  <c r="M3" i="344"/>
  <c r="M6" i="343"/>
  <c r="M5" i="343"/>
  <c r="M4" i="343"/>
  <c r="M3" i="343"/>
  <c r="M6" i="298"/>
  <c r="M5" i="298"/>
  <c r="M4" i="298"/>
  <c r="BC6" i="326"/>
  <c r="BC5" i="326"/>
  <c r="BC4" i="326"/>
  <c r="BC3" i="326"/>
  <c r="M3" i="325"/>
  <c r="N6" i="288"/>
  <c r="N5" i="288"/>
  <c r="N4" i="288"/>
  <c r="P6" i="340"/>
  <c r="P5" i="340"/>
  <c r="P4" i="340"/>
  <c r="P3" i="340"/>
  <c r="O6" i="321"/>
  <c r="O5" i="321"/>
  <c r="O4" i="321"/>
  <c r="O3" i="321"/>
  <c r="O6" i="285"/>
  <c r="O5" i="285"/>
  <c r="O4" i="285"/>
  <c r="D3" i="344"/>
  <c r="G7" i="344" l="1"/>
  <c r="G7" i="343"/>
  <c r="G7" i="298"/>
  <c r="P7" i="330" l="1"/>
  <c r="N7" i="330"/>
  <c r="P7" i="329"/>
  <c r="N7" i="329"/>
  <c r="O7" i="344"/>
  <c r="M7" i="344"/>
  <c r="O7" i="343"/>
  <c r="M7" i="343"/>
  <c r="O7" i="298"/>
  <c r="M7" i="298"/>
  <c r="G3" i="343"/>
  <c r="D3" i="343"/>
  <c r="J19" i="344"/>
  <c r="N19" i="344" s="1"/>
  <c r="J20" i="344"/>
  <c r="N20" i="344" s="1"/>
  <c r="J21" i="344"/>
  <c r="N21" i="344" s="1"/>
  <c r="J22" i="344"/>
  <c r="N22" i="344" s="1"/>
  <c r="J23" i="344"/>
  <c r="N23" i="344" s="1"/>
  <c r="J24" i="344"/>
  <c r="N24" i="344" s="1"/>
  <c r="J25" i="344"/>
  <c r="N25" i="344" s="1"/>
  <c r="J26" i="344"/>
  <c r="N26" i="344" s="1"/>
  <c r="J27" i="344"/>
  <c r="N27" i="344" s="1"/>
  <c r="J28" i="344"/>
  <c r="N28" i="344" s="1"/>
  <c r="J29" i="344"/>
  <c r="N29" i="344" s="1"/>
  <c r="J30" i="344"/>
  <c r="N30" i="344" s="1"/>
  <c r="J31" i="344"/>
  <c r="N31" i="344" s="1"/>
  <c r="J32" i="344"/>
  <c r="N32" i="344" s="1"/>
  <c r="J33" i="344"/>
  <c r="N33" i="344" s="1"/>
  <c r="J34" i="344"/>
  <c r="N34" i="344" s="1"/>
  <c r="J35" i="344"/>
  <c r="N35" i="344" s="1"/>
  <c r="J36" i="344"/>
  <c r="N36" i="344" s="1"/>
  <c r="J37" i="344"/>
  <c r="N37" i="344" s="1"/>
  <c r="J38" i="344"/>
  <c r="N38" i="344" s="1"/>
  <c r="J39" i="344"/>
  <c r="N39" i="344" s="1"/>
  <c r="J40" i="344"/>
  <c r="N40" i="344" s="1"/>
  <c r="J41" i="344"/>
  <c r="N41" i="344" s="1"/>
  <c r="J42" i="344"/>
  <c r="N42" i="344" s="1"/>
  <c r="J43" i="344"/>
  <c r="N43" i="344" s="1"/>
  <c r="J11" i="344"/>
  <c r="N11" i="344" s="1"/>
  <c r="J12" i="344"/>
  <c r="N12" i="344" s="1"/>
  <c r="J13" i="344"/>
  <c r="N13" i="344" s="1"/>
  <c r="J14" i="344"/>
  <c r="N14" i="344" s="1"/>
  <c r="J15" i="344"/>
  <c r="N15" i="344" s="1"/>
  <c r="J16" i="344"/>
  <c r="N16" i="344" s="1"/>
  <c r="J19" i="343"/>
  <c r="N19" i="343" s="1"/>
  <c r="J20" i="343"/>
  <c r="N20" i="343" s="1"/>
  <c r="J21" i="343"/>
  <c r="N21" i="343" s="1"/>
  <c r="J22" i="343"/>
  <c r="N22" i="343" s="1"/>
  <c r="J23" i="343"/>
  <c r="N23" i="343" s="1"/>
  <c r="J24" i="343"/>
  <c r="N24" i="343" s="1"/>
  <c r="J25" i="343"/>
  <c r="N25" i="343" s="1"/>
  <c r="J26" i="343"/>
  <c r="N26" i="343" s="1"/>
  <c r="J27" i="343"/>
  <c r="N27" i="343" s="1"/>
  <c r="J28" i="343"/>
  <c r="N28" i="343" s="1"/>
  <c r="J29" i="343"/>
  <c r="N29" i="343" s="1"/>
  <c r="J30" i="343"/>
  <c r="N30" i="343" s="1"/>
  <c r="J31" i="343"/>
  <c r="N31" i="343" s="1"/>
  <c r="J32" i="343"/>
  <c r="N32" i="343" s="1"/>
  <c r="J33" i="343"/>
  <c r="N33" i="343" s="1"/>
  <c r="J34" i="343"/>
  <c r="N34" i="343" s="1"/>
  <c r="J35" i="343"/>
  <c r="N35" i="343" s="1"/>
  <c r="J36" i="343"/>
  <c r="N36" i="343" s="1"/>
  <c r="J37" i="343"/>
  <c r="N37" i="343" s="1"/>
  <c r="J38" i="343"/>
  <c r="N38" i="343" s="1"/>
  <c r="J11" i="343"/>
  <c r="N11" i="343" s="1"/>
  <c r="J12" i="343"/>
  <c r="N12" i="343" s="1"/>
  <c r="J13" i="343"/>
  <c r="N13" i="343" s="1"/>
  <c r="J14" i="343"/>
  <c r="N14" i="343" s="1"/>
  <c r="J15" i="343"/>
  <c r="N15" i="343" s="1"/>
  <c r="H8" i="342"/>
  <c r="H9" i="342"/>
  <c r="L9" i="342" s="1"/>
  <c r="J19" i="298"/>
  <c r="N19" i="298" s="1"/>
  <c r="J20" i="298"/>
  <c r="N20" i="298" s="1"/>
  <c r="J21" i="298"/>
  <c r="N21" i="298" s="1"/>
  <c r="J22" i="298"/>
  <c r="N22" i="298" s="1"/>
  <c r="J23" i="298"/>
  <c r="N23" i="298" s="1"/>
  <c r="J24" i="298"/>
  <c r="N24" i="298"/>
  <c r="J25" i="298"/>
  <c r="N25" i="298" s="1"/>
  <c r="J26" i="298"/>
  <c r="N26" i="298" s="1"/>
  <c r="J27" i="298"/>
  <c r="N27" i="298" s="1"/>
  <c r="J28" i="298"/>
  <c r="N28" i="298" s="1"/>
  <c r="J29" i="298"/>
  <c r="N29" i="298" s="1"/>
  <c r="J11" i="298"/>
  <c r="N11" i="298" s="1"/>
  <c r="J12" i="298"/>
  <c r="N12" i="298" s="1"/>
  <c r="J13" i="298"/>
  <c r="N13" i="298" s="1"/>
  <c r="J14" i="298"/>
  <c r="N14" i="298" s="1"/>
  <c r="BL7" i="326"/>
  <c r="BC7" i="326"/>
  <c r="O7" i="325"/>
  <c r="M7" i="325"/>
  <c r="P7" i="288"/>
  <c r="N7" i="288"/>
  <c r="P7" i="341"/>
  <c r="N7" i="341"/>
  <c r="H3" i="341"/>
  <c r="D3" i="341"/>
  <c r="R7" i="340"/>
  <c r="P7" i="340"/>
  <c r="H3" i="340"/>
  <c r="D3" i="340"/>
  <c r="P7" i="332"/>
  <c r="N7" i="332"/>
  <c r="P7" i="320"/>
  <c r="N7" i="320"/>
  <c r="Q7" i="321"/>
  <c r="O7" i="321"/>
  <c r="Q7" i="285"/>
  <c r="J18" i="344"/>
  <c r="N18" i="344" s="1"/>
  <c r="J17" i="344"/>
  <c r="N17" i="344" s="1"/>
  <c r="N8" i="344"/>
  <c r="D7" i="344"/>
  <c r="G3" i="344"/>
  <c r="A1" i="344"/>
  <c r="J18" i="343"/>
  <c r="N18" i="343" s="1"/>
  <c r="J17" i="343"/>
  <c r="N17" i="343" s="1"/>
  <c r="J16" i="343"/>
  <c r="N16" i="343" s="1"/>
  <c r="N8" i="343"/>
  <c r="D7" i="343"/>
  <c r="A1" i="343"/>
  <c r="L5" i="342"/>
  <c r="A1" i="342"/>
  <c r="P8" i="341"/>
  <c r="D7" i="341"/>
  <c r="A2" i="341"/>
  <c r="A1" i="341"/>
  <c r="Q8" i="340"/>
  <c r="D7" i="340"/>
  <c r="A2" i="340"/>
  <c r="A1" i="340"/>
  <c r="N4" i="339" l="1"/>
  <c r="N3" i="339"/>
  <c r="H3" i="339"/>
  <c r="D3" i="339"/>
  <c r="P5" i="339"/>
  <c r="D4" i="339"/>
  <c r="A2" i="339"/>
  <c r="A1" i="339"/>
  <c r="G3" i="288" l="1"/>
  <c r="G3" i="298"/>
  <c r="H3" i="332"/>
  <c r="H3" i="321"/>
  <c r="G3" i="325"/>
  <c r="H3" i="320"/>
  <c r="Z3" i="326"/>
  <c r="H3" i="285"/>
  <c r="A3" i="336"/>
  <c r="D9" i="307"/>
  <c r="F9" i="307"/>
  <c r="L9" i="307"/>
  <c r="H9" i="307"/>
  <c r="J9" i="307"/>
  <c r="N9" i="307"/>
  <c r="R9" i="307"/>
  <c r="P9" i="307"/>
  <c r="J19" i="325"/>
  <c r="N19" i="325" s="1"/>
  <c r="J20" i="325"/>
  <c r="N20" i="325" s="1"/>
  <c r="J21" i="325"/>
  <c r="N21" i="325" s="1"/>
  <c r="J22" i="325"/>
  <c r="N22" i="325" s="1"/>
  <c r="J23" i="325"/>
  <c r="N23" i="325" s="1"/>
  <c r="J24" i="325"/>
  <c r="N24" i="325" s="1"/>
  <c r="J25" i="325"/>
  <c r="N25" i="325" s="1"/>
  <c r="J26" i="325"/>
  <c r="N26" i="325" s="1"/>
  <c r="J27" i="325"/>
  <c r="N27" i="325" s="1"/>
  <c r="J28" i="325"/>
  <c r="N28" i="325" s="1"/>
  <c r="J29" i="325"/>
  <c r="N29" i="325" s="1"/>
  <c r="J30" i="325"/>
  <c r="N30" i="325" s="1"/>
  <c r="J31" i="325"/>
  <c r="N31" i="325" s="1"/>
  <c r="J32" i="325"/>
  <c r="N32" i="325" s="1"/>
  <c r="J33" i="325"/>
  <c r="N33" i="325" s="1"/>
  <c r="J34" i="325"/>
  <c r="N34" i="325" s="1"/>
  <c r="J35" i="325"/>
  <c r="N35" i="325" s="1"/>
  <c r="X9" i="307"/>
  <c r="D24" i="307"/>
  <c r="J24" i="307"/>
  <c r="F24" i="307"/>
  <c r="H24" i="307"/>
  <c r="F251" i="268"/>
  <c r="N24" i="307"/>
  <c r="J19" i="288"/>
  <c r="N19" i="288" s="1"/>
  <c r="F380" i="268" s="1"/>
  <c r="J20" i="288"/>
  <c r="N20" i="288" s="1"/>
  <c r="F381" i="268" s="1"/>
  <c r="J21" i="288"/>
  <c r="N21" i="288" s="1"/>
  <c r="J22" i="288"/>
  <c r="N22" i="288" s="1"/>
  <c r="J23" i="288"/>
  <c r="N23" i="288" s="1"/>
  <c r="J24" i="288"/>
  <c r="N24" i="288" s="1"/>
  <c r="J25" i="288"/>
  <c r="N25" i="288" s="1"/>
  <c r="J26" i="288"/>
  <c r="N26" i="288" s="1"/>
  <c r="J27" i="288"/>
  <c r="N27" i="288" s="1"/>
  <c r="J28" i="288"/>
  <c r="N28" i="288" s="1"/>
  <c r="J29" i="288"/>
  <c r="N29" i="288" s="1"/>
  <c r="J30" i="288"/>
  <c r="N30" i="288" s="1"/>
  <c r="J31" i="288"/>
  <c r="N31" i="288" s="1"/>
  <c r="J32" i="288"/>
  <c r="N32" i="288" s="1"/>
  <c r="J33" i="288"/>
  <c r="N33" i="288" s="1"/>
  <c r="J34" i="288"/>
  <c r="N34" i="288" s="1"/>
  <c r="J35" i="288"/>
  <c r="N35" i="288" s="1"/>
  <c r="T24" i="307"/>
  <c r="D10" i="307"/>
  <c r="F10" i="307"/>
  <c r="L10" i="307"/>
  <c r="H10" i="307"/>
  <c r="J10" i="307"/>
  <c r="N10" i="307"/>
  <c r="R10" i="307"/>
  <c r="P10" i="307"/>
  <c r="X10" i="307"/>
  <c r="D25" i="307"/>
  <c r="J25" i="307"/>
  <c r="F25" i="307"/>
  <c r="H25" i="307"/>
  <c r="N25" i="307"/>
  <c r="T25" i="307"/>
  <c r="D11" i="307"/>
  <c r="F11" i="307"/>
  <c r="L11" i="307"/>
  <c r="H11" i="307"/>
  <c r="J11" i="307"/>
  <c r="N11" i="307"/>
  <c r="R11" i="307"/>
  <c r="P11" i="307"/>
  <c r="X11" i="307"/>
  <c r="D26" i="307"/>
  <c r="J26" i="307"/>
  <c r="F26" i="307"/>
  <c r="H26" i="307"/>
  <c r="N26" i="307"/>
  <c r="T26" i="307"/>
  <c r="D12" i="307"/>
  <c r="F12" i="307"/>
  <c r="L12" i="307"/>
  <c r="H12" i="307"/>
  <c r="J12" i="307"/>
  <c r="N12" i="307"/>
  <c r="R12" i="307"/>
  <c r="P12" i="307"/>
  <c r="X12" i="307"/>
  <c r="D27" i="307"/>
  <c r="J27" i="307"/>
  <c r="F27" i="307"/>
  <c r="H27" i="307"/>
  <c r="N27" i="307"/>
  <c r="T27" i="307"/>
  <c r="D13" i="307"/>
  <c r="F13" i="307"/>
  <c r="L13" i="307"/>
  <c r="H13" i="307"/>
  <c r="J13" i="307"/>
  <c r="N13" i="307"/>
  <c r="R13" i="307"/>
  <c r="P13" i="307"/>
  <c r="X13" i="307"/>
  <c r="D28" i="307"/>
  <c r="J28" i="307"/>
  <c r="F28" i="307"/>
  <c r="H28" i="307"/>
  <c r="N28" i="307"/>
  <c r="T28" i="307"/>
  <c r="D14" i="307"/>
  <c r="F14" i="307"/>
  <c r="L14" i="307"/>
  <c r="H14" i="307"/>
  <c r="J14" i="307"/>
  <c r="N14" i="307"/>
  <c r="R14" i="307"/>
  <c r="P14" i="307"/>
  <c r="X14" i="307"/>
  <c r="D29" i="307"/>
  <c r="J29" i="307"/>
  <c r="F29" i="307"/>
  <c r="H29" i="307"/>
  <c r="N29" i="307"/>
  <c r="T29" i="307"/>
  <c r="D15" i="307"/>
  <c r="F15" i="307"/>
  <c r="L15" i="307"/>
  <c r="H15" i="307"/>
  <c r="J15" i="307"/>
  <c r="N15" i="307"/>
  <c r="R15" i="307"/>
  <c r="P15" i="307"/>
  <c r="X15" i="307"/>
  <c r="D30" i="307"/>
  <c r="J30" i="307"/>
  <c r="F30" i="307"/>
  <c r="H30" i="307"/>
  <c r="N30" i="307"/>
  <c r="T30" i="307"/>
  <c r="D8" i="307"/>
  <c r="F8" i="307"/>
  <c r="L8" i="307"/>
  <c r="H8" i="307"/>
  <c r="J8" i="307"/>
  <c r="N8" i="307"/>
  <c r="R8" i="307"/>
  <c r="P8" i="307"/>
  <c r="X8" i="307"/>
  <c r="D23" i="307"/>
  <c r="J23" i="307"/>
  <c r="F23" i="307"/>
  <c r="H23" i="307"/>
  <c r="N23" i="307"/>
  <c r="T23" i="307"/>
  <c r="J18" i="325"/>
  <c r="N18" i="325" s="1"/>
  <c r="A4" i="307"/>
  <c r="C24" i="307"/>
  <c r="E24" i="307"/>
  <c r="G24" i="307"/>
  <c r="I24" i="307"/>
  <c r="M24" i="307"/>
  <c r="J12" i="288"/>
  <c r="S24" i="307"/>
  <c r="C26" i="307"/>
  <c r="E26" i="307"/>
  <c r="G26" i="307"/>
  <c r="I26" i="307"/>
  <c r="F244" i="268"/>
  <c r="M26" i="307"/>
  <c r="J13" i="288"/>
  <c r="N13" i="288" s="1"/>
  <c r="F374" i="268"/>
  <c r="S26" i="307"/>
  <c r="C25" i="307"/>
  <c r="E25" i="307"/>
  <c r="G25" i="307"/>
  <c r="I25" i="307"/>
  <c r="F245" i="268"/>
  <c r="M25" i="307"/>
  <c r="J17" i="288"/>
  <c r="N17" i="288" s="1"/>
  <c r="F378" i="268" s="1"/>
  <c r="S25" i="307"/>
  <c r="C27" i="307"/>
  <c r="E27" i="307"/>
  <c r="G27" i="307"/>
  <c r="I27" i="307"/>
  <c r="J18" i="298"/>
  <c r="N18" i="298" s="1"/>
  <c r="F249" i="268" s="1"/>
  <c r="M27" i="307"/>
  <c r="J14" i="288"/>
  <c r="N14" i="288" s="1"/>
  <c r="S27" i="307"/>
  <c r="C28" i="307"/>
  <c r="E28" i="307"/>
  <c r="G28" i="307"/>
  <c r="I28" i="307"/>
  <c r="J15" i="298"/>
  <c r="M28" i="307"/>
  <c r="J15" i="288"/>
  <c r="N15" i="288" s="1"/>
  <c r="F376" i="268" s="1"/>
  <c r="S28" i="307"/>
  <c r="C29" i="307"/>
  <c r="E29" i="307"/>
  <c r="G29" i="307"/>
  <c r="I29" i="307"/>
  <c r="J17" i="298"/>
  <c r="N17" i="298" s="1"/>
  <c r="F248" i="268" s="1"/>
  <c r="M29" i="307"/>
  <c r="J18" i="288"/>
  <c r="N18" i="288" s="1"/>
  <c r="F379" i="268" s="1"/>
  <c r="S29" i="307"/>
  <c r="C30" i="307"/>
  <c r="E30" i="307"/>
  <c r="G30" i="307"/>
  <c r="I30" i="307"/>
  <c r="J16" i="298"/>
  <c r="N16" i="298" s="1"/>
  <c r="F247" i="268" s="1"/>
  <c r="M30" i="307"/>
  <c r="J16" i="288"/>
  <c r="N16" i="288" s="1"/>
  <c r="F377" i="268" s="1"/>
  <c r="S30" i="307"/>
  <c r="C14" i="307"/>
  <c r="E14" i="307"/>
  <c r="G14" i="307"/>
  <c r="I14" i="307"/>
  <c r="K14" i="307"/>
  <c r="M14" i="307"/>
  <c r="O14" i="307"/>
  <c r="Q14" i="307"/>
  <c r="W14" i="307"/>
  <c r="C13" i="307"/>
  <c r="E13" i="307"/>
  <c r="G13" i="307"/>
  <c r="I13" i="307"/>
  <c r="K13" i="307"/>
  <c r="M13" i="307"/>
  <c r="O13" i="307"/>
  <c r="Q13" i="307"/>
  <c r="J15" i="325"/>
  <c r="N15" i="325" s="1"/>
  <c r="W13" i="307"/>
  <c r="C11" i="307"/>
  <c r="E11" i="307"/>
  <c r="G11" i="307"/>
  <c r="I11" i="307"/>
  <c r="K11" i="307"/>
  <c r="M11" i="307"/>
  <c r="O11" i="307"/>
  <c r="Q11" i="307"/>
  <c r="J14" i="325"/>
  <c r="N14" i="325" s="1"/>
  <c r="W11" i="307"/>
  <c r="C12" i="307"/>
  <c r="E12" i="307"/>
  <c r="G12" i="307"/>
  <c r="I12" i="307"/>
  <c r="K12" i="307"/>
  <c r="M12" i="307"/>
  <c r="O12" i="307"/>
  <c r="Q12" i="307"/>
  <c r="J16" i="325"/>
  <c r="N16" i="325"/>
  <c r="W12" i="307"/>
  <c r="C10" i="307"/>
  <c r="E10" i="307"/>
  <c r="G10" i="307"/>
  <c r="I10" i="307"/>
  <c r="K10" i="307"/>
  <c r="M10" i="307"/>
  <c r="O10" i="307"/>
  <c r="Q10" i="307"/>
  <c r="J11" i="325"/>
  <c r="N11" i="325" s="1"/>
  <c r="W10" i="307"/>
  <c r="C9" i="307"/>
  <c r="E9" i="307"/>
  <c r="G9" i="307"/>
  <c r="I9" i="307"/>
  <c r="K9" i="307"/>
  <c r="M9" i="307"/>
  <c r="O9" i="307"/>
  <c r="Q9" i="307"/>
  <c r="J13" i="325"/>
  <c r="N13" i="325" s="1"/>
  <c r="W9" i="307"/>
  <c r="C8" i="307"/>
  <c r="E8" i="307"/>
  <c r="G8" i="307"/>
  <c r="I8" i="307"/>
  <c r="K8" i="307"/>
  <c r="M8" i="307"/>
  <c r="O8" i="307"/>
  <c r="Q8" i="307"/>
  <c r="J12" i="325"/>
  <c r="N12" i="325" s="1"/>
  <c r="W8" i="307"/>
  <c r="A2" i="336"/>
  <c r="A1" i="336"/>
  <c r="L51" i="268"/>
  <c r="P5" i="334"/>
  <c r="N4" i="334"/>
  <c r="D4" i="334"/>
  <c r="N3" i="334"/>
  <c r="D3" i="334"/>
  <c r="A1" i="334"/>
  <c r="N4" i="333"/>
  <c r="D3" i="333"/>
  <c r="P5" i="333"/>
  <c r="D4" i="333"/>
  <c r="N3" i="333"/>
  <c r="A1" i="333"/>
  <c r="A18" i="307"/>
  <c r="A17" i="307"/>
  <c r="A20" i="307"/>
  <c r="S5" i="307"/>
  <c r="G23" i="307"/>
  <c r="S23" i="307"/>
  <c r="I23" i="307"/>
  <c r="E23" i="307"/>
  <c r="C23" i="307"/>
  <c r="D3" i="332"/>
  <c r="P8" i="332"/>
  <c r="D7" i="332"/>
  <c r="A2" i="332"/>
  <c r="A1" i="332"/>
  <c r="C15" i="307"/>
  <c r="E15" i="307"/>
  <c r="G15" i="307"/>
  <c r="I15" i="307"/>
  <c r="K15" i="307"/>
  <c r="M15" i="307"/>
  <c r="W15" i="307"/>
  <c r="D3" i="330"/>
  <c r="D3" i="329"/>
  <c r="E3" i="326"/>
  <c r="D3" i="325"/>
  <c r="D3" i="321"/>
  <c r="P8" i="330"/>
  <c r="D7" i="330"/>
  <c r="A2" i="330"/>
  <c r="A1" i="330"/>
  <c r="P8" i="329"/>
  <c r="D7" i="329"/>
  <c r="A2" i="329"/>
  <c r="A1" i="329"/>
  <c r="BO8" i="326"/>
  <c r="E7" i="326"/>
  <c r="A2" i="326"/>
  <c r="A1" i="326"/>
  <c r="J17" i="325"/>
  <c r="N17" i="325" s="1"/>
  <c r="N8" i="325"/>
  <c r="D7" i="325"/>
  <c r="A1" i="325"/>
  <c r="Q8" i="321"/>
  <c r="D7" i="321"/>
  <c r="A2" i="321"/>
  <c r="A1" i="321"/>
  <c r="F357" i="268"/>
  <c r="L107" i="268"/>
  <c r="F361" i="268"/>
  <c r="F359" i="268"/>
  <c r="F360" i="268"/>
  <c r="F371" i="268"/>
  <c r="F370" i="268"/>
  <c r="J11" i="288"/>
  <c r="N11" i="288" s="1"/>
  <c r="F372" i="268" s="1"/>
  <c r="F241" i="268"/>
  <c r="F243" i="268"/>
  <c r="C207" i="268"/>
  <c r="D207" i="268"/>
  <c r="E207" i="268"/>
  <c r="F207" i="268"/>
  <c r="G207" i="268"/>
  <c r="C208" i="268"/>
  <c r="D208" i="268"/>
  <c r="E208" i="268"/>
  <c r="F208" i="268"/>
  <c r="G208" i="268"/>
  <c r="C209" i="268"/>
  <c r="D209" i="268"/>
  <c r="E209" i="268"/>
  <c r="F209" i="268"/>
  <c r="G209" i="268"/>
  <c r="C210" i="268"/>
  <c r="D210" i="268"/>
  <c r="E210" i="268"/>
  <c r="F210" i="268"/>
  <c r="G210" i="268"/>
  <c r="C211" i="268"/>
  <c r="D211" i="268"/>
  <c r="E211" i="268"/>
  <c r="F211" i="268"/>
  <c r="G211" i="268"/>
  <c r="C212" i="268"/>
  <c r="D212" i="268"/>
  <c r="E212" i="268"/>
  <c r="F212" i="268"/>
  <c r="G212" i="268"/>
  <c r="C213" i="268"/>
  <c r="D213" i="268"/>
  <c r="E213" i="268"/>
  <c r="F213" i="268"/>
  <c r="G213" i="268"/>
  <c r="C214" i="268"/>
  <c r="D214" i="268"/>
  <c r="E214" i="268"/>
  <c r="F214" i="268"/>
  <c r="G214" i="268"/>
  <c r="C215" i="268"/>
  <c r="D215" i="268"/>
  <c r="E215" i="268"/>
  <c r="F215" i="268"/>
  <c r="G215" i="268"/>
  <c r="C216" i="268"/>
  <c r="D216" i="268"/>
  <c r="E216" i="268"/>
  <c r="F216" i="268"/>
  <c r="G216" i="268"/>
  <c r="C217" i="268"/>
  <c r="D217" i="268"/>
  <c r="E217" i="268"/>
  <c r="F217" i="268"/>
  <c r="G217" i="268"/>
  <c r="C218" i="268"/>
  <c r="D218" i="268"/>
  <c r="E218" i="268"/>
  <c r="F218" i="268"/>
  <c r="G218" i="268"/>
  <c r="C219" i="268"/>
  <c r="D219" i="268"/>
  <c r="E219" i="268"/>
  <c r="F219" i="268"/>
  <c r="G219" i="268"/>
  <c r="C220" i="268"/>
  <c r="D220" i="268"/>
  <c r="E220" i="268"/>
  <c r="F220" i="268"/>
  <c r="G220" i="268"/>
  <c r="C221" i="268"/>
  <c r="D221" i="268"/>
  <c r="E221" i="268"/>
  <c r="F221" i="268"/>
  <c r="G221" i="268"/>
  <c r="C222" i="268"/>
  <c r="D222" i="268"/>
  <c r="E222" i="268"/>
  <c r="F222" i="268"/>
  <c r="G222" i="268"/>
  <c r="C223" i="268"/>
  <c r="D223" i="268"/>
  <c r="E223" i="268"/>
  <c r="F223" i="268"/>
  <c r="G223" i="268"/>
  <c r="C224" i="268"/>
  <c r="D224" i="268"/>
  <c r="E224" i="268"/>
  <c r="F224" i="268"/>
  <c r="G224" i="268"/>
  <c r="C225" i="268"/>
  <c r="D225" i="268"/>
  <c r="E225" i="268"/>
  <c r="F225" i="268"/>
  <c r="G225" i="268"/>
  <c r="C226" i="268"/>
  <c r="D226" i="268"/>
  <c r="E226" i="268"/>
  <c r="F226" i="268"/>
  <c r="G226" i="268"/>
  <c r="C227" i="268"/>
  <c r="D227" i="268"/>
  <c r="E227" i="268"/>
  <c r="F227" i="268"/>
  <c r="G227" i="268"/>
  <c r="C228" i="268"/>
  <c r="D228" i="268"/>
  <c r="E228" i="268"/>
  <c r="F228" i="268"/>
  <c r="G228" i="268"/>
  <c r="C229" i="268"/>
  <c r="D229" i="268"/>
  <c r="E229" i="268"/>
  <c r="F229" i="268"/>
  <c r="G229" i="268"/>
  <c r="C230" i="268"/>
  <c r="D230" i="268"/>
  <c r="E230" i="268"/>
  <c r="F230" i="268"/>
  <c r="G230" i="268"/>
  <c r="C231" i="268"/>
  <c r="D231" i="268"/>
  <c r="E231" i="268"/>
  <c r="F231" i="268"/>
  <c r="G231" i="268"/>
  <c r="G206" i="268"/>
  <c r="F206" i="268"/>
  <c r="E206" i="268"/>
  <c r="D206" i="268"/>
  <c r="C206" i="268"/>
  <c r="J231" i="268"/>
  <c r="J230" i="268"/>
  <c r="J229" i="268"/>
  <c r="J228" i="268"/>
  <c r="J227" i="268"/>
  <c r="J226" i="268"/>
  <c r="J225" i="268"/>
  <c r="J224" i="268"/>
  <c r="J223" i="268"/>
  <c r="J222" i="268"/>
  <c r="J221" i="268"/>
  <c r="J220" i="268"/>
  <c r="J219" i="268"/>
  <c r="J218" i="268"/>
  <c r="J217" i="268"/>
  <c r="J216" i="268"/>
  <c r="J215" i="268"/>
  <c r="J214" i="268"/>
  <c r="J213" i="268"/>
  <c r="J212" i="268"/>
  <c r="J211" i="268"/>
  <c r="J210" i="268"/>
  <c r="J209" i="268"/>
  <c r="J208" i="268"/>
  <c r="J207" i="268"/>
  <c r="J206" i="268"/>
  <c r="J132" i="268"/>
  <c r="G132" i="268"/>
  <c r="F132" i="268"/>
  <c r="E132" i="268"/>
  <c r="D132" i="268"/>
  <c r="C132" i="268"/>
  <c r="J131" i="268"/>
  <c r="G131" i="268"/>
  <c r="F131" i="268"/>
  <c r="E131" i="268"/>
  <c r="D131" i="268"/>
  <c r="C131" i="268"/>
  <c r="J130" i="268"/>
  <c r="G130" i="268"/>
  <c r="F130" i="268"/>
  <c r="E130" i="268"/>
  <c r="D130" i="268"/>
  <c r="C130" i="268"/>
  <c r="J129" i="268"/>
  <c r="G129" i="268"/>
  <c r="F129" i="268"/>
  <c r="E129" i="268"/>
  <c r="D129" i="268"/>
  <c r="C129" i="268"/>
  <c r="J128" i="268"/>
  <c r="G128" i="268"/>
  <c r="F128" i="268"/>
  <c r="E128" i="268"/>
  <c r="D128" i="268"/>
  <c r="C128" i="268"/>
  <c r="J127" i="268"/>
  <c r="G127" i="268"/>
  <c r="F127" i="268"/>
  <c r="E127" i="268"/>
  <c r="D127" i="268"/>
  <c r="C127" i="268"/>
  <c r="C94" i="268"/>
  <c r="D94" i="268"/>
  <c r="E94" i="268"/>
  <c r="F94" i="268"/>
  <c r="G94" i="268"/>
  <c r="C95" i="268"/>
  <c r="D95" i="268"/>
  <c r="E95" i="268"/>
  <c r="F95" i="268"/>
  <c r="G95" i="268"/>
  <c r="C96" i="268"/>
  <c r="D96" i="268"/>
  <c r="E96" i="268"/>
  <c r="F96" i="268"/>
  <c r="G96" i="268"/>
  <c r="C97" i="268"/>
  <c r="D97" i="268"/>
  <c r="E97" i="268"/>
  <c r="F97" i="268"/>
  <c r="G97" i="268"/>
  <c r="C98" i="268"/>
  <c r="D98" i="268"/>
  <c r="E98" i="268"/>
  <c r="F98" i="268"/>
  <c r="G98" i="268"/>
  <c r="C99" i="268"/>
  <c r="D99" i="268"/>
  <c r="E99" i="268"/>
  <c r="F99" i="268"/>
  <c r="G99" i="268"/>
  <c r="C100" i="268"/>
  <c r="D100" i="268"/>
  <c r="E100" i="268"/>
  <c r="F100" i="268"/>
  <c r="G100" i="268"/>
  <c r="C101" i="268"/>
  <c r="D101" i="268"/>
  <c r="E101" i="268"/>
  <c r="F101" i="268"/>
  <c r="G101" i="268"/>
  <c r="C102" i="268"/>
  <c r="D102" i="268"/>
  <c r="E102" i="268"/>
  <c r="F102" i="268"/>
  <c r="G102" i="268"/>
  <c r="C103" i="268"/>
  <c r="D103" i="268"/>
  <c r="E103" i="268"/>
  <c r="F103" i="268"/>
  <c r="G103" i="268"/>
  <c r="C104" i="268"/>
  <c r="D104" i="268"/>
  <c r="E104" i="268"/>
  <c r="F104" i="268"/>
  <c r="G104" i="268"/>
  <c r="C105" i="268"/>
  <c r="D105" i="268"/>
  <c r="E105" i="268"/>
  <c r="F105" i="268"/>
  <c r="G105" i="268"/>
  <c r="C106" i="268"/>
  <c r="D106" i="268"/>
  <c r="E106" i="268"/>
  <c r="F106" i="268"/>
  <c r="G106" i="268"/>
  <c r="C107" i="268"/>
  <c r="D107" i="268"/>
  <c r="E107" i="268"/>
  <c r="F107" i="268"/>
  <c r="G107" i="268"/>
  <c r="C108" i="268"/>
  <c r="D108" i="268"/>
  <c r="E108" i="268"/>
  <c r="F108" i="268"/>
  <c r="G108" i="268"/>
  <c r="C109" i="268"/>
  <c r="D109" i="268"/>
  <c r="E109" i="268"/>
  <c r="F109" i="268"/>
  <c r="G109" i="268"/>
  <c r="C110" i="268"/>
  <c r="D110" i="268"/>
  <c r="E110" i="268"/>
  <c r="F110" i="268"/>
  <c r="G110" i="268"/>
  <c r="C111" i="268"/>
  <c r="D111" i="268"/>
  <c r="E111" i="268"/>
  <c r="F111" i="268"/>
  <c r="G111" i="268"/>
  <c r="C112" i="268"/>
  <c r="D112" i="268"/>
  <c r="E112" i="268"/>
  <c r="F112" i="268"/>
  <c r="G112" i="268"/>
  <c r="C113" i="268"/>
  <c r="D113" i="268"/>
  <c r="E113" i="268"/>
  <c r="F113" i="268"/>
  <c r="G113" i="268"/>
  <c r="C114" i="268"/>
  <c r="D114" i="268"/>
  <c r="E114" i="268"/>
  <c r="F114" i="268"/>
  <c r="G114" i="268"/>
  <c r="C115" i="268"/>
  <c r="D115" i="268"/>
  <c r="E115" i="268"/>
  <c r="F115" i="268"/>
  <c r="G115" i="268"/>
  <c r="C116" i="268"/>
  <c r="D116" i="268"/>
  <c r="E116" i="268"/>
  <c r="F116" i="268"/>
  <c r="G116" i="268"/>
  <c r="C117" i="268"/>
  <c r="D117" i="268"/>
  <c r="E117" i="268"/>
  <c r="F117" i="268"/>
  <c r="G117" i="268"/>
  <c r="C118" i="268"/>
  <c r="D118" i="268"/>
  <c r="E118" i="268"/>
  <c r="F118" i="268"/>
  <c r="G118" i="268"/>
  <c r="C119" i="268"/>
  <c r="D119" i="268"/>
  <c r="E119" i="268"/>
  <c r="F119" i="268"/>
  <c r="G119" i="268"/>
  <c r="C120" i="268"/>
  <c r="D120" i="268"/>
  <c r="E120" i="268"/>
  <c r="F120" i="268"/>
  <c r="G120" i="268"/>
  <c r="C121" i="268"/>
  <c r="D121" i="268"/>
  <c r="E121" i="268"/>
  <c r="F121" i="268"/>
  <c r="G121" i="268"/>
  <c r="C122" i="268"/>
  <c r="D122" i="268"/>
  <c r="E122" i="268"/>
  <c r="F122" i="268"/>
  <c r="G122" i="268"/>
  <c r="C123" i="268"/>
  <c r="D123" i="268"/>
  <c r="E123" i="268"/>
  <c r="F123" i="268"/>
  <c r="G123" i="268"/>
  <c r="C124" i="268"/>
  <c r="D124" i="268"/>
  <c r="E124" i="268"/>
  <c r="F124" i="268"/>
  <c r="G124" i="268"/>
  <c r="C125" i="268"/>
  <c r="D125" i="268"/>
  <c r="E125" i="268"/>
  <c r="F125" i="268"/>
  <c r="G125" i="268"/>
  <c r="C126" i="268"/>
  <c r="D126" i="268"/>
  <c r="E126" i="268"/>
  <c r="F126" i="268"/>
  <c r="G126" i="268"/>
  <c r="G93" i="268"/>
  <c r="F93" i="268"/>
  <c r="E93" i="268"/>
  <c r="D93" i="268"/>
  <c r="C93" i="268"/>
  <c r="J126" i="268"/>
  <c r="J125" i="268"/>
  <c r="J124" i="268"/>
  <c r="J123" i="268"/>
  <c r="J122" i="268"/>
  <c r="J121" i="268"/>
  <c r="J120" i="268"/>
  <c r="J119" i="268"/>
  <c r="J118" i="268"/>
  <c r="J117" i="268"/>
  <c r="J116" i="268"/>
  <c r="J115" i="268"/>
  <c r="J114" i="268"/>
  <c r="J113" i="268"/>
  <c r="J112" i="268"/>
  <c r="J111" i="268"/>
  <c r="J110" i="268"/>
  <c r="J109" i="268"/>
  <c r="J108" i="268"/>
  <c r="J107" i="268"/>
  <c r="J106" i="268"/>
  <c r="J105" i="268"/>
  <c r="J104" i="268"/>
  <c r="J103" i="268"/>
  <c r="J102" i="268"/>
  <c r="J101" i="268"/>
  <c r="J100" i="268"/>
  <c r="J99" i="268"/>
  <c r="J98" i="268"/>
  <c r="J97" i="268"/>
  <c r="J96" i="268"/>
  <c r="J95" i="268"/>
  <c r="J94" i="268"/>
  <c r="J93" i="268"/>
  <c r="C189" i="268"/>
  <c r="D189" i="268"/>
  <c r="E189" i="268"/>
  <c r="F189" i="268"/>
  <c r="G189" i="268"/>
  <c r="C190" i="268"/>
  <c r="D190" i="268"/>
  <c r="E190" i="268"/>
  <c r="F190" i="268"/>
  <c r="G190" i="268"/>
  <c r="C191" i="268"/>
  <c r="D191" i="268"/>
  <c r="E191" i="268"/>
  <c r="F191" i="268"/>
  <c r="G191" i="268"/>
  <c r="C192" i="268"/>
  <c r="D192" i="268"/>
  <c r="E192" i="268"/>
  <c r="F192" i="268"/>
  <c r="G192" i="268"/>
  <c r="C193" i="268"/>
  <c r="D193" i="268"/>
  <c r="E193" i="268"/>
  <c r="F193" i="268"/>
  <c r="G193" i="268"/>
  <c r="C194" i="268"/>
  <c r="D194" i="268"/>
  <c r="E194" i="268"/>
  <c r="F194" i="268"/>
  <c r="G194" i="268"/>
  <c r="C195" i="268"/>
  <c r="D195" i="268"/>
  <c r="E195" i="268"/>
  <c r="F195" i="268"/>
  <c r="G195" i="268"/>
  <c r="C196" i="268"/>
  <c r="D196" i="268"/>
  <c r="E196" i="268"/>
  <c r="F196" i="268"/>
  <c r="G196" i="268"/>
  <c r="C197" i="268"/>
  <c r="D197" i="268"/>
  <c r="E197" i="268"/>
  <c r="F197" i="268"/>
  <c r="G197" i="268"/>
  <c r="C198" i="268"/>
  <c r="D198" i="268"/>
  <c r="E198" i="268"/>
  <c r="F198" i="268"/>
  <c r="G198" i="268"/>
  <c r="C199" i="268"/>
  <c r="D199" i="268"/>
  <c r="E199" i="268"/>
  <c r="F199" i="268"/>
  <c r="G199" i="268"/>
  <c r="C200" i="268"/>
  <c r="D200" i="268"/>
  <c r="E200" i="268"/>
  <c r="F200" i="268"/>
  <c r="G200" i="268"/>
  <c r="C201" i="268"/>
  <c r="D201" i="268"/>
  <c r="E201" i="268"/>
  <c r="F201" i="268"/>
  <c r="G201" i="268"/>
  <c r="C202" i="268"/>
  <c r="D202" i="268"/>
  <c r="E202" i="268"/>
  <c r="F202" i="268"/>
  <c r="G202" i="268"/>
  <c r="C203" i="268"/>
  <c r="D203" i="268"/>
  <c r="E203" i="268"/>
  <c r="F203" i="268"/>
  <c r="G203" i="268"/>
  <c r="C204" i="268"/>
  <c r="D204" i="268"/>
  <c r="E204" i="268"/>
  <c r="F204" i="268"/>
  <c r="G204" i="268"/>
  <c r="C205" i="268"/>
  <c r="D205" i="268"/>
  <c r="E205" i="268"/>
  <c r="F205" i="268"/>
  <c r="G205" i="268"/>
  <c r="G188" i="268"/>
  <c r="F188" i="268"/>
  <c r="E188" i="268"/>
  <c r="D188" i="268"/>
  <c r="C188" i="268"/>
  <c r="J205" i="268"/>
  <c r="J204" i="268"/>
  <c r="J203" i="268"/>
  <c r="J202" i="268"/>
  <c r="J201" i="268"/>
  <c r="J200" i="268"/>
  <c r="J199" i="268"/>
  <c r="J198" i="268"/>
  <c r="J197" i="268"/>
  <c r="J196" i="268"/>
  <c r="J195" i="268"/>
  <c r="J194" i="268"/>
  <c r="J193" i="268"/>
  <c r="J192" i="268"/>
  <c r="J191" i="268"/>
  <c r="J190" i="268"/>
  <c r="J189" i="268"/>
  <c r="J188" i="268"/>
  <c r="I233" i="268"/>
  <c r="I234" i="268"/>
  <c r="I235" i="268"/>
  <c r="I236" i="268"/>
  <c r="I237" i="268"/>
  <c r="I238" i="268"/>
  <c r="I239" i="268"/>
  <c r="I240" i="268"/>
  <c r="I241" i="268"/>
  <c r="G233" i="268"/>
  <c r="F234" i="268"/>
  <c r="G234" i="268"/>
  <c r="G235" i="268"/>
  <c r="F236" i="268"/>
  <c r="G236" i="268"/>
  <c r="G237" i="268"/>
  <c r="F238" i="268"/>
  <c r="G238" i="268"/>
  <c r="G239" i="268"/>
  <c r="F240" i="268"/>
  <c r="G240" i="268"/>
  <c r="G241" i="268"/>
  <c r="I232" i="268"/>
  <c r="G232" i="268"/>
  <c r="F232" i="268"/>
  <c r="J241" i="268"/>
  <c r="J240" i="268"/>
  <c r="J239" i="268"/>
  <c r="J238" i="268"/>
  <c r="J237" i="268"/>
  <c r="J236" i="268"/>
  <c r="J235" i="268"/>
  <c r="J234" i="268"/>
  <c r="J233" i="268"/>
  <c r="J232" i="268"/>
  <c r="C134" i="268"/>
  <c r="D134" i="268"/>
  <c r="E134" i="268"/>
  <c r="F134" i="268"/>
  <c r="G134" i="268"/>
  <c r="C135" i="268"/>
  <c r="D135" i="268"/>
  <c r="E135" i="268"/>
  <c r="F135" i="268"/>
  <c r="G135" i="268"/>
  <c r="C136" i="268"/>
  <c r="D136" i="268"/>
  <c r="E136" i="268"/>
  <c r="F136" i="268"/>
  <c r="G136" i="268"/>
  <c r="C137" i="268"/>
  <c r="D137" i="268"/>
  <c r="E137" i="268"/>
  <c r="F137" i="268"/>
  <c r="G137" i="268"/>
  <c r="C138" i="268"/>
  <c r="D138" i="268"/>
  <c r="E138" i="268"/>
  <c r="F138" i="268"/>
  <c r="G138" i="268"/>
  <c r="C139" i="268"/>
  <c r="D139" i="268"/>
  <c r="E139" i="268"/>
  <c r="F139" i="268"/>
  <c r="G139" i="268"/>
  <c r="C140" i="268"/>
  <c r="D140" i="268"/>
  <c r="E140" i="268"/>
  <c r="F140" i="268"/>
  <c r="G140" i="268"/>
  <c r="C141" i="268"/>
  <c r="D141" i="268"/>
  <c r="E141" i="268"/>
  <c r="F141" i="268"/>
  <c r="G141" i="268"/>
  <c r="C142" i="268"/>
  <c r="D142" i="268"/>
  <c r="E142" i="268"/>
  <c r="F142" i="268"/>
  <c r="G142" i="268"/>
  <c r="C143" i="268"/>
  <c r="D143" i="268"/>
  <c r="E143" i="268"/>
  <c r="F143" i="268"/>
  <c r="G143" i="268"/>
  <c r="C144" i="268"/>
  <c r="D144" i="268"/>
  <c r="E144" i="268"/>
  <c r="F144" i="268"/>
  <c r="G144" i="268"/>
  <c r="C145" i="268"/>
  <c r="D145" i="268"/>
  <c r="E145" i="268"/>
  <c r="F145" i="268"/>
  <c r="G145" i="268"/>
  <c r="C146" i="268"/>
  <c r="D146" i="268"/>
  <c r="E146" i="268"/>
  <c r="F146" i="268"/>
  <c r="G146" i="268"/>
  <c r="C147" i="268"/>
  <c r="D147" i="268"/>
  <c r="E147" i="268"/>
  <c r="F147" i="268"/>
  <c r="G147" i="268"/>
  <c r="C148" i="268"/>
  <c r="D148" i="268"/>
  <c r="E148" i="268"/>
  <c r="F148" i="268"/>
  <c r="G148" i="268"/>
  <c r="C149" i="268"/>
  <c r="D149" i="268"/>
  <c r="E149" i="268"/>
  <c r="F149" i="268"/>
  <c r="G149" i="268"/>
  <c r="C150" i="268"/>
  <c r="D150" i="268"/>
  <c r="E150" i="268"/>
  <c r="F150" i="268"/>
  <c r="G150" i="268"/>
  <c r="C151" i="268"/>
  <c r="D151" i="268"/>
  <c r="E151" i="268"/>
  <c r="F151" i="268"/>
  <c r="G151" i="268"/>
  <c r="C152" i="268"/>
  <c r="D152" i="268"/>
  <c r="E152" i="268"/>
  <c r="F152" i="268"/>
  <c r="G152" i="268"/>
  <c r="C153" i="268"/>
  <c r="D153" i="268"/>
  <c r="E153" i="268"/>
  <c r="F153" i="268"/>
  <c r="G153" i="268"/>
  <c r="C154" i="268"/>
  <c r="D154" i="268"/>
  <c r="E154" i="268"/>
  <c r="F154" i="268"/>
  <c r="G154" i="268"/>
  <c r="C155" i="268"/>
  <c r="D155" i="268"/>
  <c r="E155" i="268"/>
  <c r="F155" i="268"/>
  <c r="G155" i="268"/>
  <c r="C156" i="268"/>
  <c r="D156" i="268"/>
  <c r="E156" i="268"/>
  <c r="F156" i="268"/>
  <c r="G156" i="268"/>
  <c r="C157" i="268"/>
  <c r="D157" i="268"/>
  <c r="E157" i="268"/>
  <c r="F157" i="268"/>
  <c r="G157" i="268"/>
  <c r="C158" i="268"/>
  <c r="D158" i="268"/>
  <c r="E158" i="268"/>
  <c r="F158" i="268"/>
  <c r="G158" i="268"/>
  <c r="C159" i="268"/>
  <c r="D159" i="268"/>
  <c r="E159" i="268"/>
  <c r="F159" i="268"/>
  <c r="G159" i="268"/>
  <c r="G133" i="268"/>
  <c r="F133" i="268"/>
  <c r="E133" i="268"/>
  <c r="D133" i="268"/>
  <c r="C133" i="268"/>
  <c r="J159" i="268"/>
  <c r="J158" i="268"/>
  <c r="J157" i="268"/>
  <c r="J156" i="268"/>
  <c r="J155" i="268"/>
  <c r="J154" i="268"/>
  <c r="J153" i="268"/>
  <c r="J152" i="268"/>
  <c r="J151" i="268"/>
  <c r="J150" i="268"/>
  <c r="J149" i="268"/>
  <c r="J148" i="268"/>
  <c r="J147" i="268"/>
  <c r="J146" i="268"/>
  <c r="J145" i="268"/>
  <c r="J144" i="268"/>
  <c r="J143" i="268"/>
  <c r="J142" i="268"/>
  <c r="J141" i="268"/>
  <c r="J140" i="268"/>
  <c r="J139" i="268"/>
  <c r="J138" i="268"/>
  <c r="J137" i="268"/>
  <c r="J136" i="268"/>
  <c r="J135" i="268"/>
  <c r="J134" i="268"/>
  <c r="J133" i="268"/>
  <c r="M3" i="298"/>
  <c r="O3" i="285"/>
  <c r="D3" i="320"/>
  <c r="L198" i="268"/>
  <c r="L235" i="268"/>
  <c r="L133" i="268"/>
  <c r="L218" i="268"/>
  <c r="P8" i="320"/>
  <c r="D7" i="320"/>
  <c r="A2" i="320"/>
  <c r="A1" i="320"/>
  <c r="C291" i="268"/>
  <c r="D291" i="268"/>
  <c r="E291" i="268"/>
  <c r="F291" i="268"/>
  <c r="G291" i="268"/>
  <c r="C292" i="268"/>
  <c r="D292" i="268"/>
  <c r="E292" i="268"/>
  <c r="F292" i="268"/>
  <c r="G292" i="268"/>
  <c r="C293" i="268"/>
  <c r="D293" i="268"/>
  <c r="E293" i="268"/>
  <c r="F293" i="268"/>
  <c r="G293" i="268"/>
  <c r="C294" i="268"/>
  <c r="D294" i="268"/>
  <c r="E294" i="268"/>
  <c r="F294" i="268"/>
  <c r="G294" i="268"/>
  <c r="C295" i="268"/>
  <c r="D295" i="268"/>
  <c r="E295" i="268"/>
  <c r="F295" i="268"/>
  <c r="G295" i="268"/>
  <c r="C296" i="268"/>
  <c r="D296" i="268"/>
  <c r="E296" i="268"/>
  <c r="F296" i="268"/>
  <c r="G296" i="268"/>
  <c r="C297" i="268"/>
  <c r="D297" i="268"/>
  <c r="E297" i="268"/>
  <c r="F297" i="268"/>
  <c r="G297" i="268"/>
  <c r="C298" i="268"/>
  <c r="D298" i="268"/>
  <c r="E298" i="268"/>
  <c r="F298" i="268"/>
  <c r="G298" i="268"/>
  <c r="C299" i="268"/>
  <c r="D299" i="268"/>
  <c r="E299" i="268"/>
  <c r="F299" i="268"/>
  <c r="G299" i="268"/>
  <c r="C300" i="268"/>
  <c r="D300" i="268"/>
  <c r="E300" i="268"/>
  <c r="F300" i="268"/>
  <c r="G300" i="268"/>
  <c r="C301" i="268"/>
  <c r="D301" i="268"/>
  <c r="E301" i="268"/>
  <c r="F301" i="268"/>
  <c r="G301" i="268"/>
  <c r="C302" i="268"/>
  <c r="D302" i="268"/>
  <c r="E302" i="268"/>
  <c r="F302" i="268"/>
  <c r="G302" i="268"/>
  <c r="C303" i="268"/>
  <c r="D303" i="268"/>
  <c r="E303" i="268"/>
  <c r="F303" i="268"/>
  <c r="G303" i="268"/>
  <c r="C304" i="268"/>
  <c r="D304" i="268"/>
  <c r="E304" i="268"/>
  <c r="F304" i="268"/>
  <c r="G304" i="268"/>
  <c r="C305" i="268"/>
  <c r="D305" i="268"/>
  <c r="E305" i="268"/>
  <c r="F305" i="268"/>
  <c r="G305" i="268"/>
  <c r="C306" i="268"/>
  <c r="D306" i="268"/>
  <c r="E306" i="268"/>
  <c r="F306" i="268"/>
  <c r="G306" i="268"/>
  <c r="C307" i="268"/>
  <c r="D307" i="268"/>
  <c r="E307" i="268"/>
  <c r="F307" i="268"/>
  <c r="G307" i="268"/>
  <c r="C308" i="268"/>
  <c r="D308" i="268"/>
  <c r="E308" i="268"/>
  <c r="F308" i="268"/>
  <c r="G308" i="268"/>
  <c r="C309" i="268"/>
  <c r="D309" i="268"/>
  <c r="E309" i="268"/>
  <c r="F309" i="268"/>
  <c r="G309" i="268"/>
  <c r="C310" i="268"/>
  <c r="D310" i="268"/>
  <c r="E310" i="268"/>
  <c r="F310" i="268"/>
  <c r="G310" i="268"/>
  <c r="C311" i="268"/>
  <c r="D311" i="268"/>
  <c r="E311" i="268"/>
  <c r="F311" i="268"/>
  <c r="G311" i="268"/>
  <c r="C312" i="268"/>
  <c r="D312" i="268"/>
  <c r="E312" i="268"/>
  <c r="F312" i="268"/>
  <c r="G312" i="268"/>
  <c r="C313" i="268"/>
  <c r="D313" i="268"/>
  <c r="E313" i="268"/>
  <c r="F313" i="268"/>
  <c r="G313" i="268"/>
  <c r="C314" i="268"/>
  <c r="D314" i="268"/>
  <c r="E314" i="268"/>
  <c r="F314" i="268"/>
  <c r="G314" i="268"/>
  <c r="C315" i="268"/>
  <c r="D315" i="268"/>
  <c r="E315" i="268"/>
  <c r="F315" i="268"/>
  <c r="G315" i="268"/>
  <c r="C316" i="268"/>
  <c r="D316" i="268"/>
  <c r="E316" i="268"/>
  <c r="F316" i="268"/>
  <c r="G316" i="268"/>
  <c r="C317" i="268"/>
  <c r="D317" i="268"/>
  <c r="E317" i="268"/>
  <c r="F317" i="268"/>
  <c r="G317" i="268"/>
  <c r="G290" i="268"/>
  <c r="F290" i="268"/>
  <c r="E290" i="268"/>
  <c r="D290" i="268"/>
  <c r="C290" i="268"/>
  <c r="C263" i="268"/>
  <c r="D263" i="268"/>
  <c r="E263" i="268"/>
  <c r="F263" i="268"/>
  <c r="G263" i="268"/>
  <c r="C264" i="268"/>
  <c r="D264" i="268"/>
  <c r="E264" i="268"/>
  <c r="F264" i="268"/>
  <c r="G264" i="268"/>
  <c r="C265" i="268"/>
  <c r="D265" i="268"/>
  <c r="E265" i="268"/>
  <c r="F265" i="268"/>
  <c r="G265" i="268"/>
  <c r="C266" i="268"/>
  <c r="D266" i="268"/>
  <c r="E266" i="268"/>
  <c r="F266" i="268"/>
  <c r="G266" i="268"/>
  <c r="C267" i="268"/>
  <c r="D267" i="268"/>
  <c r="E267" i="268"/>
  <c r="F267" i="268"/>
  <c r="G267" i="268"/>
  <c r="C268" i="268"/>
  <c r="D268" i="268"/>
  <c r="E268" i="268"/>
  <c r="F268" i="268"/>
  <c r="G268" i="268"/>
  <c r="C269" i="268"/>
  <c r="D269" i="268"/>
  <c r="E269" i="268"/>
  <c r="F269" i="268"/>
  <c r="G269" i="268"/>
  <c r="C270" i="268"/>
  <c r="D270" i="268"/>
  <c r="E270" i="268"/>
  <c r="F270" i="268"/>
  <c r="G270" i="268"/>
  <c r="C271" i="268"/>
  <c r="D271" i="268"/>
  <c r="E271" i="268"/>
  <c r="F271" i="268"/>
  <c r="G271" i="268"/>
  <c r="C272" i="268"/>
  <c r="D272" i="268"/>
  <c r="E272" i="268"/>
  <c r="F272" i="268"/>
  <c r="G272" i="268"/>
  <c r="C273" i="268"/>
  <c r="D273" i="268"/>
  <c r="E273" i="268"/>
  <c r="F273" i="268"/>
  <c r="G273" i="268"/>
  <c r="C274" i="268"/>
  <c r="D274" i="268"/>
  <c r="E274" i="268"/>
  <c r="F274" i="268"/>
  <c r="G274" i="268"/>
  <c r="C275" i="268"/>
  <c r="D275" i="268"/>
  <c r="E275" i="268"/>
  <c r="F275" i="268"/>
  <c r="G275" i="268"/>
  <c r="C276" i="268"/>
  <c r="D276" i="268"/>
  <c r="E276" i="268"/>
  <c r="F276" i="268"/>
  <c r="G276" i="268"/>
  <c r="C277" i="268"/>
  <c r="D277" i="268"/>
  <c r="E277" i="268"/>
  <c r="F277" i="268"/>
  <c r="G277" i="268"/>
  <c r="C278" i="268"/>
  <c r="D278" i="268"/>
  <c r="E278" i="268"/>
  <c r="F278" i="268"/>
  <c r="G278" i="268"/>
  <c r="C279" i="268"/>
  <c r="D279" i="268"/>
  <c r="E279" i="268"/>
  <c r="F279" i="268"/>
  <c r="G279" i="268"/>
  <c r="C280" i="268"/>
  <c r="D280" i="268"/>
  <c r="E280" i="268"/>
  <c r="F280" i="268"/>
  <c r="G280" i="268"/>
  <c r="C281" i="268"/>
  <c r="D281" i="268"/>
  <c r="E281" i="268"/>
  <c r="F281" i="268"/>
  <c r="G281" i="268"/>
  <c r="C282" i="268"/>
  <c r="D282" i="268"/>
  <c r="E282" i="268"/>
  <c r="F282" i="268"/>
  <c r="G282" i="268"/>
  <c r="C283" i="268"/>
  <c r="D283" i="268"/>
  <c r="E283" i="268"/>
  <c r="F283" i="268"/>
  <c r="G283" i="268"/>
  <c r="C284" i="268"/>
  <c r="D284" i="268"/>
  <c r="E284" i="268"/>
  <c r="F284" i="268"/>
  <c r="G284" i="268"/>
  <c r="C285" i="268"/>
  <c r="D285" i="268"/>
  <c r="E285" i="268"/>
  <c r="F285" i="268"/>
  <c r="G285" i="268"/>
  <c r="C286" i="268"/>
  <c r="D286" i="268"/>
  <c r="E286" i="268"/>
  <c r="F286" i="268"/>
  <c r="G286" i="268"/>
  <c r="C287" i="268"/>
  <c r="D287" i="268"/>
  <c r="E287" i="268"/>
  <c r="F287" i="268"/>
  <c r="G287" i="268"/>
  <c r="C288" i="268"/>
  <c r="D288" i="268"/>
  <c r="E288" i="268"/>
  <c r="F288" i="268"/>
  <c r="G288" i="268"/>
  <c r="C289" i="268"/>
  <c r="D289" i="268"/>
  <c r="E289" i="268"/>
  <c r="F289" i="268"/>
  <c r="G289" i="268"/>
  <c r="G262" i="268"/>
  <c r="F262" i="268"/>
  <c r="E262" i="268"/>
  <c r="D262" i="268"/>
  <c r="C262" i="268"/>
  <c r="I353" i="268"/>
  <c r="I354" i="268"/>
  <c r="I355" i="268"/>
  <c r="I356" i="268"/>
  <c r="I357" i="268"/>
  <c r="I358" i="268"/>
  <c r="I359" i="268"/>
  <c r="I360" i="268"/>
  <c r="I361" i="268"/>
  <c r="I352" i="268"/>
  <c r="I363" i="268"/>
  <c r="I364" i="268"/>
  <c r="I365" i="268"/>
  <c r="I366" i="268"/>
  <c r="I367" i="268"/>
  <c r="I368" i="268"/>
  <c r="I369" i="268"/>
  <c r="I370" i="268"/>
  <c r="I371" i="268"/>
  <c r="I362" i="268"/>
  <c r="I243" i="268"/>
  <c r="I244" i="268"/>
  <c r="I245" i="268"/>
  <c r="I246" i="268"/>
  <c r="I247" i="268"/>
  <c r="I248" i="268"/>
  <c r="I249" i="268"/>
  <c r="I250" i="268"/>
  <c r="I251" i="268"/>
  <c r="I242" i="268"/>
  <c r="A1" i="288"/>
  <c r="A1" i="298"/>
  <c r="J261" i="268"/>
  <c r="J260" i="268"/>
  <c r="J259" i="268"/>
  <c r="J258" i="268"/>
  <c r="J257" i="268"/>
  <c r="J256" i="268"/>
  <c r="J255" i="268"/>
  <c r="J254" i="268"/>
  <c r="J253" i="268"/>
  <c r="F253" i="268"/>
  <c r="G253" i="268"/>
  <c r="F254" i="268"/>
  <c r="G254" i="268"/>
  <c r="F255" i="268"/>
  <c r="G255" i="268"/>
  <c r="F256" i="268"/>
  <c r="G256" i="268"/>
  <c r="F257" i="268"/>
  <c r="G257" i="268"/>
  <c r="F258" i="268"/>
  <c r="G258" i="268"/>
  <c r="F259" i="268"/>
  <c r="G259" i="268"/>
  <c r="F260" i="268"/>
  <c r="G260" i="268"/>
  <c r="F261" i="268"/>
  <c r="G261" i="268"/>
  <c r="G252" i="268"/>
  <c r="F252" i="268"/>
  <c r="J252" i="268"/>
  <c r="J317" i="268"/>
  <c r="J316" i="268"/>
  <c r="J315" i="268"/>
  <c r="J314" i="268"/>
  <c r="J313" i="268"/>
  <c r="J312" i="268"/>
  <c r="J311" i="268"/>
  <c r="J310" i="268"/>
  <c r="J309" i="268"/>
  <c r="J308" i="268"/>
  <c r="J307" i="268"/>
  <c r="J306" i="268"/>
  <c r="J305" i="268"/>
  <c r="J304" i="268"/>
  <c r="J303" i="268"/>
  <c r="J302" i="268"/>
  <c r="J301" i="268"/>
  <c r="J300" i="268"/>
  <c r="J299" i="268"/>
  <c r="J298" i="268"/>
  <c r="J297" i="268"/>
  <c r="J296" i="268"/>
  <c r="J295" i="268"/>
  <c r="J294" i="268"/>
  <c r="J293" i="268"/>
  <c r="J292" i="268"/>
  <c r="J291" i="268"/>
  <c r="J290" i="268"/>
  <c r="J289" i="268"/>
  <c r="J288" i="268"/>
  <c r="J287" i="268"/>
  <c r="J286" i="268"/>
  <c r="J285" i="268"/>
  <c r="J284" i="268"/>
  <c r="J283" i="268"/>
  <c r="J282" i="268"/>
  <c r="J281" i="268"/>
  <c r="J280" i="268"/>
  <c r="J279" i="268"/>
  <c r="J278" i="268"/>
  <c r="J277" i="268"/>
  <c r="J276" i="268"/>
  <c r="J275" i="268"/>
  <c r="J274" i="268"/>
  <c r="J273" i="268"/>
  <c r="J272" i="268"/>
  <c r="J271" i="268"/>
  <c r="J270" i="268"/>
  <c r="J269" i="268"/>
  <c r="J268" i="268"/>
  <c r="J267" i="268"/>
  <c r="J266" i="268"/>
  <c r="J265" i="268"/>
  <c r="J264" i="268"/>
  <c r="J263" i="268"/>
  <c r="J262" i="268"/>
  <c r="L315" i="268"/>
  <c r="L184" i="268"/>
  <c r="L267" i="268"/>
  <c r="L257" i="268"/>
  <c r="G353" i="268"/>
  <c r="G354" i="268"/>
  <c r="G355" i="268"/>
  <c r="G356" i="268"/>
  <c r="G357" i="268"/>
  <c r="G358" i="268"/>
  <c r="G359" i="268"/>
  <c r="G360" i="268"/>
  <c r="G361" i="268"/>
  <c r="G352" i="268"/>
  <c r="G363" i="268"/>
  <c r="G364" i="268"/>
  <c r="G365" i="268"/>
  <c r="G366" i="268"/>
  <c r="G367" i="268"/>
  <c r="G368" i="268"/>
  <c r="G369" i="268"/>
  <c r="G370" i="268"/>
  <c r="G371" i="268"/>
  <c r="G362" i="268"/>
  <c r="C161" i="268"/>
  <c r="D161" i="268"/>
  <c r="E161" i="268"/>
  <c r="F161" i="268"/>
  <c r="G161" i="268"/>
  <c r="C162" i="268"/>
  <c r="D162" i="268"/>
  <c r="E162" i="268"/>
  <c r="F162" i="268"/>
  <c r="G162" i="268"/>
  <c r="C163" i="268"/>
  <c r="D163" i="268"/>
  <c r="E163" i="268"/>
  <c r="F163" i="268"/>
  <c r="G163" i="268"/>
  <c r="C164" i="268"/>
  <c r="D164" i="268"/>
  <c r="E164" i="268"/>
  <c r="F164" i="268"/>
  <c r="G164" i="268"/>
  <c r="C165" i="268"/>
  <c r="D165" i="268"/>
  <c r="E165" i="268"/>
  <c r="F165" i="268"/>
  <c r="G165" i="268"/>
  <c r="C166" i="268"/>
  <c r="D166" i="268"/>
  <c r="E166" i="268"/>
  <c r="F166" i="268"/>
  <c r="G166" i="268"/>
  <c r="C167" i="268"/>
  <c r="D167" i="268"/>
  <c r="E167" i="268"/>
  <c r="F167" i="268"/>
  <c r="G167" i="268"/>
  <c r="C168" i="268"/>
  <c r="D168" i="268"/>
  <c r="E168" i="268"/>
  <c r="F168" i="268"/>
  <c r="G168" i="268"/>
  <c r="C169" i="268"/>
  <c r="D169" i="268"/>
  <c r="E169" i="268"/>
  <c r="F169" i="268"/>
  <c r="G169" i="268"/>
  <c r="C170" i="268"/>
  <c r="D170" i="268"/>
  <c r="E170" i="268"/>
  <c r="F170" i="268"/>
  <c r="G170" i="268"/>
  <c r="C171" i="268"/>
  <c r="D171" i="268"/>
  <c r="E171" i="268"/>
  <c r="F171" i="268"/>
  <c r="G171" i="268"/>
  <c r="C172" i="268"/>
  <c r="D172" i="268"/>
  <c r="E172" i="268"/>
  <c r="F172" i="268"/>
  <c r="G172" i="268"/>
  <c r="C173" i="268"/>
  <c r="D173" i="268"/>
  <c r="E173" i="268"/>
  <c r="F173" i="268"/>
  <c r="G173" i="268"/>
  <c r="C174" i="268"/>
  <c r="D174" i="268"/>
  <c r="E174" i="268"/>
  <c r="F174" i="268"/>
  <c r="G174" i="268"/>
  <c r="C175" i="268"/>
  <c r="D175" i="268"/>
  <c r="E175" i="268"/>
  <c r="F175" i="268"/>
  <c r="G175" i="268"/>
  <c r="C176" i="268"/>
  <c r="D176" i="268"/>
  <c r="E176" i="268"/>
  <c r="F176" i="268"/>
  <c r="G176" i="268"/>
  <c r="C177" i="268"/>
  <c r="D177" i="268"/>
  <c r="E177" i="268"/>
  <c r="F177" i="268"/>
  <c r="G177" i="268"/>
  <c r="C178" i="268"/>
  <c r="D178" i="268"/>
  <c r="E178" i="268"/>
  <c r="F178" i="268"/>
  <c r="G178" i="268"/>
  <c r="C179" i="268"/>
  <c r="D179" i="268"/>
  <c r="E179" i="268"/>
  <c r="F179" i="268"/>
  <c r="G179" i="268"/>
  <c r="C180" i="268"/>
  <c r="D180" i="268"/>
  <c r="E180" i="268"/>
  <c r="F180" i="268"/>
  <c r="G180" i="268"/>
  <c r="C181" i="268"/>
  <c r="D181" i="268"/>
  <c r="E181" i="268"/>
  <c r="F181" i="268"/>
  <c r="G181" i="268"/>
  <c r="C182" i="268"/>
  <c r="D182" i="268"/>
  <c r="E182" i="268"/>
  <c r="F182" i="268"/>
  <c r="G182" i="268"/>
  <c r="C183" i="268"/>
  <c r="D183" i="268"/>
  <c r="E183" i="268"/>
  <c r="F183" i="268"/>
  <c r="G183" i="268"/>
  <c r="C184" i="268"/>
  <c r="D184" i="268"/>
  <c r="E184" i="268"/>
  <c r="F184" i="268"/>
  <c r="G184" i="268"/>
  <c r="C185" i="268"/>
  <c r="D185" i="268"/>
  <c r="E185" i="268"/>
  <c r="F185" i="268"/>
  <c r="G185" i="268"/>
  <c r="C186" i="268"/>
  <c r="D186" i="268"/>
  <c r="E186" i="268"/>
  <c r="F186" i="268"/>
  <c r="G186" i="268"/>
  <c r="C187" i="268"/>
  <c r="D187" i="268"/>
  <c r="E187" i="268"/>
  <c r="F187" i="268"/>
  <c r="G187" i="268"/>
  <c r="G160" i="268"/>
  <c r="F160" i="268"/>
  <c r="E160" i="268"/>
  <c r="D160" i="268"/>
  <c r="C160" i="268"/>
  <c r="C60" i="268"/>
  <c r="D60" i="268"/>
  <c r="E60" i="268"/>
  <c r="F60" i="268"/>
  <c r="G60" i="268"/>
  <c r="C61" i="268"/>
  <c r="D61" i="268"/>
  <c r="E61" i="268"/>
  <c r="F61" i="268"/>
  <c r="G61" i="268"/>
  <c r="C62" i="268"/>
  <c r="D62" i="268"/>
  <c r="E62" i="268"/>
  <c r="F62" i="268"/>
  <c r="G62" i="268"/>
  <c r="C63" i="268"/>
  <c r="D63" i="268"/>
  <c r="E63" i="268"/>
  <c r="F63" i="268"/>
  <c r="G63" i="268"/>
  <c r="C64" i="268"/>
  <c r="D64" i="268"/>
  <c r="E64" i="268"/>
  <c r="F64" i="268"/>
  <c r="G64" i="268"/>
  <c r="C65" i="268"/>
  <c r="D65" i="268"/>
  <c r="E65" i="268"/>
  <c r="F65" i="268"/>
  <c r="G65" i="268"/>
  <c r="C66" i="268"/>
  <c r="D66" i="268"/>
  <c r="E66" i="268"/>
  <c r="F66" i="268"/>
  <c r="G66" i="268"/>
  <c r="C67" i="268"/>
  <c r="D67" i="268"/>
  <c r="E67" i="268"/>
  <c r="F67" i="268"/>
  <c r="G67" i="268"/>
  <c r="C68" i="268"/>
  <c r="D68" i="268"/>
  <c r="E68" i="268"/>
  <c r="F68" i="268"/>
  <c r="G68" i="268"/>
  <c r="C69" i="268"/>
  <c r="D69" i="268"/>
  <c r="E69" i="268"/>
  <c r="F69" i="268"/>
  <c r="G69" i="268"/>
  <c r="C70" i="268"/>
  <c r="D70" i="268"/>
  <c r="E70" i="268"/>
  <c r="F70" i="268"/>
  <c r="G70" i="268"/>
  <c r="C71" i="268"/>
  <c r="D71" i="268"/>
  <c r="E71" i="268"/>
  <c r="F71" i="268"/>
  <c r="G71" i="268"/>
  <c r="C72" i="268"/>
  <c r="D72" i="268"/>
  <c r="E72" i="268"/>
  <c r="F72" i="268"/>
  <c r="G72" i="268"/>
  <c r="C73" i="268"/>
  <c r="D73" i="268"/>
  <c r="E73" i="268"/>
  <c r="F73" i="268"/>
  <c r="G73" i="268"/>
  <c r="C74" i="268"/>
  <c r="D74" i="268"/>
  <c r="E74" i="268"/>
  <c r="F74" i="268"/>
  <c r="G74" i="268"/>
  <c r="C75" i="268"/>
  <c r="D75" i="268"/>
  <c r="E75" i="268"/>
  <c r="F75" i="268"/>
  <c r="G75" i="268"/>
  <c r="C76" i="268"/>
  <c r="D76" i="268"/>
  <c r="E76" i="268"/>
  <c r="F76" i="268"/>
  <c r="G76" i="268"/>
  <c r="C77" i="268"/>
  <c r="D77" i="268"/>
  <c r="E77" i="268"/>
  <c r="F77" i="268"/>
  <c r="G77" i="268"/>
  <c r="C78" i="268"/>
  <c r="D78" i="268"/>
  <c r="E78" i="268"/>
  <c r="F78" i="268"/>
  <c r="G78" i="268"/>
  <c r="C79" i="268"/>
  <c r="D79" i="268"/>
  <c r="E79" i="268"/>
  <c r="F79" i="268"/>
  <c r="G79" i="268"/>
  <c r="C80" i="268"/>
  <c r="D80" i="268"/>
  <c r="E80" i="268"/>
  <c r="F80" i="268"/>
  <c r="G80" i="268"/>
  <c r="C81" i="268"/>
  <c r="D81" i="268"/>
  <c r="E81" i="268"/>
  <c r="F81" i="268"/>
  <c r="G81" i="268"/>
  <c r="C82" i="268"/>
  <c r="D82" i="268"/>
  <c r="E82" i="268"/>
  <c r="F82" i="268"/>
  <c r="G82" i="268"/>
  <c r="C83" i="268"/>
  <c r="D83" i="268"/>
  <c r="E83" i="268"/>
  <c r="F83" i="268"/>
  <c r="G83" i="268"/>
  <c r="C84" i="268"/>
  <c r="D84" i="268"/>
  <c r="E84" i="268"/>
  <c r="F84" i="268"/>
  <c r="G84" i="268"/>
  <c r="C85" i="268"/>
  <c r="D85" i="268"/>
  <c r="E85" i="268"/>
  <c r="F85" i="268"/>
  <c r="G85" i="268"/>
  <c r="C86" i="268"/>
  <c r="D86" i="268"/>
  <c r="E86" i="268"/>
  <c r="F86" i="268"/>
  <c r="G86" i="268"/>
  <c r="C87" i="268"/>
  <c r="D87" i="268"/>
  <c r="E87" i="268"/>
  <c r="F87" i="268"/>
  <c r="G87" i="268"/>
  <c r="C88" i="268"/>
  <c r="D88" i="268"/>
  <c r="E88" i="268"/>
  <c r="F88" i="268"/>
  <c r="G88" i="268"/>
  <c r="C89" i="268"/>
  <c r="D89" i="268"/>
  <c r="E89" i="268"/>
  <c r="F89" i="268"/>
  <c r="G89" i="268"/>
  <c r="C90" i="268"/>
  <c r="D90" i="268"/>
  <c r="E90" i="268"/>
  <c r="F90" i="268"/>
  <c r="G90" i="268"/>
  <c r="C91" i="268"/>
  <c r="D91" i="268"/>
  <c r="E91" i="268"/>
  <c r="F91" i="268"/>
  <c r="G91" i="268"/>
  <c r="C92" i="268"/>
  <c r="D92" i="268"/>
  <c r="E92" i="268"/>
  <c r="F92" i="268"/>
  <c r="G92" i="268"/>
  <c r="G59" i="268"/>
  <c r="F59" i="268"/>
  <c r="E59" i="268"/>
  <c r="D59" i="268"/>
  <c r="C59" i="268"/>
  <c r="C32" i="268"/>
  <c r="D32" i="268"/>
  <c r="E32" i="268"/>
  <c r="F32" i="268"/>
  <c r="G32" i="268"/>
  <c r="C33" i="268"/>
  <c r="D33" i="268"/>
  <c r="E33" i="268"/>
  <c r="F33" i="268"/>
  <c r="G33" i="268"/>
  <c r="C34" i="268"/>
  <c r="D34" i="268"/>
  <c r="E34" i="268"/>
  <c r="F34" i="268"/>
  <c r="G34" i="268"/>
  <c r="C35" i="268"/>
  <c r="D35" i="268"/>
  <c r="E35" i="268"/>
  <c r="F35" i="268"/>
  <c r="G35" i="268"/>
  <c r="C36" i="268"/>
  <c r="D36" i="268"/>
  <c r="E36" i="268"/>
  <c r="F36" i="268"/>
  <c r="G36" i="268"/>
  <c r="C37" i="268"/>
  <c r="D37" i="268"/>
  <c r="E37" i="268"/>
  <c r="F37" i="268"/>
  <c r="G37" i="268"/>
  <c r="C38" i="268"/>
  <c r="D38" i="268"/>
  <c r="E38" i="268"/>
  <c r="F38" i="268"/>
  <c r="G38" i="268"/>
  <c r="C39" i="268"/>
  <c r="D39" i="268"/>
  <c r="E39" i="268"/>
  <c r="F39" i="268"/>
  <c r="G39" i="268"/>
  <c r="C40" i="268"/>
  <c r="D40" i="268"/>
  <c r="E40" i="268"/>
  <c r="F40" i="268"/>
  <c r="G40" i="268"/>
  <c r="C41" i="268"/>
  <c r="D41" i="268"/>
  <c r="E41" i="268"/>
  <c r="F41" i="268"/>
  <c r="G41" i="268"/>
  <c r="C42" i="268"/>
  <c r="D42" i="268"/>
  <c r="E42" i="268"/>
  <c r="F42" i="268"/>
  <c r="G42" i="268"/>
  <c r="C43" i="268"/>
  <c r="D43" i="268"/>
  <c r="E43" i="268"/>
  <c r="F43" i="268"/>
  <c r="G43" i="268"/>
  <c r="C44" i="268"/>
  <c r="D44" i="268"/>
  <c r="E44" i="268"/>
  <c r="F44" i="268"/>
  <c r="G44" i="268"/>
  <c r="C45" i="268"/>
  <c r="D45" i="268"/>
  <c r="E45" i="268"/>
  <c r="F45" i="268"/>
  <c r="G45" i="268"/>
  <c r="C46" i="268"/>
  <c r="D46" i="268"/>
  <c r="E46" i="268"/>
  <c r="F46" i="268"/>
  <c r="G46" i="268"/>
  <c r="C47" i="268"/>
  <c r="D47" i="268"/>
  <c r="E47" i="268"/>
  <c r="F47" i="268"/>
  <c r="G47" i="268"/>
  <c r="C48" i="268"/>
  <c r="D48" i="268"/>
  <c r="E48" i="268"/>
  <c r="F48" i="268"/>
  <c r="G48" i="268"/>
  <c r="C49" i="268"/>
  <c r="D49" i="268"/>
  <c r="E49" i="268"/>
  <c r="F49" i="268"/>
  <c r="G49" i="268"/>
  <c r="C50" i="268"/>
  <c r="D50" i="268"/>
  <c r="E50" i="268"/>
  <c r="F50" i="268"/>
  <c r="G50" i="268"/>
  <c r="C51" i="268"/>
  <c r="D51" i="268"/>
  <c r="E51" i="268"/>
  <c r="F51" i="268"/>
  <c r="G51" i="268"/>
  <c r="C52" i="268"/>
  <c r="D52" i="268"/>
  <c r="E52" i="268"/>
  <c r="F52" i="268"/>
  <c r="G52" i="268"/>
  <c r="C53" i="268"/>
  <c r="D53" i="268"/>
  <c r="E53" i="268"/>
  <c r="F53" i="268"/>
  <c r="G53" i="268"/>
  <c r="C54" i="268"/>
  <c r="D54" i="268"/>
  <c r="E54" i="268"/>
  <c r="F54" i="268"/>
  <c r="G54" i="268"/>
  <c r="C55" i="268"/>
  <c r="D55" i="268"/>
  <c r="E55" i="268"/>
  <c r="F55" i="268"/>
  <c r="G55" i="268"/>
  <c r="C56" i="268"/>
  <c r="D56" i="268"/>
  <c r="E56" i="268"/>
  <c r="F56" i="268"/>
  <c r="G56" i="268"/>
  <c r="C57" i="268"/>
  <c r="D57" i="268"/>
  <c r="E57" i="268"/>
  <c r="F57" i="268"/>
  <c r="G57" i="268"/>
  <c r="C58" i="268"/>
  <c r="D58" i="268"/>
  <c r="E58" i="268"/>
  <c r="F58" i="268"/>
  <c r="G58" i="268"/>
  <c r="G31" i="268"/>
  <c r="F31" i="268"/>
  <c r="E31" i="268"/>
  <c r="D31" i="268"/>
  <c r="C31" i="268"/>
  <c r="J31" i="268"/>
  <c r="J32" i="268"/>
  <c r="J33" i="268"/>
  <c r="J34" i="268"/>
  <c r="J35" i="268"/>
  <c r="J36" i="268"/>
  <c r="J37" i="268"/>
  <c r="J38" i="268"/>
  <c r="J39" i="268"/>
  <c r="J40" i="268"/>
  <c r="J41" i="268"/>
  <c r="J42" i="268"/>
  <c r="J43" i="268"/>
  <c r="J44" i="268"/>
  <c r="J45" i="268"/>
  <c r="J46" i="268"/>
  <c r="J47" i="268"/>
  <c r="J48" i="268"/>
  <c r="J49" i="268"/>
  <c r="J50" i="268"/>
  <c r="J51" i="268"/>
  <c r="J52" i="268"/>
  <c r="J53" i="268"/>
  <c r="J54" i="268"/>
  <c r="J55" i="268"/>
  <c r="J56" i="268"/>
  <c r="J57" i="268"/>
  <c r="J58" i="268"/>
  <c r="J59" i="268"/>
  <c r="J60" i="268"/>
  <c r="J61" i="268"/>
  <c r="J62" i="268"/>
  <c r="J63" i="268"/>
  <c r="J64" i="268"/>
  <c r="J65" i="268"/>
  <c r="J66" i="268"/>
  <c r="J67" i="268"/>
  <c r="J68" i="268"/>
  <c r="J69" i="268"/>
  <c r="J70" i="268"/>
  <c r="J71" i="268"/>
  <c r="J72" i="268"/>
  <c r="J73" i="268"/>
  <c r="J74" i="268"/>
  <c r="J75" i="268"/>
  <c r="J76" i="268"/>
  <c r="J77" i="268"/>
  <c r="J78" i="268"/>
  <c r="J79" i="268"/>
  <c r="J80" i="268"/>
  <c r="J81" i="268"/>
  <c r="J82" i="268"/>
  <c r="J83" i="268"/>
  <c r="J84" i="268"/>
  <c r="J85" i="268"/>
  <c r="J86" i="268"/>
  <c r="J87" i="268"/>
  <c r="J88" i="268"/>
  <c r="J89" i="268"/>
  <c r="J90" i="268"/>
  <c r="J91" i="268"/>
  <c r="J92" i="268"/>
  <c r="J160" i="268"/>
  <c r="J161" i="268"/>
  <c r="J162" i="268"/>
  <c r="J163" i="268"/>
  <c r="J164" i="268"/>
  <c r="J165" i="268"/>
  <c r="J166" i="268"/>
  <c r="J167" i="268"/>
  <c r="J168" i="268"/>
  <c r="J169" i="268"/>
  <c r="J170" i="268"/>
  <c r="J171" i="268"/>
  <c r="J172" i="268"/>
  <c r="J173" i="268"/>
  <c r="J174" i="268"/>
  <c r="J175" i="268"/>
  <c r="J176" i="268"/>
  <c r="J177" i="268"/>
  <c r="J178" i="268"/>
  <c r="J179" i="268"/>
  <c r="J180" i="268"/>
  <c r="J181" i="268"/>
  <c r="J182" i="268"/>
  <c r="J183" i="268"/>
  <c r="J184" i="268"/>
  <c r="J185" i="268"/>
  <c r="J186" i="268"/>
  <c r="J187" i="268"/>
  <c r="J362" i="268"/>
  <c r="J363" i="268"/>
  <c r="J364" i="268"/>
  <c r="J365" i="268"/>
  <c r="J366" i="268"/>
  <c r="J367" i="268"/>
  <c r="J368" i="268"/>
  <c r="J369" i="268"/>
  <c r="J370" i="268"/>
  <c r="J371" i="268"/>
  <c r="J352" i="268"/>
  <c r="J353" i="268"/>
  <c r="J354" i="268"/>
  <c r="J355" i="268"/>
  <c r="J356" i="268"/>
  <c r="J357" i="268"/>
  <c r="J358" i="268"/>
  <c r="J359" i="268"/>
  <c r="J360" i="268"/>
  <c r="J361" i="268"/>
  <c r="L370" i="268"/>
  <c r="L82" i="268"/>
  <c r="C319" i="268"/>
  <c r="D319" i="268"/>
  <c r="E319" i="268"/>
  <c r="F319" i="268"/>
  <c r="G319" i="268"/>
  <c r="C320" i="268"/>
  <c r="D320" i="268"/>
  <c r="E320" i="268"/>
  <c r="F320" i="268"/>
  <c r="G320" i="268"/>
  <c r="C321" i="268"/>
  <c r="D321" i="268"/>
  <c r="E321" i="268"/>
  <c r="F321" i="268"/>
  <c r="G321" i="268"/>
  <c r="C322" i="268"/>
  <c r="D322" i="268"/>
  <c r="E322" i="268"/>
  <c r="F322" i="268"/>
  <c r="G322" i="268"/>
  <c r="C323" i="268"/>
  <c r="D323" i="268"/>
  <c r="E323" i="268"/>
  <c r="F323" i="268"/>
  <c r="G323" i="268"/>
  <c r="C324" i="268"/>
  <c r="D324" i="268"/>
  <c r="E324" i="268"/>
  <c r="F324" i="268"/>
  <c r="G324" i="268"/>
  <c r="C325" i="268"/>
  <c r="D325" i="268"/>
  <c r="E325" i="268"/>
  <c r="F325" i="268"/>
  <c r="G325" i="268"/>
  <c r="C326" i="268"/>
  <c r="D326" i="268"/>
  <c r="E326" i="268"/>
  <c r="F326" i="268"/>
  <c r="G326" i="268"/>
  <c r="C327" i="268"/>
  <c r="D327" i="268"/>
  <c r="E327" i="268"/>
  <c r="F327" i="268"/>
  <c r="G327" i="268"/>
  <c r="C328" i="268"/>
  <c r="D328" i="268"/>
  <c r="E328" i="268"/>
  <c r="F328" i="268"/>
  <c r="G328" i="268"/>
  <c r="C329" i="268"/>
  <c r="D329" i="268"/>
  <c r="E329" i="268"/>
  <c r="F329" i="268"/>
  <c r="G329" i="268"/>
  <c r="C330" i="268"/>
  <c r="D330" i="268"/>
  <c r="E330" i="268"/>
  <c r="F330" i="268"/>
  <c r="G330" i="268"/>
  <c r="C331" i="268"/>
  <c r="D331" i="268"/>
  <c r="E331" i="268"/>
  <c r="F331" i="268"/>
  <c r="G331" i="268"/>
  <c r="C332" i="268"/>
  <c r="D332" i="268"/>
  <c r="E332" i="268"/>
  <c r="F332" i="268"/>
  <c r="G332" i="268"/>
  <c r="C333" i="268"/>
  <c r="D333" i="268"/>
  <c r="E333" i="268"/>
  <c r="F333" i="268"/>
  <c r="G333" i="268"/>
  <c r="C334" i="268"/>
  <c r="D334" i="268"/>
  <c r="E334" i="268"/>
  <c r="F334" i="268"/>
  <c r="G334" i="268"/>
  <c r="C335" i="268"/>
  <c r="D335" i="268"/>
  <c r="E335" i="268"/>
  <c r="F335" i="268"/>
  <c r="G335" i="268"/>
  <c r="G318" i="268"/>
  <c r="F318" i="268"/>
  <c r="E318" i="268"/>
  <c r="D318" i="268"/>
  <c r="C318" i="268"/>
  <c r="G243" i="268"/>
  <c r="G244" i="268"/>
  <c r="G245" i="268"/>
  <c r="G246" i="268"/>
  <c r="G247" i="268"/>
  <c r="G248" i="268"/>
  <c r="G249" i="268"/>
  <c r="G250" i="268"/>
  <c r="G251" i="268"/>
  <c r="G242" i="268"/>
  <c r="C4" i="268"/>
  <c r="D4" i="268"/>
  <c r="E4" i="268"/>
  <c r="F4" i="268"/>
  <c r="G4" i="268"/>
  <c r="C5" i="268"/>
  <c r="D5" i="268"/>
  <c r="E5" i="268"/>
  <c r="F5" i="268"/>
  <c r="G5" i="268"/>
  <c r="C6" i="268"/>
  <c r="D6" i="268"/>
  <c r="E6" i="268"/>
  <c r="F6" i="268"/>
  <c r="G6" i="268"/>
  <c r="C7" i="268"/>
  <c r="D7" i="268"/>
  <c r="E7" i="268"/>
  <c r="F7" i="268"/>
  <c r="G7" i="268"/>
  <c r="C8" i="268"/>
  <c r="D8" i="268"/>
  <c r="E8" i="268"/>
  <c r="F8" i="268"/>
  <c r="G8" i="268"/>
  <c r="C9" i="268"/>
  <c r="D9" i="268"/>
  <c r="E9" i="268"/>
  <c r="F9" i="268"/>
  <c r="G9" i="268"/>
  <c r="C10" i="268"/>
  <c r="D10" i="268"/>
  <c r="E10" i="268"/>
  <c r="F10" i="268"/>
  <c r="G10" i="268"/>
  <c r="C11" i="268"/>
  <c r="D11" i="268"/>
  <c r="E11" i="268"/>
  <c r="F11" i="268"/>
  <c r="G11" i="268"/>
  <c r="C12" i="268"/>
  <c r="D12" i="268"/>
  <c r="E12" i="268"/>
  <c r="F12" i="268"/>
  <c r="G12" i="268"/>
  <c r="C13" i="268"/>
  <c r="D13" i="268"/>
  <c r="E13" i="268"/>
  <c r="F13" i="268"/>
  <c r="G13" i="268"/>
  <c r="C14" i="268"/>
  <c r="D14" i="268"/>
  <c r="E14" i="268"/>
  <c r="F14" i="268"/>
  <c r="G14" i="268"/>
  <c r="C15" i="268"/>
  <c r="D15" i="268"/>
  <c r="E15" i="268"/>
  <c r="F15" i="268"/>
  <c r="G15" i="268"/>
  <c r="C16" i="268"/>
  <c r="D16" i="268"/>
  <c r="E16" i="268"/>
  <c r="F16" i="268"/>
  <c r="G16" i="268"/>
  <c r="C17" i="268"/>
  <c r="D17" i="268"/>
  <c r="E17" i="268"/>
  <c r="F17" i="268"/>
  <c r="G17" i="268"/>
  <c r="C18" i="268"/>
  <c r="D18" i="268"/>
  <c r="E18" i="268"/>
  <c r="F18" i="268"/>
  <c r="G18" i="268"/>
  <c r="C19" i="268"/>
  <c r="D19" i="268"/>
  <c r="E19" i="268"/>
  <c r="F19" i="268"/>
  <c r="G19" i="268"/>
  <c r="C20" i="268"/>
  <c r="D20" i="268"/>
  <c r="E20" i="268"/>
  <c r="F20" i="268"/>
  <c r="G20" i="268"/>
  <c r="C21" i="268"/>
  <c r="D21" i="268"/>
  <c r="E21" i="268"/>
  <c r="F21" i="268"/>
  <c r="G21" i="268"/>
  <c r="C22" i="268"/>
  <c r="D22" i="268"/>
  <c r="E22" i="268"/>
  <c r="F22" i="268"/>
  <c r="G22" i="268"/>
  <c r="C23" i="268"/>
  <c r="D23" i="268"/>
  <c r="E23" i="268"/>
  <c r="F23" i="268"/>
  <c r="G23" i="268"/>
  <c r="C24" i="268"/>
  <c r="D24" i="268"/>
  <c r="E24" i="268"/>
  <c r="F24" i="268"/>
  <c r="G24" i="268"/>
  <c r="C25" i="268"/>
  <c r="D25" i="268"/>
  <c r="E25" i="268"/>
  <c r="F25" i="268"/>
  <c r="G25" i="268"/>
  <c r="C26" i="268"/>
  <c r="D26" i="268"/>
  <c r="E26" i="268"/>
  <c r="F26" i="268"/>
  <c r="G26" i="268"/>
  <c r="C27" i="268"/>
  <c r="D27" i="268"/>
  <c r="E27" i="268"/>
  <c r="F27" i="268"/>
  <c r="G27" i="268"/>
  <c r="C28" i="268"/>
  <c r="D28" i="268"/>
  <c r="E28" i="268"/>
  <c r="F28" i="268"/>
  <c r="G28" i="268"/>
  <c r="C29" i="268"/>
  <c r="D29" i="268"/>
  <c r="E29" i="268"/>
  <c r="F29" i="268"/>
  <c r="G29" i="268"/>
  <c r="C30" i="268"/>
  <c r="D30" i="268"/>
  <c r="E30" i="268"/>
  <c r="F30" i="268"/>
  <c r="G30" i="268"/>
  <c r="G3" i="268"/>
  <c r="F3" i="268"/>
  <c r="E3" i="268"/>
  <c r="D3" i="268"/>
  <c r="C3" i="268"/>
  <c r="A2" i="307"/>
  <c r="A1" i="307"/>
  <c r="N8" i="298"/>
  <c r="L333" i="268"/>
  <c r="L348" i="268"/>
  <c r="N8" i="288"/>
  <c r="L250" i="268"/>
  <c r="D3" i="298"/>
  <c r="O7" i="285"/>
  <c r="L10" i="268" s="1"/>
  <c r="D3" i="285"/>
  <c r="L372" i="268"/>
  <c r="D3" i="288"/>
  <c r="D7" i="298"/>
  <c r="J243" i="268"/>
  <c r="J244" i="268"/>
  <c r="J245" i="268"/>
  <c r="J246" i="268"/>
  <c r="J247" i="268"/>
  <c r="J248" i="268"/>
  <c r="J249" i="268"/>
  <c r="J250" i="268"/>
  <c r="J251" i="268"/>
  <c r="J242" i="268"/>
  <c r="C337" i="268"/>
  <c r="D337" i="268"/>
  <c r="E337" i="268"/>
  <c r="F337" i="268"/>
  <c r="G337" i="268"/>
  <c r="J337" i="268"/>
  <c r="C338" i="268"/>
  <c r="D338" i="268"/>
  <c r="E338" i="268"/>
  <c r="F338" i="268"/>
  <c r="G338" i="268"/>
  <c r="J338" i="268"/>
  <c r="C339" i="268"/>
  <c r="D339" i="268"/>
  <c r="E339" i="268"/>
  <c r="F339" i="268"/>
  <c r="G339" i="268"/>
  <c r="J339" i="268"/>
  <c r="C340" i="268"/>
  <c r="D340" i="268"/>
  <c r="E340" i="268"/>
  <c r="F340" i="268"/>
  <c r="G340" i="268"/>
  <c r="J340" i="268"/>
  <c r="C341" i="268"/>
  <c r="D341" i="268"/>
  <c r="E341" i="268"/>
  <c r="F341" i="268"/>
  <c r="G341" i="268"/>
  <c r="J341" i="268"/>
  <c r="C342" i="268"/>
  <c r="D342" i="268"/>
  <c r="E342" i="268"/>
  <c r="F342" i="268"/>
  <c r="G342" i="268"/>
  <c r="J342" i="268"/>
  <c r="C343" i="268"/>
  <c r="D343" i="268"/>
  <c r="E343" i="268"/>
  <c r="F343" i="268"/>
  <c r="G343" i="268"/>
  <c r="J343" i="268"/>
  <c r="C344" i="268"/>
  <c r="D344" i="268"/>
  <c r="E344" i="268"/>
  <c r="F344" i="268"/>
  <c r="G344" i="268"/>
  <c r="J344" i="268"/>
  <c r="C345" i="268"/>
  <c r="D345" i="268"/>
  <c r="E345" i="268"/>
  <c r="F345" i="268"/>
  <c r="G345" i="268"/>
  <c r="J345" i="268"/>
  <c r="C346" i="268"/>
  <c r="D346" i="268"/>
  <c r="E346" i="268"/>
  <c r="F346" i="268"/>
  <c r="G346" i="268"/>
  <c r="J346" i="268"/>
  <c r="C347" i="268"/>
  <c r="D347" i="268"/>
  <c r="E347" i="268"/>
  <c r="F347" i="268"/>
  <c r="G347" i="268"/>
  <c r="J347" i="268"/>
  <c r="C348" i="268"/>
  <c r="D348" i="268"/>
  <c r="E348" i="268"/>
  <c r="F348" i="268"/>
  <c r="G348" i="268"/>
  <c r="J348" i="268"/>
  <c r="C349" i="268"/>
  <c r="D349" i="268"/>
  <c r="E349" i="268"/>
  <c r="F349" i="268"/>
  <c r="G349" i="268"/>
  <c r="J349" i="268"/>
  <c r="C350" i="268"/>
  <c r="D350" i="268"/>
  <c r="E350" i="268"/>
  <c r="F350" i="268"/>
  <c r="G350" i="268"/>
  <c r="J350" i="268"/>
  <c r="C351" i="268"/>
  <c r="D351" i="268"/>
  <c r="E351" i="268"/>
  <c r="F351" i="268"/>
  <c r="G351" i="268"/>
  <c r="J351" i="268"/>
  <c r="G336" i="268"/>
  <c r="F336" i="268"/>
  <c r="E336" i="268"/>
  <c r="D336" i="268"/>
  <c r="C336" i="268"/>
  <c r="J336" i="268"/>
  <c r="F383" i="268"/>
  <c r="G383" i="268"/>
  <c r="J383" i="268"/>
  <c r="F384" i="268"/>
  <c r="G384" i="268"/>
  <c r="J384" i="268"/>
  <c r="F385" i="268"/>
  <c r="G385" i="268"/>
  <c r="J385" i="268"/>
  <c r="F386" i="268"/>
  <c r="G386" i="268"/>
  <c r="J386" i="268"/>
  <c r="F387" i="268"/>
  <c r="G387" i="268"/>
  <c r="J387" i="268"/>
  <c r="F388" i="268"/>
  <c r="G388" i="268"/>
  <c r="J388" i="268"/>
  <c r="F389" i="268"/>
  <c r="G389" i="268"/>
  <c r="J389" i="268"/>
  <c r="F390" i="268"/>
  <c r="G390" i="268"/>
  <c r="J390" i="268"/>
  <c r="F391" i="268"/>
  <c r="G391" i="268"/>
  <c r="J391" i="268"/>
  <c r="G382" i="268"/>
  <c r="F382" i="268"/>
  <c r="J382" i="268"/>
  <c r="G373" i="268"/>
  <c r="J373" i="268"/>
  <c r="G374" i="268"/>
  <c r="J374" i="268"/>
  <c r="G375" i="268"/>
  <c r="J375" i="268"/>
  <c r="G376" i="268"/>
  <c r="J376" i="268"/>
  <c r="G377" i="268"/>
  <c r="J377" i="268"/>
  <c r="G378" i="268"/>
  <c r="J378" i="268"/>
  <c r="G379" i="268"/>
  <c r="J379" i="268"/>
  <c r="G380" i="268"/>
  <c r="J380" i="268"/>
  <c r="G381" i="268"/>
  <c r="J381" i="268"/>
  <c r="G372" i="268"/>
  <c r="J372" i="268"/>
  <c r="Q8" i="285"/>
  <c r="K1" i="268"/>
  <c r="A1" i="268"/>
  <c r="K277" i="268" s="1"/>
  <c r="J5" i="268"/>
  <c r="J6" i="268"/>
  <c r="J7" i="268"/>
  <c r="J8" i="268"/>
  <c r="J9" i="268"/>
  <c r="J10" i="268"/>
  <c r="J11" i="268"/>
  <c r="J12" i="268"/>
  <c r="J13" i="268"/>
  <c r="J14" i="268"/>
  <c r="J15" i="268"/>
  <c r="J16" i="268"/>
  <c r="J17" i="268"/>
  <c r="J18" i="268"/>
  <c r="J19" i="268"/>
  <c r="J20" i="268"/>
  <c r="J21" i="268"/>
  <c r="J22" i="268"/>
  <c r="J23" i="268"/>
  <c r="J24" i="268"/>
  <c r="J25" i="268"/>
  <c r="J26" i="268"/>
  <c r="J27" i="268"/>
  <c r="J28" i="268"/>
  <c r="J29" i="268"/>
  <c r="J30" i="268"/>
  <c r="J318" i="268"/>
  <c r="J319" i="268"/>
  <c r="J320" i="268"/>
  <c r="J321" i="268"/>
  <c r="J322" i="268"/>
  <c r="J323" i="268"/>
  <c r="J324" i="268"/>
  <c r="J325" i="268"/>
  <c r="J326" i="268"/>
  <c r="J327" i="268"/>
  <c r="J328" i="268"/>
  <c r="J329" i="268"/>
  <c r="J330" i="268"/>
  <c r="J331" i="268"/>
  <c r="J332" i="268"/>
  <c r="J333" i="268"/>
  <c r="J334" i="268"/>
  <c r="J335" i="268"/>
  <c r="J4" i="268"/>
  <c r="J3" i="268"/>
  <c r="D7" i="288"/>
  <c r="D7" i="285"/>
  <c r="A2" i="285"/>
  <c r="A1" i="285"/>
  <c r="L240" i="268"/>
  <c r="F363" i="268"/>
  <c r="F367" i="268"/>
  <c r="F364" i="268"/>
  <c r="F368" i="268"/>
  <c r="F365" i="268"/>
  <c r="F369" i="268"/>
  <c r="F362" i="268"/>
  <c r="F366" i="268"/>
  <c r="F233" i="268"/>
  <c r="F239" i="268"/>
  <c r="F237" i="268"/>
  <c r="F235" i="268"/>
  <c r="L230" i="268"/>
  <c r="L221" i="268"/>
  <c r="L227" i="268"/>
  <c r="L212" i="268"/>
  <c r="L226" i="268"/>
  <c r="L206" i="268"/>
  <c r="L209" i="268"/>
  <c r="L234" i="268"/>
  <c r="L213" i="268"/>
  <c r="L207" i="268"/>
  <c r="L216" i="268"/>
  <c r="L220" i="268"/>
  <c r="L224" i="268"/>
  <c r="D370" i="268"/>
  <c r="D261" i="268"/>
  <c r="E370" i="268"/>
  <c r="C232" i="268"/>
  <c r="D362" i="268"/>
  <c r="E240" i="268"/>
  <c r="D232" i="268"/>
  <c r="C362" i="268"/>
  <c r="C370" i="268"/>
  <c r="C255" i="268"/>
  <c r="C253" i="268"/>
  <c r="D367" i="268"/>
  <c r="E238" i="268"/>
  <c r="D259" i="268"/>
  <c r="E237" i="268"/>
  <c r="E363" i="268"/>
  <c r="E253" i="268"/>
  <c r="D258" i="268"/>
  <c r="E236" i="268"/>
  <c r="C256" i="268"/>
  <c r="E367" i="268"/>
  <c r="D368" i="268"/>
  <c r="E255" i="268"/>
  <c r="E257" i="268"/>
  <c r="D253" i="268"/>
  <c r="D257" i="268"/>
  <c r="C238" i="268"/>
  <c r="C236" i="268"/>
  <c r="D234" i="268"/>
  <c r="D366" i="268"/>
  <c r="E239" i="268"/>
  <c r="E260" i="268"/>
  <c r="C252" i="268"/>
  <c r="E235" i="268"/>
  <c r="D363" i="268"/>
  <c r="E365" i="268"/>
  <c r="D236" i="268"/>
  <c r="D237" i="268"/>
  <c r="C369" i="268"/>
  <c r="C363" i="268"/>
  <c r="C240" i="268"/>
  <c r="E371" i="268"/>
  <c r="D240" i="268"/>
  <c r="E241" i="268"/>
  <c r="C371" i="268"/>
  <c r="E368" i="268"/>
  <c r="D371" i="268"/>
  <c r="C261" i="268"/>
  <c r="C260" i="268"/>
  <c r="E261" i="268"/>
  <c r="D241" i="268"/>
  <c r="D260" i="268"/>
  <c r="C241" i="268"/>
  <c r="D255" i="268"/>
  <c r="C368" i="268"/>
  <c r="C234" i="268"/>
  <c r="C258" i="268"/>
  <c r="D235" i="268"/>
  <c r="D365" i="268"/>
  <c r="C367" i="268"/>
  <c r="C257" i="268"/>
  <c r="C259" i="268"/>
  <c r="C366" i="268"/>
  <c r="E234" i="268"/>
  <c r="D256" i="268"/>
  <c r="C233" i="268"/>
  <c r="C235" i="268"/>
  <c r="E259" i="268"/>
  <c r="C237" i="268"/>
  <c r="C364" i="268"/>
  <c r="D364" i="268"/>
  <c r="E258" i="268"/>
  <c r="C254" i="268"/>
  <c r="D233" i="268"/>
  <c r="D254" i="268"/>
  <c r="E369" i="268"/>
  <c r="D252" i="268"/>
  <c r="E256" i="268"/>
  <c r="C239" i="268"/>
  <c r="E366" i="268"/>
  <c r="D238" i="268"/>
  <c r="D239" i="268"/>
  <c r="D369" i="268"/>
  <c r="C365" i="268"/>
  <c r="L275" i="268"/>
  <c r="L274" i="268"/>
  <c r="L296" i="268"/>
  <c r="L291" i="268"/>
  <c r="L304" i="268"/>
  <c r="L294" i="268"/>
  <c r="L308" i="268"/>
  <c r="L302" i="268"/>
  <c r="L305" i="268"/>
  <c r="L310" i="268"/>
  <c r="L321" i="268"/>
  <c r="L284" i="268"/>
  <c r="L281" i="268"/>
  <c r="L256" i="268"/>
  <c r="L270" i="268"/>
  <c r="L278" i="268"/>
  <c r="L317" i="268"/>
  <c r="L219" i="268"/>
  <c r="L277" i="268"/>
  <c r="L87" i="268"/>
  <c r="L366" i="268"/>
  <c r="L325" i="268"/>
  <c r="L63" i="268"/>
  <c r="L72" i="268"/>
  <c r="L70" i="268"/>
  <c r="L320" i="268"/>
  <c r="L367" i="268"/>
  <c r="L283" i="268"/>
  <c r="L190" i="268"/>
  <c r="L59" i="268"/>
  <c r="L217" i="268"/>
  <c r="L78" i="268"/>
  <c r="L225" i="268"/>
  <c r="L90" i="268"/>
  <c r="L271" i="268"/>
  <c r="L285" i="268"/>
  <c r="L228" i="268"/>
  <c r="L229" i="268"/>
  <c r="L211" i="268"/>
  <c r="L210" i="268"/>
  <c r="L293" i="268"/>
  <c r="L292" i="268"/>
  <c r="L312" i="268"/>
  <c r="L266" i="268"/>
  <c r="L146" i="268"/>
  <c r="L362" i="268"/>
  <c r="L154" i="268"/>
  <c r="L261" i="268"/>
  <c r="L151" i="268"/>
  <c r="L252" i="268"/>
  <c r="L223" i="268"/>
  <c r="L208" i="268"/>
  <c r="L215" i="268"/>
  <c r="L231" i="268"/>
  <c r="L161" i="268"/>
  <c r="L264" i="268"/>
  <c r="L222" i="268"/>
  <c r="L214" i="268"/>
  <c r="L259" i="268"/>
  <c r="L313" i="268"/>
  <c r="L303" i="268"/>
  <c r="L311" i="268"/>
  <c r="L289" i="268"/>
  <c r="L363" i="268"/>
  <c r="L316" i="268"/>
  <c r="L173" i="268"/>
  <c r="L153" i="268"/>
  <c r="L204" i="268"/>
  <c r="L159" i="268"/>
  <c r="L254" i="268"/>
  <c r="L148" i="268"/>
  <c r="L135" i="268"/>
  <c r="L41" i="268"/>
  <c r="L167" i="268"/>
  <c r="L255" i="268"/>
  <c r="L258" i="268"/>
  <c r="L156" i="268"/>
  <c r="L158" i="268"/>
  <c r="L200" i="268"/>
  <c r="L138" i="268"/>
  <c r="L162" i="268"/>
  <c r="L260" i="268"/>
  <c r="L253" i="268"/>
  <c r="L191" i="268"/>
  <c r="L143" i="268"/>
  <c r="L149" i="268"/>
  <c r="L152" i="268"/>
  <c r="L142" i="268"/>
  <c r="L329" i="268"/>
  <c r="L335" i="268"/>
  <c r="L328" i="268"/>
  <c r="L365" i="268"/>
  <c r="L265" i="268"/>
  <c r="L288" i="268"/>
  <c r="L263" i="268"/>
  <c r="L301" i="268"/>
  <c r="L314" i="268"/>
  <c r="L299" i="268"/>
  <c r="L290" i="268"/>
  <c r="L300" i="268"/>
  <c r="L298" i="268"/>
  <c r="L272" i="268"/>
  <c r="L286" i="268"/>
  <c r="L280" i="268"/>
  <c r="L324" i="268"/>
  <c r="L323" i="268"/>
  <c r="L330" i="268"/>
  <c r="L318" i="268"/>
  <c r="L364" i="268"/>
  <c r="L331" i="268"/>
  <c r="L276" i="268"/>
  <c r="L268" i="268"/>
  <c r="L334" i="268"/>
  <c r="L371" i="268"/>
  <c r="L282" i="268"/>
  <c r="L279" i="268"/>
  <c r="L262" i="268"/>
  <c r="L287" i="268"/>
  <c r="L369" i="268"/>
  <c r="L306" i="268"/>
  <c r="L307" i="268"/>
  <c r="L309" i="268"/>
  <c r="L297" i="268"/>
  <c r="L295" i="268"/>
  <c r="L273" i="268"/>
  <c r="L269" i="268"/>
  <c r="L327" i="268"/>
  <c r="L319" i="268"/>
  <c r="L332" i="268"/>
  <c r="L322" i="268"/>
  <c r="L368" i="268"/>
  <c r="L326" i="268"/>
  <c r="L88" i="268"/>
  <c r="L61" i="268"/>
  <c r="L130" i="268"/>
  <c r="L65" i="268"/>
  <c r="L69" i="268"/>
  <c r="L188" i="268"/>
  <c r="L85" i="268"/>
  <c r="L94" i="268"/>
  <c r="L239" i="268"/>
  <c r="L136" i="268"/>
  <c r="L77" i="268"/>
  <c r="L86" i="268"/>
  <c r="L193" i="268"/>
  <c r="L205" i="268"/>
  <c r="L155" i="268"/>
  <c r="L147" i="268"/>
  <c r="L145" i="268"/>
  <c r="L237" i="268"/>
  <c r="L189" i="268"/>
  <c r="L192" i="268"/>
  <c r="L140" i="268"/>
  <c r="L134" i="268"/>
  <c r="L199" i="268"/>
  <c r="L144" i="268"/>
  <c r="L71" i="268"/>
  <c r="L236" i="268"/>
  <c r="L194" i="268"/>
  <c r="L79" i="268"/>
  <c r="L80" i="268"/>
  <c r="L75" i="268"/>
  <c r="L66" i="268"/>
  <c r="L73" i="268"/>
  <c r="L67" i="268"/>
  <c r="L233" i="268"/>
  <c r="L64" i="268"/>
  <c r="L201" i="268"/>
  <c r="L232" i="268"/>
  <c r="L197" i="268"/>
  <c r="L241" i="268"/>
  <c r="L91" i="268"/>
  <c r="L68" i="268"/>
  <c r="L89" i="268"/>
  <c r="L74" i="268"/>
  <c r="L81" i="268"/>
  <c r="L93" i="268"/>
  <c r="L83" i="268"/>
  <c r="L62" i="268"/>
  <c r="L60" i="268"/>
  <c r="L238" i="268"/>
  <c r="L92" i="268"/>
  <c r="L84" i="268"/>
  <c r="L195" i="268"/>
  <c r="L246" i="268"/>
  <c r="L137" i="268"/>
  <c r="L157" i="268"/>
  <c r="L139" i="268"/>
  <c r="L203" i="268"/>
  <c r="L196" i="268"/>
  <c r="L150" i="268"/>
  <c r="L141" i="268"/>
  <c r="L202" i="268"/>
  <c r="L76" i="268"/>
  <c r="K19" i="268"/>
  <c r="K88" i="268"/>
  <c r="K264" i="268"/>
  <c r="K349" i="268"/>
  <c r="K25" i="268"/>
  <c r="K212" i="268"/>
  <c r="K175" i="268"/>
  <c r="E362" i="268"/>
  <c r="E232" i="268"/>
  <c r="E252" i="268"/>
  <c r="E364" i="268"/>
  <c r="E233" i="268"/>
  <c r="E254" i="268"/>
  <c r="L381" i="268"/>
  <c r="L354" i="268"/>
  <c r="L361" i="268"/>
  <c r="L247" i="268"/>
  <c r="L36" i="268"/>
  <c r="L47" i="268"/>
  <c r="L178" i="268"/>
  <c r="L164" i="268"/>
  <c r="L163" i="268"/>
  <c r="L174" i="268"/>
  <c r="L182" i="268"/>
  <c r="K62" i="268"/>
  <c r="K86" i="268"/>
  <c r="K310" i="268"/>
  <c r="K99" i="268"/>
  <c r="K44" i="268"/>
  <c r="K128" i="268"/>
  <c r="K101" i="268"/>
  <c r="K171" i="268"/>
  <c r="L360" i="268"/>
  <c r="F250" i="268"/>
  <c r="L52" i="268"/>
  <c r="L42" i="268"/>
  <c r="L355" i="268"/>
  <c r="L39" i="268"/>
  <c r="L40" i="268"/>
  <c r="L54" i="268"/>
  <c r="L32" i="268"/>
  <c r="L358" i="268"/>
  <c r="L31" i="268"/>
  <c r="L46" i="268"/>
  <c r="L43" i="268"/>
  <c r="L357" i="268"/>
  <c r="L53" i="268"/>
  <c r="A2" i="325"/>
  <c r="F375" i="268"/>
  <c r="D355" i="268"/>
  <c r="F356" i="268"/>
  <c r="E361" i="268"/>
  <c r="C360" i="268"/>
  <c r="D361" i="268"/>
  <c r="C361" i="268"/>
  <c r="D353" i="268"/>
  <c r="E360" i="268"/>
  <c r="D360" i="268"/>
  <c r="E359" i="268"/>
  <c r="E352" i="268"/>
  <c r="C355" i="268"/>
  <c r="E355" i="268"/>
  <c r="E353" i="268"/>
  <c r="E358" i="268"/>
  <c r="F352" i="268"/>
  <c r="F355" i="268"/>
  <c r="F358" i="268"/>
  <c r="F354" i="268"/>
  <c r="F353" i="268"/>
  <c r="D359" i="268"/>
  <c r="C358" i="268"/>
  <c r="C356" i="268"/>
  <c r="E356" i="268"/>
  <c r="D358" i="268"/>
  <c r="D356" i="268"/>
  <c r="D354" i="268"/>
  <c r="D352" i="268"/>
  <c r="C352" i="268"/>
  <c r="C354" i="268"/>
  <c r="D357" i="268"/>
  <c r="E357" i="268"/>
  <c r="C357" i="268"/>
  <c r="C353" i="268"/>
  <c r="C359" i="268"/>
  <c r="L356" i="268"/>
  <c r="L353" i="268"/>
  <c r="K303" i="268"/>
  <c r="K280" i="268"/>
  <c r="K68" i="268"/>
  <c r="K40" i="268"/>
  <c r="K45" i="268"/>
  <c r="K79" i="268"/>
  <c r="K205" i="268"/>
  <c r="K41" i="268"/>
  <c r="K116" i="268"/>
  <c r="K237" i="268"/>
  <c r="K215" i="268"/>
  <c r="K376" i="268"/>
  <c r="K227" i="268"/>
  <c r="K260" i="268"/>
  <c r="K183" i="268"/>
  <c r="K249" i="268"/>
  <c r="L352" i="268"/>
  <c r="L359" i="268"/>
  <c r="K83" i="268"/>
  <c r="K388" i="268"/>
  <c r="K18" i="268"/>
  <c r="K118" i="268"/>
  <c r="K204" i="268"/>
  <c r="K58" i="268"/>
  <c r="K322" i="268"/>
  <c r="K373" i="268"/>
  <c r="K37" i="268"/>
  <c r="K308" i="268"/>
  <c r="K5" i="268"/>
  <c r="K304" i="268"/>
  <c r="K63" i="268"/>
  <c r="K241" i="268"/>
  <c r="K382" i="268"/>
  <c r="K94" i="268"/>
  <c r="K130" i="268"/>
  <c r="K340" i="268"/>
  <c r="L99" i="268"/>
  <c r="L103" i="268"/>
  <c r="L110" i="268"/>
  <c r="L111" i="268"/>
  <c r="L121" i="268"/>
  <c r="L115" i="268"/>
  <c r="O15" i="307"/>
  <c r="Q15" i="307"/>
  <c r="M23" i="307"/>
  <c r="E354" i="268"/>
  <c r="K370" i="268" l="1"/>
  <c r="K135" i="268"/>
  <c r="K16" i="268"/>
  <c r="K316" i="268"/>
  <c r="K288" i="268"/>
  <c r="K258" i="268"/>
  <c r="K134" i="268"/>
  <c r="K144" i="268"/>
  <c r="K219" i="268"/>
  <c r="K290" i="268"/>
  <c r="K137" i="268"/>
  <c r="K155" i="268"/>
  <c r="K254" i="268"/>
  <c r="K24" i="268"/>
  <c r="K14" i="268"/>
  <c r="K252" i="268"/>
  <c r="K34" i="268"/>
  <c r="K78" i="268"/>
  <c r="K248" i="268"/>
  <c r="K110" i="268"/>
  <c r="K67" i="268"/>
  <c r="K188" i="268"/>
  <c r="K246" i="268"/>
  <c r="K220" i="268"/>
  <c r="K325" i="268"/>
  <c r="K369" i="268"/>
  <c r="K131" i="268"/>
  <c r="K261" i="268"/>
  <c r="K259" i="268"/>
  <c r="K104" i="268"/>
  <c r="K105" i="268"/>
  <c r="K108" i="268"/>
  <c r="K151" i="268"/>
  <c r="K256" i="268"/>
  <c r="K106" i="268"/>
  <c r="K191" i="268"/>
  <c r="K95" i="268"/>
  <c r="K380" i="268"/>
  <c r="K38" i="268"/>
  <c r="K53" i="268"/>
  <c r="K353" i="268"/>
  <c r="K295" i="268"/>
  <c r="K300" i="268"/>
  <c r="K302" i="268"/>
  <c r="K298" i="268"/>
  <c r="K142" i="268"/>
  <c r="K189" i="268"/>
  <c r="K216" i="268"/>
  <c r="K272" i="268"/>
  <c r="K54" i="268"/>
  <c r="K342" i="268"/>
  <c r="K12" i="268"/>
  <c r="K77" i="268"/>
  <c r="K184" i="268"/>
  <c r="K47" i="268"/>
  <c r="K114" i="268"/>
  <c r="K150" i="268"/>
  <c r="K230" i="268"/>
  <c r="K306" i="268"/>
  <c r="K85" i="268"/>
  <c r="K29" i="268"/>
  <c r="K330" i="268"/>
  <c r="K321" i="268"/>
  <c r="K46" i="268"/>
  <c r="K161" i="268"/>
  <c r="K351" i="268"/>
  <c r="K242" i="268"/>
  <c r="K81" i="268"/>
  <c r="K209" i="268"/>
  <c r="K91" i="268"/>
  <c r="K152" i="268"/>
  <c r="K10" i="268"/>
  <c r="K283" i="268"/>
  <c r="K292" i="268"/>
  <c r="K20" i="268"/>
  <c r="K123" i="268"/>
  <c r="K61" i="268"/>
  <c r="K193" i="268"/>
  <c r="K244" i="268"/>
  <c r="K3" i="268"/>
  <c r="K363" i="268"/>
  <c r="K55" i="268"/>
  <c r="K245" i="268"/>
  <c r="K22" i="268"/>
  <c r="K218" i="268"/>
  <c r="K43" i="268"/>
  <c r="K98" i="268"/>
  <c r="K348" i="268"/>
  <c r="K339" i="268"/>
  <c r="K361" i="268"/>
  <c r="K301" i="268"/>
  <c r="K126" i="268"/>
  <c r="K201" i="268"/>
  <c r="K345" i="268"/>
  <c r="K17" i="268"/>
  <c r="K274" i="268"/>
  <c r="K208" i="268"/>
  <c r="K192" i="268"/>
  <c r="K389" i="268"/>
  <c r="K177" i="268"/>
  <c r="K153" i="268"/>
  <c r="K74" i="268"/>
  <c r="K9" i="268"/>
  <c r="K174" i="268"/>
  <c r="K158" i="268"/>
  <c r="K66" i="268"/>
  <c r="K148" i="268"/>
  <c r="K112" i="268"/>
  <c r="K236" i="268"/>
  <c r="K73" i="268"/>
  <c r="K293" i="268"/>
  <c r="K221" i="268"/>
  <c r="K372" i="268"/>
  <c r="K198" i="268"/>
  <c r="K299" i="268"/>
  <c r="K51" i="268"/>
  <c r="K164" i="268"/>
  <c r="K172" i="268"/>
  <c r="K229" i="268"/>
  <c r="K371" i="268"/>
  <c r="K320" i="268"/>
  <c r="K367" i="268"/>
  <c r="K386" i="268"/>
  <c r="K90" i="268"/>
  <c r="K102" i="268"/>
  <c r="K228" i="268"/>
  <c r="L391" i="268"/>
  <c r="L389" i="268"/>
  <c r="L382" i="268"/>
  <c r="L386" i="268"/>
  <c r="L17" i="268"/>
  <c r="L18" i="268"/>
  <c r="K375" i="268"/>
  <c r="K8" i="268"/>
  <c r="K232" i="268"/>
  <c r="K173" i="268"/>
  <c r="K324" i="268"/>
  <c r="K6" i="268"/>
  <c r="K234" i="268"/>
  <c r="K263" i="268"/>
  <c r="K154" i="268"/>
  <c r="K235" i="268"/>
  <c r="K87" i="268"/>
  <c r="K365" i="268"/>
  <c r="K381" i="268"/>
  <c r="K217" i="268"/>
  <c r="K122" i="268"/>
  <c r="K180" i="268"/>
  <c r="K133" i="268"/>
  <c r="K57" i="268"/>
  <c r="K268" i="268"/>
  <c r="K56" i="268"/>
  <c r="K103" i="268"/>
  <c r="K359" i="268"/>
  <c r="K185" i="268"/>
  <c r="K202" i="268"/>
  <c r="K384" i="268"/>
  <c r="K33" i="268"/>
  <c r="K176" i="268"/>
  <c r="K165" i="268"/>
  <c r="K275" i="268"/>
  <c r="K170" i="268"/>
  <c r="K195" i="268"/>
  <c r="K358" i="268"/>
  <c r="K163" i="268"/>
  <c r="K89" i="268"/>
  <c r="K160" i="268"/>
  <c r="K76" i="268"/>
  <c r="K378" i="268"/>
  <c r="K253" i="268"/>
  <c r="K251" i="268"/>
  <c r="K39" i="268"/>
  <c r="K329" i="268"/>
  <c r="K60" i="268"/>
  <c r="K276" i="268"/>
  <c r="K143" i="268"/>
  <c r="K169" i="268"/>
  <c r="K334" i="268"/>
  <c r="K26" i="268"/>
  <c r="K270" i="268"/>
  <c r="K49" i="268"/>
  <c r="K50" i="268"/>
  <c r="K266" i="268"/>
  <c r="K243" i="268"/>
  <c r="K282" i="268"/>
  <c r="K210" i="268"/>
  <c r="K21" i="268"/>
  <c r="K231" i="268"/>
  <c r="K197" i="268"/>
  <c r="K385" i="268"/>
  <c r="K125" i="268"/>
  <c r="K377" i="268"/>
  <c r="K315" i="268"/>
  <c r="K362" i="268"/>
  <c r="K179" i="268"/>
  <c r="K296" i="268"/>
  <c r="K168" i="268"/>
  <c r="K93" i="268"/>
  <c r="K305" i="268"/>
  <c r="K111" i="268"/>
  <c r="K319" i="268"/>
  <c r="K313" i="268"/>
  <c r="K42" i="268"/>
  <c r="K225" i="268"/>
  <c r="K309" i="268"/>
  <c r="K326" i="268"/>
  <c r="K287" i="268"/>
  <c r="K387" i="268"/>
  <c r="K119" i="268"/>
  <c r="K149" i="268"/>
  <c r="K223" i="268"/>
  <c r="K211" i="268"/>
  <c r="K356" i="268"/>
  <c r="K338" i="268"/>
  <c r="K284" i="268"/>
  <c r="K279" i="268"/>
  <c r="K360" i="268"/>
  <c r="K323" i="268"/>
  <c r="K92" i="268"/>
  <c r="K357" i="268"/>
  <c r="K307" i="268"/>
  <c r="K147" i="268"/>
  <c r="K312" i="268"/>
  <c r="K27" i="268"/>
  <c r="K374" i="268"/>
  <c r="K141" i="268"/>
  <c r="K390" i="268"/>
  <c r="K213" i="268"/>
  <c r="K181" i="268"/>
  <c r="K65" i="268"/>
  <c r="K391" i="268"/>
  <c r="N12" i="288"/>
  <c r="F373" i="268" s="1"/>
  <c r="E25" i="329"/>
  <c r="E26" i="329"/>
  <c r="C19" i="344"/>
  <c r="F20" i="344"/>
  <c r="D21" i="344"/>
  <c r="F22" i="344"/>
  <c r="D23" i="344"/>
  <c r="F24" i="344"/>
  <c r="D25" i="344"/>
  <c r="F26" i="344"/>
  <c r="D27" i="344"/>
  <c r="F28" i="344"/>
  <c r="D29" i="344"/>
  <c r="F30" i="344"/>
  <c r="D31" i="344"/>
  <c r="F32" i="344"/>
  <c r="D33" i="344"/>
  <c r="F34" i="344"/>
  <c r="D35" i="344"/>
  <c r="F36" i="344"/>
  <c r="D37" i="344"/>
  <c r="F38" i="344"/>
  <c r="D39" i="344"/>
  <c r="F40" i="344"/>
  <c r="D41" i="344"/>
  <c r="F42" i="344"/>
  <c r="D43" i="344"/>
  <c r="F11" i="344"/>
  <c r="D12" i="344"/>
  <c r="F13" i="344"/>
  <c r="D14" i="344"/>
  <c r="F15" i="344"/>
  <c r="D16" i="344"/>
  <c r="F19" i="343"/>
  <c r="E20" i="343"/>
  <c r="C21" i="343"/>
  <c r="E22" i="343"/>
  <c r="C23" i="343"/>
  <c r="E24" i="343"/>
  <c r="C25" i="343"/>
  <c r="E26" i="343"/>
  <c r="C27" i="343"/>
  <c r="E28" i="343"/>
  <c r="C29" i="343"/>
  <c r="E30" i="343"/>
  <c r="C31" i="343"/>
  <c r="E32" i="343"/>
  <c r="C33" i="343"/>
  <c r="E34" i="343"/>
  <c r="C35" i="343"/>
  <c r="E36" i="343"/>
  <c r="C37" i="343"/>
  <c r="E38" i="343"/>
  <c r="C11" i="343"/>
  <c r="E12" i="343"/>
  <c r="C13" i="343"/>
  <c r="E14" i="343"/>
  <c r="C15" i="343"/>
  <c r="C19" i="298"/>
  <c r="F20" i="298"/>
  <c r="D21" i="298"/>
  <c r="C22" i="298"/>
  <c r="E23" i="298"/>
  <c r="D24" i="298"/>
  <c r="F25" i="298"/>
  <c r="E26" i="298"/>
  <c r="C27" i="298"/>
  <c r="F28" i="298"/>
  <c r="D29" i="298"/>
  <c r="F25" i="329"/>
  <c r="F26" i="329"/>
  <c r="D19" i="344"/>
  <c r="C20" i="344"/>
  <c r="E21" i="344"/>
  <c r="C22" i="344"/>
  <c r="E23" i="344"/>
  <c r="C24" i="344"/>
  <c r="E25" i="344"/>
  <c r="C26" i="344"/>
  <c r="E27" i="344"/>
  <c r="C28" i="344"/>
  <c r="E29" i="344"/>
  <c r="C30" i="344"/>
  <c r="E31" i="344"/>
  <c r="C32" i="344"/>
  <c r="E33" i="344"/>
  <c r="C34" i="344"/>
  <c r="E35" i="344"/>
  <c r="C36" i="344"/>
  <c r="E37" i="344"/>
  <c r="C38" i="344"/>
  <c r="E39" i="344"/>
  <c r="C40" i="344"/>
  <c r="E41" i="344"/>
  <c r="C42" i="344"/>
  <c r="E43" i="344"/>
  <c r="C11" i="344"/>
  <c r="E12" i="344"/>
  <c r="C13" i="344"/>
  <c r="E14" i="344"/>
  <c r="C15" i="344"/>
  <c r="E16" i="344"/>
  <c r="C19" i="343"/>
  <c r="F20" i="343"/>
  <c r="D21" i="343"/>
  <c r="F22" i="343"/>
  <c r="D23" i="343"/>
  <c r="F24" i="343"/>
  <c r="D25" i="343"/>
  <c r="F26" i="343"/>
  <c r="D27" i="343"/>
  <c r="F28" i="343"/>
  <c r="D29" i="343"/>
  <c r="F30" i="343"/>
  <c r="D31" i="343"/>
  <c r="F32" i="343"/>
  <c r="D33" i="343"/>
  <c r="F34" i="343"/>
  <c r="D35" i="343"/>
  <c r="F36" i="343"/>
  <c r="D37" i="343"/>
  <c r="F38" i="343"/>
  <c r="D11" i="343"/>
  <c r="F12" i="343"/>
  <c r="D13" i="343"/>
  <c r="F14" i="343"/>
  <c r="D15" i="343"/>
  <c r="D19" i="298"/>
  <c r="C20" i="298"/>
  <c r="E21" i="298"/>
  <c r="D22" i="298"/>
  <c r="F23" i="298"/>
  <c r="E24" i="298"/>
  <c r="C25" i="298"/>
  <c r="F26" i="298"/>
  <c r="D27" i="298"/>
  <c r="C28" i="298"/>
  <c r="E29" i="298"/>
  <c r="C25" i="329"/>
  <c r="C26" i="329"/>
  <c r="E19" i="344"/>
  <c r="D20" i="344"/>
  <c r="F21" i="344"/>
  <c r="D22" i="344"/>
  <c r="F23" i="344"/>
  <c r="D24" i="344"/>
  <c r="F25" i="344"/>
  <c r="D26" i="344"/>
  <c r="F27" i="344"/>
  <c r="D28" i="344"/>
  <c r="F29" i="344"/>
  <c r="D30" i="344"/>
  <c r="F31" i="344"/>
  <c r="D32" i="344"/>
  <c r="F33" i="344"/>
  <c r="D34" i="344"/>
  <c r="F35" i="344"/>
  <c r="D36" i="344"/>
  <c r="F37" i="344"/>
  <c r="D38" i="344"/>
  <c r="F39" i="344"/>
  <c r="D40" i="344"/>
  <c r="F41" i="344"/>
  <c r="D42" i="344"/>
  <c r="F43" i="344"/>
  <c r="D11" i="344"/>
  <c r="F12" i="344"/>
  <c r="D13" i="344"/>
  <c r="F14" i="344"/>
  <c r="D15" i="344"/>
  <c r="F16" i="344"/>
  <c r="D19" i="343"/>
  <c r="C20" i="343"/>
  <c r="E21" i="343"/>
  <c r="C22" i="343"/>
  <c r="E23" i="343"/>
  <c r="C24" i="343"/>
  <c r="E25" i="343"/>
  <c r="C26" i="343"/>
  <c r="E27" i="343"/>
  <c r="C28" i="343"/>
  <c r="E29" i="343"/>
  <c r="C30" i="343"/>
  <c r="E31" i="343"/>
  <c r="C32" i="343"/>
  <c r="E33" i="343"/>
  <c r="C34" i="343"/>
  <c r="E35" i="343"/>
  <c r="C36" i="343"/>
  <c r="E37" i="343"/>
  <c r="C38" i="343"/>
  <c r="E11" i="343"/>
  <c r="C12" i="343"/>
  <c r="E13" i="343"/>
  <c r="C14" i="343"/>
  <c r="E15" i="343"/>
  <c r="E19" i="298"/>
  <c r="D20" i="298"/>
  <c r="F21" i="298"/>
  <c r="E22" i="298"/>
  <c r="C23" i="298"/>
  <c r="F24" i="298"/>
  <c r="D25" i="298"/>
  <c r="C26" i="298"/>
  <c r="E27" i="298"/>
  <c r="D28" i="298"/>
  <c r="F29" i="298"/>
  <c r="D25" i="329"/>
  <c r="D26" i="329"/>
  <c r="F19" i="344"/>
  <c r="E20" i="344"/>
  <c r="C21" i="344"/>
  <c r="E22" i="344"/>
  <c r="C23" i="344"/>
  <c r="E24" i="344"/>
  <c r="C25" i="344"/>
  <c r="E26" i="344"/>
  <c r="C27" i="344"/>
  <c r="E28" i="344"/>
  <c r="C29" i="344"/>
  <c r="E30" i="344"/>
  <c r="C31" i="344"/>
  <c r="E32" i="344"/>
  <c r="C33" i="344"/>
  <c r="E34" i="344"/>
  <c r="C35" i="344"/>
  <c r="E36" i="344"/>
  <c r="C37" i="344"/>
  <c r="E38" i="344"/>
  <c r="C39" i="344"/>
  <c r="E40" i="344"/>
  <c r="C41" i="344"/>
  <c r="E42" i="344"/>
  <c r="C43" i="344"/>
  <c r="E11" i="344"/>
  <c r="C12" i="344"/>
  <c r="E13" i="344"/>
  <c r="C14" i="344"/>
  <c r="E15" i="344"/>
  <c r="C16" i="344"/>
  <c r="E19" i="343"/>
  <c r="D20" i="343"/>
  <c r="F21" i="343"/>
  <c r="D22" i="343"/>
  <c r="F23" i="343"/>
  <c r="D24" i="343"/>
  <c r="F25" i="343"/>
  <c r="D26" i="343"/>
  <c r="F27" i="343"/>
  <c r="D28" i="343"/>
  <c r="F29" i="343"/>
  <c r="D30" i="343"/>
  <c r="F31" i="343"/>
  <c r="D32" i="343"/>
  <c r="F33" i="343"/>
  <c r="D34" i="343"/>
  <c r="F35" i="343"/>
  <c r="D36" i="343"/>
  <c r="F37" i="343"/>
  <c r="D38" i="343"/>
  <c r="F11" i="343"/>
  <c r="D12" i="343"/>
  <c r="F13" i="343"/>
  <c r="D14" i="343"/>
  <c r="F15" i="343"/>
  <c r="F19" i="298"/>
  <c r="E20" i="298"/>
  <c r="C21" i="298"/>
  <c r="F22" i="298"/>
  <c r="D23" i="298"/>
  <c r="C24" i="298"/>
  <c r="E25" i="298"/>
  <c r="D26" i="298"/>
  <c r="F27" i="298"/>
  <c r="D11" i="298"/>
  <c r="C12" i="298"/>
  <c r="F13" i="298"/>
  <c r="E14" i="298"/>
  <c r="D245" i="268" s="1"/>
  <c r="C29" i="298"/>
  <c r="E11" i="298"/>
  <c r="D12" i="298"/>
  <c r="C13" i="298"/>
  <c r="F14" i="298"/>
  <c r="E28" i="298"/>
  <c r="F11" i="298"/>
  <c r="E12" i="298"/>
  <c r="D243" i="268" s="1"/>
  <c r="D13" i="298"/>
  <c r="C14" i="298"/>
  <c r="C11" i="298"/>
  <c r="F12" i="298"/>
  <c r="E243" i="268" s="1"/>
  <c r="E13" i="298"/>
  <c r="D14" i="298"/>
  <c r="C245" i="268" s="1"/>
  <c r="N15" i="298"/>
  <c r="F246" i="268" s="1"/>
  <c r="D37" i="321"/>
  <c r="E38" i="321"/>
  <c r="E28" i="321"/>
  <c r="E17" i="321"/>
  <c r="F47" i="321"/>
  <c r="F37" i="321"/>
  <c r="F38" i="321"/>
  <c r="F27" i="321"/>
  <c r="F28" i="321"/>
  <c r="F17" i="321"/>
  <c r="F18" i="321"/>
  <c r="C17" i="321"/>
  <c r="D48" i="321"/>
  <c r="C38" i="321"/>
  <c r="C27" i="321"/>
  <c r="C28" i="321"/>
  <c r="C18" i="321"/>
  <c r="F48" i="321"/>
  <c r="D38" i="321"/>
  <c r="D27" i="321"/>
  <c r="D28" i="321"/>
  <c r="D17" i="321"/>
  <c r="D18" i="321"/>
  <c r="E27" i="321"/>
  <c r="E18" i="321"/>
  <c r="E48" i="321"/>
  <c r="C48" i="321"/>
  <c r="D47" i="321"/>
  <c r="C37" i="321"/>
  <c r="E47" i="321"/>
  <c r="C47" i="321"/>
  <c r="E37" i="321"/>
  <c r="D18" i="344"/>
  <c r="E17" i="344"/>
  <c r="E18" i="343"/>
  <c r="C17" i="343"/>
  <c r="E16" i="343"/>
  <c r="E36" i="341"/>
  <c r="E35" i="341"/>
  <c r="E34" i="341"/>
  <c r="E33" i="341"/>
  <c r="E32" i="341"/>
  <c r="E31" i="341"/>
  <c r="E30" i="341"/>
  <c r="E29" i="341"/>
  <c r="E28" i="341"/>
  <c r="E27" i="341"/>
  <c r="E26" i="341"/>
  <c r="E25" i="341"/>
  <c r="E22" i="341"/>
  <c r="E21" i="341"/>
  <c r="E20" i="341"/>
  <c r="E19" i="341"/>
  <c r="E18" i="341"/>
  <c r="E17" i="341"/>
  <c r="E16" i="341"/>
  <c r="E15" i="341"/>
  <c r="E14" i="341"/>
  <c r="E13" i="341"/>
  <c r="E12" i="341"/>
  <c r="E11" i="341"/>
  <c r="E38" i="340"/>
  <c r="E37" i="340"/>
  <c r="E35" i="340"/>
  <c r="E33" i="340"/>
  <c r="E31" i="340"/>
  <c r="E27" i="340"/>
  <c r="E25" i="340"/>
  <c r="E23" i="340"/>
  <c r="E21" i="340"/>
  <c r="E17" i="340"/>
  <c r="E15" i="340"/>
  <c r="E14" i="340"/>
  <c r="E12" i="340"/>
  <c r="C14" i="340"/>
  <c r="C18" i="344"/>
  <c r="D17" i="344"/>
  <c r="D18" i="343"/>
  <c r="F17" i="343"/>
  <c r="D16" i="343"/>
  <c r="D36" i="341"/>
  <c r="D35" i="341"/>
  <c r="D34" i="341"/>
  <c r="D33" i="341"/>
  <c r="D32" i="341"/>
  <c r="D31" i="341"/>
  <c r="D30" i="341"/>
  <c r="D29" i="341"/>
  <c r="D28" i="341"/>
  <c r="D27" i="341"/>
  <c r="D26" i="341"/>
  <c r="D25" i="341"/>
  <c r="D22" i="341"/>
  <c r="D21" i="341"/>
  <c r="D20" i="341"/>
  <c r="D19" i="341"/>
  <c r="D18" i="341"/>
  <c r="D17" i="341"/>
  <c r="D16" i="341"/>
  <c r="D15" i="341"/>
  <c r="D14" i="341"/>
  <c r="D13" i="341"/>
  <c r="D12" i="341"/>
  <c r="D11" i="341"/>
  <c r="D38" i="340"/>
  <c r="D37" i="340"/>
  <c r="D36" i="340"/>
  <c r="D35" i="340"/>
  <c r="D34" i="340"/>
  <c r="D33" i="340"/>
  <c r="D32" i="340"/>
  <c r="D31" i="340"/>
  <c r="D28" i="340"/>
  <c r="D27" i="340"/>
  <c r="D26" i="340"/>
  <c r="D25" i="340"/>
  <c r="D24" i="340"/>
  <c r="D23" i="340"/>
  <c r="D22" i="340"/>
  <c r="D21" i="340"/>
  <c r="D18" i="340"/>
  <c r="D17" i="340"/>
  <c r="D16" i="340"/>
  <c r="D15" i="340"/>
  <c r="D14" i="340"/>
  <c r="D13" i="340"/>
  <c r="D12" i="340"/>
  <c r="D11" i="340"/>
  <c r="C15" i="341"/>
  <c r="C12" i="341"/>
  <c r="C38" i="340"/>
  <c r="C36" i="340"/>
  <c r="C34" i="340"/>
  <c r="C32" i="340"/>
  <c r="C28" i="340"/>
  <c r="C26" i="340"/>
  <c r="C24" i="340"/>
  <c r="C22" i="340"/>
  <c r="C21" i="340"/>
  <c r="C17" i="340"/>
  <c r="C13" i="340"/>
  <c r="F18" i="344"/>
  <c r="C17" i="344"/>
  <c r="C18" i="343"/>
  <c r="E17" i="343"/>
  <c r="C16" i="343"/>
  <c r="C36" i="341"/>
  <c r="C35" i="341"/>
  <c r="C34" i="341"/>
  <c r="C33" i="341"/>
  <c r="C32" i="341"/>
  <c r="C31" i="341"/>
  <c r="C30" i="341"/>
  <c r="C29" i="341"/>
  <c r="C28" i="341"/>
  <c r="C27" i="341"/>
  <c r="C26" i="341"/>
  <c r="C25" i="341"/>
  <c r="C22" i="341"/>
  <c r="C21" i="341"/>
  <c r="C20" i="341"/>
  <c r="C19" i="341"/>
  <c r="C18" i="341"/>
  <c r="C17" i="341"/>
  <c r="C16" i="341"/>
  <c r="C14" i="341"/>
  <c r="C13" i="341"/>
  <c r="C11" i="341"/>
  <c r="C37" i="340"/>
  <c r="C35" i="340"/>
  <c r="C33" i="340"/>
  <c r="C31" i="340"/>
  <c r="C27" i="340"/>
  <c r="C25" i="340"/>
  <c r="C23" i="340"/>
  <c r="C18" i="340"/>
  <c r="C16" i="340"/>
  <c r="C12" i="340"/>
  <c r="E18" i="344"/>
  <c r="F17" i="344"/>
  <c r="F18" i="343"/>
  <c r="D17" i="343"/>
  <c r="F16" i="343"/>
  <c r="F36" i="341"/>
  <c r="F35" i="341"/>
  <c r="F34" i="341"/>
  <c r="F33" i="341"/>
  <c r="F32" i="341"/>
  <c r="F31" i="341"/>
  <c r="F30" i="341"/>
  <c r="F29" i="341"/>
  <c r="F28" i="341"/>
  <c r="F27" i="341"/>
  <c r="F26" i="341"/>
  <c r="F25" i="341"/>
  <c r="F22" i="341"/>
  <c r="F21" i="341"/>
  <c r="F20" i="341"/>
  <c r="F19" i="341"/>
  <c r="F18" i="341"/>
  <c r="F17" i="341"/>
  <c r="F16" i="341"/>
  <c r="F15" i="341"/>
  <c r="F14" i="341"/>
  <c r="F13" i="341"/>
  <c r="F12" i="341"/>
  <c r="F11" i="341"/>
  <c r="F38" i="340"/>
  <c r="F37" i="340"/>
  <c r="F36" i="340"/>
  <c r="F35" i="340"/>
  <c r="F34" i="340"/>
  <c r="F33" i="340"/>
  <c r="F32" i="340"/>
  <c r="F31" i="340"/>
  <c r="F28" i="340"/>
  <c r="F27" i="340"/>
  <c r="F26" i="340"/>
  <c r="F25" i="340"/>
  <c r="F24" i="340"/>
  <c r="F23" i="340"/>
  <c r="F22" i="340"/>
  <c r="F21" i="340"/>
  <c r="F18" i="340"/>
  <c r="F17" i="340"/>
  <c r="F16" i="340"/>
  <c r="F15" i="340"/>
  <c r="F14" i="340"/>
  <c r="F13" i="340"/>
  <c r="F12" i="340"/>
  <c r="F11" i="340"/>
  <c r="E36" i="340"/>
  <c r="E34" i="340"/>
  <c r="E32" i="340"/>
  <c r="E28" i="340"/>
  <c r="E26" i="340"/>
  <c r="E24" i="340"/>
  <c r="E22" i="340"/>
  <c r="E18" i="340"/>
  <c r="E16" i="340"/>
  <c r="E13" i="340"/>
  <c r="E11" i="340"/>
  <c r="C15" i="340"/>
  <c r="C11" i="340"/>
  <c r="L26" i="268"/>
  <c r="L13" i="268"/>
  <c r="K355" i="268"/>
  <c r="K273" i="268"/>
  <c r="A2" i="288"/>
  <c r="A2" i="344"/>
  <c r="A2" i="343"/>
  <c r="F242" i="268"/>
  <c r="L30" i="268"/>
  <c r="L385" i="268"/>
  <c r="L3" i="268"/>
  <c r="L20" i="268"/>
  <c r="L6" i="268"/>
  <c r="L22" i="268"/>
  <c r="L388" i="268"/>
  <c r="L387" i="268"/>
  <c r="L390" i="268"/>
  <c r="L25" i="268"/>
  <c r="L14" i="268"/>
  <c r="L19" i="268"/>
  <c r="L9" i="268"/>
  <c r="L384" i="268"/>
  <c r="L383" i="268"/>
  <c r="L249" i="268"/>
  <c r="L38" i="268"/>
  <c r="L172" i="268"/>
  <c r="L170" i="268"/>
  <c r="L183" i="268"/>
  <c r="L169" i="268"/>
  <c r="L171" i="268"/>
  <c r="L177" i="268"/>
  <c r="L175" i="268"/>
  <c r="L374" i="268"/>
  <c r="L251" i="268"/>
  <c r="L104" i="268"/>
  <c r="L350" i="268"/>
  <c r="D33" i="339"/>
  <c r="D32" i="339"/>
  <c r="D31" i="339"/>
  <c r="D30" i="339"/>
  <c r="D29" i="339"/>
  <c r="D28" i="339"/>
  <c r="D27" i="339"/>
  <c r="D26" i="339"/>
  <c r="D25" i="339"/>
  <c r="D24" i="339"/>
  <c r="D23" i="339"/>
  <c r="D22" i="339"/>
  <c r="D19" i="339"/>
  <c r="D18" i="339"/>
  <c r="D17" i="339"/>
  <c r="D16" i="339"/>
  <c r="D15" i="339"/>
  <c r="D14" i="339"/>
  <c r="D13" i="339"/>
  <c r="D11" i="339"/>
  <c r="D9" i="339"/>
  <c r="C33" i="339"/>
  <c r="C32" i="339"/>
  <c r="C31" i="339"/>
  <c r="C30" i="339"/>
  <c r="C29" i="339"/>
  <c r="C28" i="339"/>
  <c r="C27" i="339"/>
  <c r="C26" i="339"/>
  <c r="C25" i="339"/>
  <c r="C24" i="339"/>
  <c r="C23" i="339"/>
  <c r="C22" i="339"/>
  <c r="C19" i="339"/>
  <c r="C18" i="339"/>
  <c r="C17" i="339"/>
  <c r="C16" i="339"/>
  <c r="C15" i="339"/>
  <c r="C14" i="339"/>
  <c r="C13" i="339"/>
  <c r="C12" i="339"/>
  <c r="C11" i="339"/>
  <c r="C10" i="339"/>
  <c r="C9" i="339"/>
  <c r="C8" i="339"/>
  <c r="F12" i="339"/>
  <c r="F10" i="339"/>
  <c r="F8" i="339"/>
  <c r="F33" i="339"/>
  <c r="F32" i="339"/>
  <c r="F31" i="339"/>
  <c r="F30" i="339"/>
  <c r="F29" i="339"/>
  <c r="F28" i="339"/>
  <c r="F27" i="339"/>
  <c r="F26" i="339"/>
  <c r="F25" i="339"/>
  <c r="F24" i="339"/>
  <c r="F23" i="339"/>
  <c r="F22" i="339"/>
  <c r="F19" i="339"/>
  <c r="F18" i="339"/>
  <c r="F17" i="339"/>
  <c r="F16" i="339"/>
  <c r="F15" i="339"/>
  <c r="F14" i="339"/>
  <c r="F13" i="339"/>
  <c r="F11" i="339"/>
  <c r="F9" i="339"/>
  <c r="E33" i="339"/>
  <c r="E32" i="339"/>
  <c r="E31" i="339"/>
  <c r="E30" i="339"/>
  <c r="E29" i="339"/>
  <c r="E28" i="339"/>
  <c r="E27" i="339"/>
  <c r="E26" i="339"/>
  <c r="E25" i="339"/>
  <c r="E24" i="339"/>
  <c r="E23" i="339"/>
  <c r="E22" i="339"/>
  <c r="E19" i="339"/>
  <c r="E18" i="339"/>
  <c r="E17" i="339"/>
  <c r="E16" i="339"/>
  <c r="E15" i="339"/>
  <c r="E14" i="339"/>
  <c r="E13" i="339"/>
  <c r="E12" i="339"/>
  <c r="E11" i="339"/>
  <c r="E10" i="339"/>
  <c r="E9" i="339"/>
  <c r="E8" i="339"/>
  <c r="D12" i="339"/>
  <c r="D10" i="339"/>
  <c r="D8" i="339"/>
  <c r="L179" i="268"/>
  <c r="A2" i="298"/>
  <c r="L376" i="268"/>
  <c r="L123" i="268"/>
  <c r="L95" i="268"/>
  <c r="L100" i="268"/>
  <c r="L378" i="268"/>
  <c r="L33" i="268"/>
  <c r="L57" i="268"/>
  <c r="L58" i="268"/>
  <c r="L56" i="268"/>
  <c r="L45" i="268"/>
  <c r="L55" i="268"/>
  <c r="L126" i="268"/>
  <c r="L124" i="268"/>
  <c r="L118" i="268"/>
  <c r="L112" i="268"/>
  <c r="L342" i="268"/>
  <c r="L131" i="268"/>
  <c r="L125" i="268"/>
  <c r="L37" i="268"/>
  <c r="L49" i="268"/>
  <c r="L35" i="268"/>
  <c r="L48" i="268"/>
  <c r="L44" i="268"/>
  <c r="L105" i="268"/>
  <c r="L127" i="268"/>
  <c r="L344" i="268"/>
  <c r="L243" i="268"/>
  <c r="L245" i="268"/>
  <c r="L176" i="268"/>
  <c r="L166" i="268"/>
  <c r="L180" i="268"/>
  <c r="L168" i="268"/>
  <c r="L187" i="268"/>
  <c r="L186" i="268"/>
  <c r="L185" i="268"/>
  <c r="L165" i="268"/>
  <c r="L181" i="268"/>
  <c r="L160" i="268"/>
  <c r="L5" i="268"/>
  <c r="L24" i="268"/>
  <c r="L4" i="268"/>
  <c r="L21" i="268"/>
  <c r="L27" i="268"/>
  <c r="L29" i="268"/>
  <c r="L8" i="268"/>
  <c r="L15" i="268"/>
  <c r="L11" i="268"/>
  <c r="L28" i="268"/>
  <c r="L7" i="268"/>
  <c r="L12" i="268"/>
  <c r="L23" i="268"/>
  <c r="L16" i="268"/>
  <c r="D48" i="285"/>
  <c r="D47" i="285"/>
  <c r="D46" i="285"/>
  <c r="D45" i="285"/>
  <c r="D44" i="285"/>
  <c r="D43" i="285"/>
  <c r="D42" i="285"/>
  <c r="E48" i="285"/>
  <c r="E47" i="285"/>
  <c r="E46" i="285"/>
  <c r="E45" i="285"/>
  <c r="E44" i="285"/>
  <c r="E43" i="285"/>
  <c r="E42" i="285"/>
  <c r="F47" i="285"/>
  <c r="F45" i="285"/>
  <c r="F43" i="285"/>
  <c r="C47" i="285"/>
  <c r="C43" i="285"/>
  <c r="F46" i="285"/>
  <c r="F44" i="285"/>
  <c r="C48" i="285"/>
  <c r="C46" i="285"/>
  <c r="C44" i="285"/>
  <c r="C42" i="285"/>
  <c r="C45" i="285"/>
  <c r="F48" i="285"/>
  <c r="F42" i="285"/>
  <c r="F46" i="321"/>
  <c r="C46" i="321"/>
  <c r="C45" i="321"/>
  <c r="C44" i="321"/>
  <c r="C43" i="321"/>
  <c r="C42" i="321"/>
  <c r="F45" i="321"/>
  <c r="F44" i="321"/>
  <c r="F43" i="321"/>
  <c r="F42" i="321"/>
  <c r="E46" i="321"/>
  <c r="E45" i="321"/>
  <c r="E44" i="321"/>
  <c r="E43" i="321"/>
  <c r="E42" i="321"/>
  <c r="D46" i="321"/>
  <c r="D45" i="321"/>
  <c r="D44" i="321"/>
  <c r="D43" i="321"/>
  <c r="D42" i="321"/>
  <c r="L337" i="268"/>
  <c r="L339" i="268"/>
  <c r="L336" i="268"/>
  <c r="F41" i="285"/>
  <c r="D41" i="285"/>
  <c r="C41" i="285"/>
  <c r="E41" i="285"/>
  <c r="F41" i="321"/>
  <c r="D41" i="321"/>
  <c r="C41" i="321"/>
  <c r="E41" i="321"/>
  <c r="E43" i="336"/>
  <c r="C14" i="333"/>
  <c r="D22" i="329"/>
  <c r="E25" i="332"/>
  <c r="C15" i="321"/>
  <c r="C11" i="326"/>
  <c r="M27" i="336"/>
  <c r="D26" i="320"/>
  <c r="D384" i="268"/>
  <c r="E36" i="332"/>
  <c r="O11" i="336"/>
  <c r="E18" i="325"/>
  <c r="F22" i="285"/>
  <c r="E16" i="288"/>
  <c r="D377" i="268" s="1"/>
  <c r="C20" i="333"/>
  <c r="E34" i="288"/>
  <c r="E13" i="336"/>
  <c r="F32" i="321"/>
  <c r="D14" i="332"/>
  <c r="E21" i="321"/>
  <c r="E21" i="288"/>
  <c r="F13" i="330"/>
  <c r="D30" i="336"/>
  <c r="E21" i="285"/>
  <c r="C12" i="336"/>
  <c r="M32" i="336"/>
  <c r="F16" i="321"/>
  <c r="C33" i="332"/>
  <c r="C24" i="330"/>
  <c r="D8" i="336"/>
  <c r="D16" i="285"/>
  <c r="D22" i="325"/>
  <c r="F18" i="326"/>
  <c r="F27" i="336"/>
  <c r="D27" i="320"/>
  <c r="C41" i="336"/>
  <c r="C38" i="336"/>
  <c r="C11" i="334"/>
  <c r="M7" i="336"/>
  <c r="F19" i="320"/>
  <c r="C11" i="329"/>
  <c r="F24" i="288"/>
  <c r="U11" i="330"/>
  <c r="F17" i="332"/>
  <c r="C26" i="320"/>
  <c r="F21" i="332"/>
  <c r="U13" i="330"/>
  <c r="F33" i="285"/>
  <c r="D17" i="336"/>
  <c r="C19" i="336"/>
  <c r="D18" i="326"/>
  <c r="F13" i="320"/>
  <c r="C19" i="325"/>
  <c r="T15" i="330"/>
  <c r="D32" i="321"/>
  <c r="C19" i="329"/>
  <c r="C35" i="332"/>
  <c r="N18" i="336"/>
  <c r="D29" i="334"/>
  <c r="E8" i="333"/>
  <c r="D14" i="334"/>
  <c r="C19" i="320"/>
  <c r="C17" i="332"/>
  <c r="F15" i="321"/>
  <c r="F14" i="285"/>
  <c r="F12" i="285"/>
  <c r="C36" i="321"/>
  <c r="D16" i="321"/>
  <c r="M10" i="336"/>
  <c r="F19" i="333"/>
  <c r="V19" i="330"/>
  <c r="C27" i="320"/>
  <c r="C11" i="321"/>
  <c r="F37" i="336"/>
  <c r="D26" i="285"/>
  <c r="F23" i="321"/>
  <c r="C33" i="336"/>
  <c r="D23" i="336"/>
  <c r="C17" i="285"/>
  <c r="C12" i="326"/>
  <c r="E32" i="336"/>
  <c r="E12" i="288"/>
  <c r="D373" i="268" s="1"/>
  <c r="E28" i="288"/>
  <c r="D391" i="268"/>
  <c r="W24" i="329"/>
  <c r="D33" i="332"/>
  <c r="C384" i="268"/>
  <c r="D17" i="332"/>
  <c r="E22" i="334"/>
  <c r="E11" i="285"/>
  <c r="C16" i="330"/>
  <c r="E20" i="333"/>
  <c r="N9" i="336"/>
  <c r="L40" i="336"/>
  <c r="D29" i="333"/>
  <c r="F18" i="334"/>
  <c r="V13" i="330"/>
  <c r="C23" i="334"/>
  <c r="E12" i="326"/>
  <c r="E24" i="329"/>
  <c r="C23" i="330"/>
  <c r="E40" i="336"/>
  <c r="F27" i="325"/>
  <c r="F13" i="288"/>
  <c r="E374" i="268" s="1"/>
  <c r="D21" i="336"/>
  <c r="C10" i="336"/>
  <c r="E24" i="325"/>
  <c r="F20" i="334"/>
  <c r="F9" i="333"/>
  <c r="M37" i="336"/>
  <c r="F18" i="320"/>
  <c r="F12" i="333"/>
  <c r="D22" i="333"/>
  <c r="F13" i="285"/>
  <c r="C10" i="334"/>
  <c r="C26" i="288"/>
  <c r="E38" i="285"/>
  <c r="C25" i="332"/>
  <c r="F18" i="288"/>
  <c r="E379" i="268" s="1"/>
  <c r="T14" i="329"/>
  <c r="F12" i="332"/>
  <c r="E11" i="336"/>
  <c r="F26" i="336"/>
  <c r="F19" i="334"/>
  <c r="C20" i="336"/>
  <c r="T19" i="329"/>
  <c r="F12" i="320"/>
  <c r="D32" i="285"/>
  <c r="U15" i="330"/>
  <c r="E23" i="336"/>
  <c r="F35" i="334"/>
  <c r="C14" i="321"/>
  <c r="C251" i="268"/>
  <c r="D11" i="321"/>
  <c r="F15" i="285"/>
  <c r="C29" i="320"/>
  <c r="D11" i="336"/>
  <c r="W21" i="330"/>
  <c r="C11" i="288"/>
  <c r="T21" i="330"/>
  <c r="D15" i="330"/>
  <c r="V15" i="329"/>
  <c r="C16" i="321"/>
  <c r="D19" i="332"/>
  <c r="F22" i="333"/>
  <c r="C25" i="285"/>
  <c r="E29" i="333"/>
  <c r="F20" i="330"/>
  <c r="E22" i="329"/>
  <c r="C33" i="285"/>
  <c r="M45" i="336"/>
  <c r="N23" i="336"/>
  <c r="D27" i="336"/>
  <c r="F15" i="332"/>
  <c r="C36" i="320"/>
  <c r="C20" i="334"/>
  <c r="D13" i="285"/>
  <c r="D12" i="332"/>
  <c r="D30" i="288"/>
  <c r="N22" i="336"/>
  <c r="C35" i="333"/>
  <c r="D22" i="285"/>
  <c r="D13" i="336"/>
  <c r="C14" i="334"/>
  <c r="U14" i="330"/>
  <c r="F18" i="332"/>
  <c r="M33" i="336"/>
  <c r="C19" i="333"/>
  <c r="E11" i="321"/>
  <c r="E19" i="325"/>
  <c r="E12" i="321"/>
  <c r="D20" i="326"/>
  <c r="C30" i="334"/>
  <c r="D19" i="330"/>
  <c r="V23" i="330"/>
  <c r="E11" i="326"/>
  <c r="E13" i="285"/>
  <c r="E21" i="334"/>
  <c r="E13" i="334"/>
  <c r="E21" i="325"/>
  <c r="E15" i="321"/>
  <c r="D7" i="336"/>
  <c r="F23" i="334"/>
  <c r="L16" i="336"/>
  <c r="O44" i="336"/>
  <c r="F36" i="336"/>
  <c r="C39" i="336"/>
  <c r="T16" i="329"/>
  <c r="L10" i="336"/>
  <c r="E28" i="285"/>
  <c r="W12" i="330"/>
  <c r="O38" i="336"/>
  <c r="L23" i="336"/>
  <c r="C24" i="288"/>
  <c r="F33" i="332"/>
  <c r="C22" i="321"/>
  <c r="D33" i="325"/>
  <c r="C13" i="336"/>
  <c r="F41" i="336"/>
  <c r="C16" i="325"/>
  <c r="D13" i="330"/>
  <c r="O40" i="336"/>
  <c r="D8" i="334"/>
  <c r="F29" i="320"/>
  <c r="D20" i="320"/>
  <c r="D35" i="285"/>
  <c r="C43" i="336"/>
  <c r="C29" i="332"/>
  <c r="C14" i="285"/>
  <c r="C21" i="333"/>
  <c r="C389" i="268"/>
  <c r="F7" i="336"/>
  <c r="E12" i="330"/>
  <c r="F34" i="332"/>
  <c r="V12" i="330"/>
  <c r="E28" i="336"/>
  <c r="C32" i="320"/>
  <c r="E36" i="336"/>
  <c r="D34" i="321"/>
  <c r="E31" i="332"/>
  <c r="F14" i="332"/>
  <c r="F15" i="330"/>
  <c r="M39" i="336"/>
  <c r="E12" i="332"/>
  <c r="O20" i="336"/>
  <c r="E22" i="325"/>
  <c r="F25" i="325"/>
  <c r="C13" i="325"/>
  <c r="D21" i="333"/>
  <c r="V21" i="330"/>
  <c r="F21" i="321"/>
  <c r="D13" i="320"/>
  <c r="C13" i="285"/>
  <c r="C13" i="326"/>
  <c r="E16" i="330"/>
  <c r="C19" i="332"/>
  <c r="U11" i="329"/>
  <c r="D33" i="336"/>
  <c r="F30" i="336"/>
  <c r="D16" i="326"/>
  <c r="O22" i="336"/>
  <c r="C17" i="298"/>
  <c r="F11" i="329"/>
  <c r="T12" i="329"/>
  <c r="E29" i="332"/>
  <c r="F19" i="332"/>
  <c r="F16" i="288"/>
  <c r="E377" i="268" s="1"/>
  <c r="D23" i="334"/>
  <c r="E16" i="336"/>
  <c r="E32" i="321"/>
  <c r="L45" i="336"/>
  <c r="F34" i="321"/>
  <c r="M20" i="336"/>
  <c r="D18" i="285"/>
  <c r="F32" i="288"/>
  <c r="F18" i="333"/>
  <c r="N6" i="336"/>
  <c r="F29" i="333"/>
  <c r="E31" i="333"/>
  <c r="W11" i="329"/>
  <c r="C11" i="325"/>
  <c r="C34" i="320"/>
  <c r="F10" i="336"/>
  <c r="C29" i="336"/>
  <c r="F35" i="332"/>
  <c r="D29" i="325"/>
  <c r="N28" i="336"/>
  <c r="F14" i="334"/>
  <c r="D11" i="333"/>
  <c r="C13" i="288"/>
  <c r="E11" i="288"/>
  <c r="D372" i="268" s="1"/>
  <c r="F28" i="288"/>
  <c r="F14" i="326"/>
  <c r="C14" i="332"/>
  <c r="D19" i="329"/>
  <c r="D13" i="325"/>
  <c r="D10" i="336"/>
  <c r="E27" i="325"/>
  <c r="C12" i="288"/>
  <c r="F24" i="333"/>
  <c r="D15" i="325"/>
  <c r="C34" i="285"/>
  <c r="E19" i="333"/>
  <c r="C32" i="288"/>
  <c r="E20" i="332"/>
  <c r="W16" i="329"/>
  <c r="E29" i="334"/>
  <c r="F31" i="321"/>
  <c r="D385" i="268"/>
  <c r="E19" i="326"/>
  <c r="E25" i="333"/>
  <c r="E30" i="336"/>
  <c r="F15" i="334"/>
  <c r="C27" i="285"/>
  <c r="D31" i="285"/>
  <c r="N16" i="336"/>
  <c r="E23" i="285"/>
  <c r="C27" i="332"/>
  <c r="N13" i="336"/>
  <c r="E23" i="325"/>
  <c r="F13" i="332"/>
  <c r="F19" i="330"/>
  <c r="N17" i="336"/>
  <c r="F32" i="332"/>
  <c r="D14" i="325"/>
  <c r="W13" i="330"/>
  <c r="V11" i="330"/>
  <c r="L13" i="336"/>
  <c r="F16" i="320"/>
  <c r="L18" i="336"/>
  <c r="F30" i="320"/>
  <c r="D32" i="325"/>
  <c r="E23" i="330"/>
  <c r="F15" i="326"/>
  <c r="F19" i="325"/>
  <c r="C13" i="329"/>
  <c r="O16" i="336"/>
  <c r="F13" i="336"/>
  <c r="M17" i="336"/>
  <c r="D9" i="334"/>
  <c r="C35" i="285"/>
  <c r="F35" i="288"/>
  <c r="E33" i="325"/>
  <c r="F25" i="285"/>
  <c r="E8" i="336"/>
  <c r="E26" i="325"/>
  <c r="C15" i="329"/>
  <c r="E11" i="332"/>
  <c r="C14" i="288"/>
  <c r="F39" i="336"/>
  <c r="M31" i="336"/>
  <c r="D33" i="285"/>
  <c r="D21" i="334"/>
  <c r="E11" i="333"/>
  <c r="F17" i="326"/>
  <c r="D12" i="333"/>
  <c r="D15" i="334"/>
  <c r="D37" i="336"/>
  <c r="F25" i="333"/>
  <c r="D18" i="298"/>
  <c r="C249" i="268" s="1"/>
  <c r="C28" i="336"/>
  <c r="D9" i="336"/>
  <c r="L33" i="336"/>
  <c r="L22" i="336"/>
  <c r="E21" i="329"/>
  <c r="D36" i="321"/>
  <c r="D31" i="333"/>
  <c r="D15" i="298"/>
  <c r="C246" i="268" s="1"/>
  <c r="D22" i="334"/>
  <c r="F17" i="288"/>
  <c r="E378" i="268" s="1"/>
  <c r="T14" i="330"/>
  <c r="F13" i="334"/>
  <c r="L39" i="336"/>
  <c r="F20" i="332"/>
  <c r="C30" i="332"/>
  <c r="F17" i="298"/>
  <c r="E248" i="268" s="1"/>
  <c r="D23" i="330"/>
  <c r="W12" i="329"/>
  <c r="E18" i="333"/>
  <c r="D34" i="320"/>
  <c r="O10" i="336"/>
  <c r="D12" i="325"/>
  <c r="D11" i="320"/>
  <c r="F25" i="320"/>
  <c r="F35" i="321"/>
  <c r="F11" i="334"/>
  <c r="C22" i="285"/>
  <c r="E14" i="320"/>
  <c r="E25" i="320"/>
  <c r="C18" i="285"/>
  <c r="C7" i="336"/>
  <c r="E31" i="285"/>
  <c r="C24" i="321"/>
  <c r="D15" i="285"/>
  <c r="N41" i="336"/>
  <c r="E37" i="336"/>
  <c r="D15" i="329"/>
  <c r="E20" i="329"/>
  <c r="D30" i="333"/>
  <c r="N32" i="336"/>
  <c r="D35" i="321"/>
  <c r="D20" i="332"/>
  <c r="D25" i="288"/>
  <c r="N7" i="336"/>
  <c r="E20" i="336"/>
  <c r="E24" i="333"/>
  <c r="N36" i="336"/>
  <c r="C32" i="285"/>
  <c r="F20" i="288"/>
  <c r="E381" i="268" s="1"/>
  <c r="F17" i="325"/>
  <c r="F27" i="285"/>
  <c r="F29" i="288"/>
  <c r="L7" i="336"/>
  <c r="V14" i="329"/>
  <c r="F32" i="325"/>
  <c r="F36" i="320"/>
  <c r="E10" i="336"/>
  <c r="F33" i="288"/>
  <c r="F33" i="333"/>
  <c r="E22" i="320"/>
  <c r="E22" i="288"/>
  <c r="E11" i="334"/>
  <c r="D18" i="325"/>
  <c r="C32" i="334"/>
  <c r="E35" i="332"/>
  <c r="C23" i="285"/>
  <c r="D18" i="336"/>
  <c r="D35" i="332"/>
  <c r="D390" i="268"/>
  <c r="E14" i="330"/>
  <c r="W23" i="329"/>
  <c r="E19" i="330"/>
  <c r="D15" i="320"/>
  <c r="F23" i="329"/>
  <c r="E6" i="336"/>
  <c r="F15" i="298"/>
  <c r="E246" i="268" s="1"/>
  <c r="F13" i="325"/>
  <c r="F24" i="285"/>
  <c r="F31" i="333"/>
  <c r="E23" i="288"/>
  <c r="C25" i="333"/>
  <c r="C15" i="332"/>
  <c r="V20" i="330"/>
  <c r="C31" i="320"/>
  <c r="F27" i="288"/>
  <c r="C15" i="333"/>
  <c r="C21" i="334"/>
  <c r="C14" i="330"/>
  <c r="D17" i="288"/>
  <c r="C378" i="268" s="1"/>
  <c r="F34" i="288"/>
  <c r="D386" i="268"/>
  <c r="D22" i="330"/>
  <c r="L43" i="336"/>
  <c r="C12" i="325"/>
  <c r="V22" i="329"/>
  <c r="F28" i="320"/>
  <c r="U16" i="329"/>
  <c r="C12" i="321"/>
  <c r="E22" i="336"/>
  <c r="D8" i="333"/>
  <c r="E36" i="285"/>
  <c r="E34" i="325"/>
  <c r="D16" i="329"/>
  <c r="D20" i="333"/>
  <c r="E14" i="288"/>
  <c r="D375" i="268" s="1"/>
  <c r="E15" i="326"/>
  <c r="D6" i="336"/>
  <c r="M19" i="336"/>
  <c r="E390" i="268"/>
  <c r="T21" i="329"/>
  <c r="F44" i="336"/>
  <c r="N21" i="336"/>
  <c r="O43" i="336"/>
  <c r="D32" i="320"/>
  <c r="E19" i="288"/>
  <c r="D380" i="268" s="1"/>
  <c r="D40" i="336"/>
  <c r="U20" i="329"/>
  <c r="C14" i="325"/>
  <c r="V16" i="329"/>
  <c r="C21" i="285"/>
  <c r="D19" i="320"/>
  <c r="C21" i="326"/>
  <c r="D14" i="321"/>
  <c r="E27" i="320"/>
  <c r="D33" i="334"/>
  <c r="C13" i="333"/>
  <c r="F22" i="332"/>
  <c r="C33" i="333"/>
  <c r="V23" i="329"/>
  <c r="M30" i="336"/>
  <c r="U23" i="330"/>
  <c r="D21" i="329"/>
  <c r="F24" i="325"/>
  <c r="F25" i="288"/>
  <c r="D16" i="288"/>
  <c r="C377" i="268" s="1"/>
  <c r="F12" i="288"/>
  <c r="E373" i="268" s="1"/>
  <c r="C23" i="329"/>
  <c r="L42" i="336"/>
  <c r="D20" i="336"/>
  <c r="D23" i="333"/>
  <c r="E387" i="268"/>
  <c r="E17" i="320"/>
  <c r="F19" i="288"/>
  <c r="E380" i="268" s="1"/>
  <c r="E14" i="329"/>
  <c r="U24" i="330"/>
  <c r="D19" i="325"/>
  <c r="E17" i="336"/>
  <c r="V11" i="329"/>
  <c r="E32" i="332"/>
  <c r="C8" i="333"/>
  <c r="E22" i="321"/>
  <c r="F23" i="336"/>
  <c r="D24" i="326"/>
  <c r="E16" i="325"/>
  <c r="E18" i="334"/>
  <c r="E386" i="268"/>
  <c r="F11" i="288"/>
  <c r="E372" i="268" s="1"/>
  <c r="C25" i="288"/>
  <c r="C388" i="268"/>
  <c r="F26" i="332"/>
  <c r="V22" i="330"/>
  <c r="C25" i="321"/>
  <c r="D251" i="268"/>
  <c r="F29" i="325"/>
  <c r="F34" i="334"/>
  <c r="D388" i="268"/>
  <c r="F12" i="329"/>
  <c r="C20" i="320"/>
  <c r="F34" i="285"/>
  <c r="E17" i="332"/>
  <c r="E15" i="320"/>
  <c r="F23" i="330"/>
  <c r="C22" i="336"/>
  <c r="F22" i="321"/>
  <c r="F23" i="326"/>
  <c r="E26" i="321"/>
  <c r="D21" i="288"/>
  <c r="F16" i="330"/>
  <c r="D23" i="326"/>
  <c r="E20" i="325"/>
  <c r="D22" i="326"/>
  <c r="E33" i="336"/>
  <c r="V21" i="329"/>
  <c r="F13" i="333"/>
  <c r="D43" i="336"/>
  <c r="F22" i="288"/>
  <c r="F23" i="333"/>
  <c r="V19" i="329"/>
  <c r="C19" i="326"/>
  <c r="F28" i="332"/>
  <c r="O27" i="336"/>
  <c r="M36" i="336"/>
  <c r="C32" i="325"/>
  <c r="D30" i="332"/>
  <c r="E23" i="321"/>
  <c r="E13" i="325"/>
  <c r="C31" i="332"/>
  <c r="F21" i="320"/>
  <c r="N8" i="336"/>
  <c r="N43" i="336"/>
  <c r="F30" i="325"/>
  <c r="E385" i="268"/>
  <c r="F23" i="288"/>
  <c r="F14" i="330"/>
  <c r="E18" i="298"/>
  <c r="D249" i="268" s="1"/>
  <c r="C16" i="288"/>
  <c r="E36" i="321"/>
  <c r="U23" i="329"/>
  <c r="E30" i="320"/>
  <c r="F34" i="325"/>
  <c r="C12" i="285"/>
  <c r="F15" i="288"/>
  <c r="E376" i="268" s="1"/>
  <c r="D21" i="330"/>
  <c r="D25" i="332"/>
  <c r="F16" i="325"/>
  <c r="E34" i="334"/>
  <c r="D20" i="288"/>
  <c r="C381" i="268" s="1"/>
  <c r="T11" i="330"/>
  <c r="E389" i="268"/>
  <c r="F20" i="326"/>
  <c r="E28" i="325"/>
  <c r="D36" i="320"/>
  <c r="E19" i="320"/>
  <c r="D34" i="334"/>
  <c r="D21" i="321"/>
  <c r="E19" i="332"/>
  <c r="C8" i="334"/>
  <c r="F14" i="329"/>
  <c r="D33" i="321"/>
  <c r="F16" i="329"/>
  <c r="D27" i="332"/>
  <c r="C35" i="321"/>
  <c r="E245" i="268"/>
  <c r="F20" i="320"/>
  <c r="E31" i="334"/>
  <c r="E250" i="268"/>
  <c r="C30" i="333"/>
  <c r="D34" i="333"/>
  <c r="E13" i="320"/>
  <c r="C391" i="268"/>
  <c r="C24" i="325"/>
  <c r="C42" i="336"/>
  <c r="E14" i="326"/>
  <c r="C21" i="288"/>
  <c r="C24" i="334"/>
  <c r="E30" i="288"/>
  <c r="C33" i="325"/>
  <c r="D31" i="325"/>
  <c r="C20" i="326"/>
  <c r="E31" i="336"/>
  <c r="D32" i="288"/>
  <c r="E29" i="288"/>
  <c r="C19" i="288"/>
  <c r="F10" i="334"/>
  <c r="D23" i="288"/>
  <c r="L36" i="336"/>
  <c r="E33" i="332"/>
  <c r="F31" i="288"/>
  <c r="F33" i="325"/>
  <c r="W13" i="329"/>
  <c r="F16" i="285"/>
  <c r="T11" i="329"/>
  <c r="T22" i="330"/>
  <c r="E27" i="336"/>
  <c r="U15" i="329"/>
  <c r="E9" i="334"/>
  <c r="M28" i="336"/>
  <c r="E391" i="268"/>
  <c r="D13" i="332"/>
  <c r="C15" i="334"/>
  <c r="C11" i="336"/>
  <c r="E18" i="332"/>
  <c r="C28" i="325"/>
  <c r="D17" i="326"/>
  <c r="D20" i="329"/>
  <c r="N37" i="336"/>
  <c r="F19" i="336"/>
  <c r="M18" i="336"/>
  <c r="D250" i="268"/>
  <c r="C387" i="268"/>
  <c r="V14" i="330"/>
  <c r="D25" i="333"/>
  <c r="D32" i="336"/>
  <c r="C31" i="288"/>
  <c r="O18" i="336"/>
  <c r="E34" i="285"/>
  <c r="D18" i="332"/>
  <c r="C24" i="329"/>
  <c r="F21" i="288"/>
  <c r="D27" i="288"/>
  <c r="E28" i="332"/>
  <c r="D11" i="325"/>
  <c r="T12" i="330"/>
  <c r="C29" i="325"/>
  <c r="C21" i="321"/>
  <c r="C15" i="320"/>
  <c r="C35" i="288"/>
  <c r="D36" i="332"/>
  <c r="F35" i="325"/>
  <c r="F24" i="326"/>
  <c r="F14" i="288"/>
  <c r="E375" i="268" s="1"/>
  <c r="C17" i="336"/>
  <c r="D13" i="334"/>
  <c r="C18" i="326"/>
  <c r="C36" i="285"/>
  <c r="C13" i="330"/>
  <c r="E251" i="268"/>
  <c r="E384" i="268"/>
  <c r="D15" i="333"/>
  <c r="D26" i="336"/>
  <c r="E26" i="320"/>
  <c r="D32" i="334"/>
  <c r="D22" i="288"/>
  <c r="C12" i="334"/>
  <c r="M42" i="336"/>
  <c r="C390" i="268"/>
  <c r="C17" i="320"/>
  <c r="D16" i="298"/>
  <c r="C247" i="268" s="1"/>
  <c r="E24" i="285"/>
  <c r="D20" i="334"/>
  <c r="D28" i="288"/>
  <c r="F21" i="330"/>
  <c r="E28" i="320"/>
  <c r="C13" i="320"/>
  <c r="E26" i="288"/>
  <c r="U13" i="329"/>
  <c r="E35" i="334"/>
  <c r="E22" i="330"/>
  <c r="D24" i="288"/>
  <c r="L31" i="336"/>
  <c r="C32" i="321"/>
  <c r="D16" i="330"/>
  <c r="F31" i="334"/>
  <c r="N42" i="336"/>
  <c r="O23" i="336"/>
  <c r="F20" i="325"/>
  <c r="E36" i="320"/>
  <c r="D11" i="332"/>
  <c r="F22" i="325"/>
  <c r="F22" i="334"/>
  <c r="E30" i="332"/>
  <c r="D13" i="333"/>
  <c r="D25" i="334"/>
  <c r="E32" i="288"/>
  <c r="O32" i="336"/>
  <c r="U21" i="330"/>
  <c r="C12" i="329"/>
  <c r="E35" i="285"/>
  <c r="F17" i="285"/>
  <c r="F29" i="334"/>
  <c r="E15" i="334"/>
  <c r="F10" i="333"/>
  <c r="D14" i="329"/>
  <c r="F24" i="321"/>
  <c r="D20" i="325"/>
  <c r="F11" i="333"/>
  <c r="N27" i="336"/>
  <c r="M26" i="336"/>
  <c r="D33" i="333"/>
  <c r="F11" i="332"/>
  <c r="D20" i="330"/>
  <c r="E45" i="336"/>
  <c r="D11" i="285"/>
  <c r="E14" i="333"/>
  <c r="O21" i="336"/>
  <c r="D19" i="334"/>
  <c r="N31" i="336"/>
  <c r="F8" i="336"/>
  <c r="C18" i="334"/>
  <c r="C15" i="325"/>
  <c r="O12" i="336"/>
  <c r="D19" i="336"/>
  <c r="D16" i="325"/>
  <c r="D24" i="321"/>
  <c r="D35" i="325"/>
  <c r="F30" i="332"/>
  <c r="F25" i="334"/>
  <c r="C34" i="333"/>
  <c r="E388" i="268"/>
  <c r="C34" i="325"/>
  <c r="L29" i="336"/>
  <c r="E13" i="326"/>
  <c r="D24" i="285"/>
  <c r="C30" i="325"/>
  <c r="E17" i="325"/>
  <c r="F21" i="336"/>
  <c r="E14" i="325"/>
  <c r="F14" i="325"/>
  <c r="E35" i="320"/>
  <c r="F13" i="329"/>
  <c r="D12" i="326"/>
  <c r="E37" i="285"/>
  <c r="F26" i="288"/>
  <c r="D16" i="336"/>
  <c r="F13" i="321"/>
  <c r="C31" i="321"/>
  <c r="D26" i="325"/>
  <c r="E21" i="336"/>
  <c r="E38" i="336"/>
  <c r="C23" i="325"/>
  <c r="D28" i="336"/>
  <c r="D30" i="334"/>
  <c r="D17" i="285"/>
  <c r="M23" i="336"/>
  <c r="C12" i="320"/>
  <c r="C28" i="333"/>
  <c r="F12" i="321"/>
  <c r="E21" i="320"/>
  <c r="D35" i="320"/>
  <c r="F33" i="321"/>
  <c r="C15" i="288"/>
  <c r="D39" i="336"/>
  <c r="D28" i="332"/>
  <c r="F26" i="285"/>
  <c r="C16" i="285"/>
  <c r="V24" i="330"/>
  <c r="D32" i="333"/>
  <c r="D29" i="288"/>
  <c r="C13" i="332"/>
  <c r="E16" i="332"/>
  <c r="E9" i="333"/>
  <c r="C26" i="285"/>
  <c r="F14" i="333"/>
  <c r="E21" i="326"/>
  <c r="E8" i="334"/>
  <c r="F30" i="288"/>
  <c r="E34" i="321"/>
  <c r="D11" i="329"/>
  <c r="E13" i="330"/>
  <c r="C20" i="325"/>
  <c r="C21" i="329"/>
  <c r="F27" i="332"/>
  <c r="C15" i="330"/>
  <c r="F18" i="336"/>
  <c r="D34" i="325"/>
  <c r="C28" i="332"/>
  <c r="C26" i="332"/>
  <c r="F24" i="334"/>
  <c r="E41" i="336"/>
  <c r="C14" i="329"/>
  <c r="E15" i="325"/>
  <c r="E33" i="288"/>
  <c r="E11" i="330"/>
  <c r="F9" i="336"/>
  <c r="E16" i="326"/>
  <c r="E21" i="332"/>
  <c r="D15" i="321"/>
  <c r="E16" i="321"/>
  <c r="F15" i="320"/>
  <c r="E20" i="330"/>
  <c r="D14" i="333"/>
  <c r="E17" i="298"/>
  <c r="D248" i="268" s="1"/>
  <c r="C45" i="336"/>
  <c r="F12" i="326"/>
  <c r="F37" i="285"/>
  <c r="C35" i="334"/>
  <c r="F22" i="329"/>
  <c r="F13" i="326"/>
  <c r="F20" i="329"/>
  <c r="U24" i="329"/>
  <c r="L12" i="336"/>
  <c r="V20" i="329"/>
  <c r="C21" i="336"/>
  <c r="D15" i="288"/>
  <c r="C376" i="268" s="1"/>
  <c r="E12" i="334"/>
  <c r="E42" i="336"/>
  <c r="C22" i="288"/>
  <c r="E35" i="333"/>
  <c r="F31" i="285"/>
  <c r="E17" i="285"/>
  <c r="E14" i="332"/>
  <c r="E18" i="326"/>
  <c r="E15" i="288"/>
  <c r="D376" i="268" s="1"/>
  <c r="E16" i="320"/>
  <c r="T19" i="330"/>
  <c r="F33" i="334"/>
  <c r="E12" i="333"/>
  <c r="E21" i="330"/>
  <c r="D22" i="320"/>
  <c r="U12" i="330"/>
  <c r="E32" i="320"/>
  <c r="F17" i="320"/>
  <c r="E33" i="320"/>
  <c r="D34" i="332"/>
  <c r="C9" i="334"/>
  <c r="D38" i="285"/>
  <c r="C28" i="285"/>
  <c r="F23" i="285"/>
  <c r="F22" i="330"/>
  <c r="C15" i="326"/>
  <c r="N11" i="336"/>
  <c r="C18" i="332"/>
  <c r="C33" i="321"/>
  <c r="E39" i="336"/>
  <c r="E16" i="285"/>
  <c r="C22" i="329"/>
  <c r="C13" i="334"/>
  <c r="E32" i="334"/>
  <c r="F17" i="336"/>
  <c r="E30" i="334"/>
  <c r="L17" i="336"/>
  <c r="E20" i="320"/>
  <c r="C16" i="320"/>
  <c r="C30" i="288"/>
  <c r="L8" i="336"/>
  <c r="C386" i="268"/>
  <c r="F16" i="336"/>
  <c r="C15" i="298"/>
  <c r="C36" i="336"/>
  <c r="M9" i="336"/>
  <c r="F28" i="336"/>
  <c r="C27" i="325"/>
  <c r="E25" i="288"/>
  <c r="C18" i="320"/>
  <c r="C22" i="325"/>
  <c r="N20" i="336"/>
  <c r="E26" i="336"/>
  <c r="D30" i="320"/>
  <c r="D11" i="326"/>
  <c r="C18" i="298"/>
  <c r="D11" i="330"/>
  <c r="D29" i="332"/>
  <c r="D28" i="333"/>
  <c r="C24" i="285"/>
  <c r="F18" i="285"/>
  <c r="E20" i="326"/>
  <c r="C30" i="336"/>
  <c r="F32" i="336"/>
  <c r="E15" i="298"/>
  <c r="D246" i="268" s="1"/>
  <c r="M21" i="336"/>
  <c r="F31" i="320"/>
  <c r="C28" i="288"/>
  <c r="D9" i="333"/>
  <c r="E30" i="333"/>
  <c r="C12" i="330"/>
  <c r="F15" i="325"/>
  <c r="E28" i="333"/>
  <c r="C34" i="288"/>
  <c r="L30" i="336"/>
  <c r="D12" i="288"/>
  <c r="C373" i="268" s="1"/>
  <c r="F34" i="320"/>
  <c r="F14" i="320"/>
  <c r="D44" i="336"/>
  <c r="W22" i="330"/>
  <c r="E33" i="333"/>
  <c r="D22" i="321"/>
  <c r="D12" i="320"/>
  <c r="C11" i="332"/>
  <c r="E11" i="320"/>
  <c r="F38" i="285"/>
  <c r="D28" i="320"/>
  <c r="D389" i="268"/>
  <c r="C21" i="332"/>
  <c r="C11" i="285"/>
  <c r="F18" i="325"/>
  <c r="E26" i="285"/>
  <c r="C10" i="333"/>
  <c r="F32" i="320"/>
  <c r="E15" i="329"/>
  <c r="F26" i="320"/>
  <c r="L28" i="336"/>
  <c r="M41" i="336"/>
  <c r="O19" i="336"/>
  <c r="F35" i="285"/>
  <c r="N29" i="336"/>
  <c r="F32" i="285"/>
  <c r="E24" i="334"/>
  <c r="O36" i="336"/>
  <c r="C32" i="332"/>
  <c r="D31" i="288"/>
  <c r="E14" i="321"/>
  <c r="D25" i="321"/>
  <c r="F22" i="326"/>
  <c r="D34" i="285"/>
  <c r="F11" i="326"/>
  <c r="T13" i="330"/>
  <c r="F33" i="320"/>
  <c r="F19" i="326"/>
  <c r="E18" i="336"/>
  <c r="C20" i="332"/>
  <c r="F28" i="334"/>
  <c r="D12" i="329"/>
  <c r="C17" i="288"/>
  <c r="W16" i="330"/>
  <c r="D32" i="332"/>
  <c r="F31" i="336"/>
  <c r="F29" i="336"/>
  <c r="V24" i="329"/>
  <c r="D21" i="332"/>
  <c r="M8" i="336"/>
  <c r="D14" i="285"/>
  <c r="E11" i="329"/>
  <c r="F20" i="333"/>
  <c r="M40" i="336"/>
  <c r="E31" i="288"/>
  <c r="D12" i="334"/>
  <c r="C18" i="336"/>
  <c r="F34" i="333"/>
  <c r="E24" i="326"/>
  <c r="F27" i="320"/>
  <c r="D16" i="332"/>
  <c r="U22" i="329"/>
  <c r="L44" i="336"/>
  <c r="M16" i="336"/>
  <c r="D45" i="336"/>
  <c r="C14" i="320"/>
  <c r="C20" i="288"/>
  <c r="F36" i="321"/>
  <c r="D21" i="285"/>
  <c r="D10" i="334"/>
  <c r="F11" i="330"/>
  <c r="E30" i="325"/>
  <c r="F32" i="333"/>
  <c r="C37" i="285"/>
  <c r="E18" i="320"/>
  <c r="D23" i="329"/>
  <c r="F29" i="332"/>
  <c r="D19" i="326"/>
  <c r="D14" i="330"/>
  <c r="E22" i="333"/>
  <c r="E20" i="334"/>
  <c r="E19" i="334"/>
  <c r="U22" i="330"/>
  <c r="C34" i="332"/>
  <c r="F26" i="321"/>
  <c r="C36" i="332"/>
  <c r="V15" i="330"/>
  <c r="O28" i="336"/>
  <c r="L19" i="336"/>
  <c r="M38" i="336"/>
  <c r="L37" i="336"/>
  <c r="C8" i="336"/>
  <c r="C40" i="336"/>
  <c r="D19" i="333"/>
  <c r="F12" i="336"/>
  <c r="D24" i="325"/>
  <c r="O45" i="336"/>
  <c r="D14" i="326"/>
  <c r="E25" i="321"/>
  <c r="F12" i="325"/>
  <c r="D23" i="285"/>
  <c r="D28" i="334"/>
  <c r="E22" i="332"/>
  <c r="C9" i="336"/>
  <c r="C25" i="334"/>
  <c r="N12" i="336"/>
  <c r="E7" i="336"/>
  <c r="D37" i="285"/>
  <c r="E13" i="288"/>
  <c r="D374" i="268" s="1"/>
  <c r="F36" i="285"/>
  <c r="C25" i="325"/>
  <c r="D14" i="288"/>
  <c r="C375" i="268" s="1"/>
  <c r="D26" i="332"/>
  <c r="E24" i="330"/>
  <c r="C14" i="326"/>
  <c r="E24" i="288"/>
  <c r="E27" i="285"/>
  <c r="U20" i="330"/>
  <c r="O37" i="336"/>
  <c r="L11" i="336"/>
  <c r="D22" i="336"/>
  <c r="M13" i="336"/>
  <c r="E15" i="333"/>
  <c r="L27" i="336"/>
  <c r="E29" i="336"/>
  <c r="D31" i="320"/>
  <c r="D25" i="285"/>
  <c r="E13" i="333"/>
  <c r="U19" i="329"/>
  <c r="F31" i="332"/>
  <c r="E16" i="298"/>
  <c r="D247" i="268" s="1"/>
  <c r="E32" i="285"/>
  <c r="C26" i="336"/>
  <c r="E33" i="334"/>
  <c r="F25" i="332"/>
  <c r="D13" i="329"/>
  <c r="C31" i="333"/>
  <c r="F8" i="334"/>
  <c r="C21" i="325"/>
  <c r="E31" i="325"/>
  <c r="L32" i="336"/>
  <c r="C243" i="268"/>
  <c r="C9" i="333"/>
  <c r="L26" i="336"/>
  <c r="E10" i="333"/>
  <c r="F19" i="329"/>
  <c r="D25" i="325"/>
  <c r="E11" i="325"/>
  <c r="M12" i="336"/>
  <c r="W20" i="330"/>
  <c r="E34" i="320"/>
  <c r="C33" i="288"/>
  <c r="C31" i="325"/>
  <c r="C22" i="330"/>
  <c r="D35" i="334"/>
  <c r="C23" i="321"/>
  <c r="E19" i="329"/>
  <c r="E31" i="320"/>
  <c r="C16" i="332"/>
  <c r="C12" i="333"/>
  <c r="C24" i="333"/>
  <c r="O41" i="336"/>
  <c r="E26" i="332"/>
  <c r="T23" i="329"/>
  <c r="D12" i="321"/>
  <c r="W23" i="330"/>
  <c r="C13" i="321"/>
  <c r="C30" i="320"/>
  <c r="D30" i="325"/>
  <c r="E34" i="332"/>
  <c r="F18" i="298"/>
  <c r="E249" i="268" s="1"/>
  <c r="W19" i="330"/>
  <c r="V13" i="329"/>
  <c r="M44" i="336"/>
  <c r="N26" i="336"/>
  <c r="F16" i="332"/>
  <c r="D29" i="336"/>
  <c r="F15" i="329"/>
  <c r="F28" i="333"/>
  <c r="E18" i="288"/>
  <c r="D379" i="268" s="1"/>
  <c r="E12" i="285"/>
  <c r="C19" i="330"/>
  <c r="E23" i="334"/>
  <c r="D13" i="288"/>
  <c r="C374" i="268" s="1"/>
  <c r="O8" i="336"/>
  <c r="E13" i="329"/>
  <c r="C23" i="336"/>
  <c r="C37" i="336"/>
  <c r="E19" i="336"/>
  <c r="C20" i="329"/>
  <c r="C19" i="334"/>
  <c r="F15" i="333"/>
  <c r="D36" i="336"/>
  <c r="M11" i="336"/>
  <c r="F31" i="325"/>
  <c r="O26" i="336"/>
  <c r="D28" i="325"/>
  <c r="C26" i="325"/>
  <c r="N38" i="336"/>
  <c r="C16" i="329"/>
  <c r="D27" i="285"/>
  <c r="E32" i="333"/>
  <c r="F21" i="329"/>
  <c r="C26" i="321"/>
  <c r="F26" i="325"/>
  <c r="D19" i="288"/>
  <c r="C380" i="268" s="1"/>
  <c r="C33" i="334"/>
  <c r="T16" i="330"/>
  <c r="D38" i="336"/>
  <c r="D28" i="285"/>
  <c r="D10" i="333"/>
  <c r="E27" i="332"/>
  <c r="C34" i="334"/>
  <c r="F21" i="334"/>
  <c r="D31" i="321"/>
  <c r="D34" i="288"/>
  <c r="W22" i="329"/>
  <c r="F22" i="336"/>
  <c r="F21" i="325"/>
  <c r="D24" i="333"/>
  <c r="T24" i="330"/>
  <c r="C18" i="288"/>
  <c r="C22" i="333"/>
  <c r="E35" i="288"/>
  <c r="C27" i="288"/>
  <c r="C23" i="333"/>
  <c r="F20" i="336"/>
  <c r="E13" i="332"/>
  <c r="N40" i="336"/>
  <c r="L38" i="336"/>
  <c r="U21" i="329"/>
  <c r="C16" i="326"/>
  <c r="E17" i="288"/>
  <c r="D378" i="268" s="1"/>
  <c r="C18" i="333"/>
  <c r="F32" i="334"/>
  <c r="U14" i="329"/>
  <c r="D11" i="288"/>
  <c r="C372" i="268" s="1"/>
  <c r="D27" i="325"/>
  <c r="V16" i="330"/>
  <c r="O7" i="336"/>
  <c r="D31" i="332"/>
  <c r="F30" i="334"/>
  <c r="C6" i="336"/>
  <c r="C34" i="321"/>
  <c r="D15" i="332"/>
  <c r="E20" i="288"/>
  <c r="D381" i="268" s="1"/>
  <c r="L41" i="336"/>
  <c r="E22" i="326"/>
  <c r="E34" i="333"/>
  <c r="C29" i="288"/>
  <c r="C22" i="332"/>
  <c r="F11" i="325"/>
  <c r="M22" i="336"/>
  <c r="F33" i="336"/>
  <c r="O9" i="336"/>
  <c r="C23" i="288"/>
  <c r="D23" i="325"/>
  <c r="T22" i="329"/>
  <c r="C18" i="325"/>
  <c r="D21" i="326"/>
  <c r="W11" i="330"/>
  <c r="N10" i="336"/>
  <c r="C29" i="333"/>
  <c r="L9" i="336"/>
  <c r="C32" i="336"/>
  <c r="W14" i="330"/>
  <c r="E13" i="321"/>
  <c r="F28" i="285"/>
  <c r="D13" i="326"/>
  <c r="F22" i="320"/>
  <c r="D33" i="288"/>
  <c r="F23" i="325"/>
  <c r="D31" i="336"/>
  <c r="U19" i="330"/>
  <c r="E21" i="333"/>
  <c r="O39" i="336"/>
  <c r="E14" i="285"/>
  <c r="E28" i="334"/>
  <c r="E9" i="336"/>
  <c r="D25" i="320"/>
  <c r="W15" i="329"/>
  <c r="C31" i="334"/>
  <c r="C22" i="334"/>
  <c r="D12" i="330"/>
  <c r="E29" i="325"/>
  <c r="C25" i="320"/>
  <c r="D21" i="325"/>
  <c r="F24" i="329"/>
  <c r="C38" i="285"/>
  <c r="F11" i="336"/>
  <c r="O6" i="336"/>
  <c r="C16" i="336"/>
  <c r="C33" i="320"/>
  <c r="D35" i="333"/>
  <c r="E23" i="329"/>
  <c r="L20" i="336"/>
  <c r="N39" i="336"/>
  <c r="C31" i="285"/>
  <c r="C12" i="332"/>
  <c r="D23" i="321"/>
  <c r="E10" i="334"/>
  <c r="E12" i="336"/>
  <c r="N30" i="336"/>
  <c r="C24" i="326"/>
  <c r="E32" i="325"/>
  <c r="F6" i="336"/>
  <c r="C28" i="320"/>
  <c r="C23" i="326"/>
  <c r="C22" i="326"/>
  <c r="F11" i="320"/>
  <c r="C35" i="325"/>
  <c r="D22" i="332"/>
  <c r="T20" i="329"/>
  <c r="U16" i="330"/>
  <c r="C16" i="298"/>
  <c r="O13" i="336"/>
  <c r="D31" i="334"/>
  <c r="F21" i="285"/>
  <c r="D16" i="320"/>
  <c r="F14" i="321"/>
  <c r="U12" i="329"/>
  <c r="D17" i="320"/>
  <c r="E16" i="329"/>
  <c r="F36" i="332"/>
  <c r="M6" i="336"/>
  <c r="C21" i="330"/>
  <c r="D12" i="285"/>
  <c r="E15" i="330"/>
  <c r="D17" i="298"/>
  <c r="C248" i="268" s="1"/>
  <c r="E35" i="321"/>
  <c r="N45" i="336"/>
  <c r="E27" i="288"/>
  <c r="E35" i="325"/>
  <c r="F35" i="320"/>
  <c r="D18" i="334"/>
  <c r="E18" i="285"/>
  <c r="C35" i="320"/>
  <c r="F28" i="325"/>
  <c r="F12" i="334"/>
  <c r="D26" i="321"/>
  <c r="D12" i="336"/>
  <c r="F9" i="334"/>
  <c r="E25" i="334"/>
  <c r="D26" i="288"/>
  <c r="D24" i="330"/>
  <c r="D17" i="325"/>
  <c r="D24" i="329"/>
  <c r="W19" i="329"/>
  <c r="F21" i="326"/>
  <c r="F24" i="330"/>
  <c r="C11" i="330"/>
  <c r="D18" i="320"/>
  <c r="E12" i="320"/>
  <c r="E12" i="329"/>
  <c r="W15" i="330"/>
  <c r="T20" i="330"/>
  <c r="F21" i="333"/>
  <c r="T23" i="330"/>
  <c r="O33" i="336"/>
  <c r="M43" i="336"/>
  <c r="N33" i="336"/>
  <c r="W24" i="330"/>
  <c r="D35" i="288"/>
  <c r="E12" i="325"/>
  <c r="F12" i="330"/>
  <c r="E33" i="321"/>
  <c r="V12" i="329"/>
  <c r="C15" i="285"/>
  <c r="F16" i="298"/>
  <c r="E247" i="268" s="1"/>
  <c r="D14" i="320"/>
  <c r="C250" i="268"/>
  <c r="E33" i="285"/>
  <c r="F8" i="333"/>
  <c r="D18" i="288"/>
  <c r="C379" i="268" s="1"/>
  <c r="C31" i="336"/>
  <c r="E17" i="326"/>
  <c r="N19" i="336"/>
  <c r="C22" i="320"/>
  <c r="D13" i="321"/>
  <c r="C17" i="326"/>
  <c r="F11" i="321"/>
  <c r="E23" i="326"/>
  <c r="C29" i="334"/>
  <c r="C11" i="320"/>
  <c r="E44" i="336"/>
  <c r="D15" i="326"/>
  <c r="C20" i="330"/>
  <c r="M29" i="336"/>
  <c r="O42" i="336"/>
  <c r="D41" i="336"/>
  <c r="T24" i="329"/>
  <c r="D11" i="334"/>
  <c r="E25" i="325"/>
  <c r="C11" i="333"/>
  <c r="C21" i="320"/>
  <c r="D29" i="320"/>
  <c r="E15" i="332"/>
  <c r="E22" i="285"/>
  <c r="T13" i="329"/>
  <c r="D33" i="320"/>
  <c r="F16" i="326"/>
  <c r="D21" i="320"/>
  <c r="C44" i="336"/>
  <c r="O31" i="336"/>
  <c r="F42" i="336"/>
  <c r="E15" i="285"/>
  <c r="D387" i="268"/>
  <c r="E25" i="285"/>
  <c r="W20" i="329"/>
  <c r="E29" i="320"/>
  <c r="F43" i="336"/>
  <c r="L6" i="336"/>
  <c r="D42" i="336"/>
  <c r="C28" i="334"/>
  <c r="F45" i="336"/>
  <c r="O30" i="336"/>
  <c r="D36" i="285"/>
  <c r="W14" i="329"/>
  <c r="E31" i="321"/>
  <c r="E23" i="333"/>
  <c r="L21" i="336"/>
  <c r="F30" i="333"/>
  <c r="O17" i="336"/>
  <c r="E14" i="334"/>
  <c r="E24" i="321"/>
  <c r="N44" i="336"/>
  <c r="F40" i="336"/>
  <c r="C17" i="325"/>
  <c r="C32" i="333"/>
  <c r="T15" i="329"/>
  <c r="F25" i="321"/>
  <c r="O29" i="336"/>
  <c r="F11" i="285"/>
  <c r="W21" i="329"/>
  <c r="F35" i="333"/>
  <c r="C385" i="268"/>
  <c r="F38" i="336"/>
  <c r="D18" i="333"/>
  <c r="C27" i="336"/>
  <c r="D24" i="334"/>
  <c r="L379" i="268"/>
  <c r="L373" i="268"/>
  <c r="L377" i="268"/>
  <c r="L375" i="268"/>
  <c r="L380" i="268"/>
  <c r="K15" i="268"/>
  <c r="K294" i="268"/>
  <c r="K314" i="268"/>
  <c r="K167" i="268"/>
  <c r="K265" i="268"/>
  <c r="K82" i="268"/>
  <c r="K139" i="268"/>
  <c r="K352" i="268"/>
  <c r="K318" i="268"/>
  <c r="K182" i="268"/>
  <c r="K48" i="268"/>
  <c r="K262" i="268"/>
  <c r="K109" i="268"/>
  <c r="K206" i="268"/>
  <c r="K72" i="268"/>
  <c r="K346" i="268"/>
  <c r="K311" i="268"/>
  <c r="K190" i="268"/>
  <c r="K240" i="268"/>
  <c r="K132" i="268"/>
  <c r="K366" i="268"/>
  <c r="K200" i="268"/>
  <c r="K364" i="268"/>
  <c r="K52" i="268"/>
  <c r="K327" i="268"/>
  <c r="K146" i="268"/>
  <c r="K383" i="268"/>
  <c r="K69" i="268"/>
  <c r="K199" i="268"/>
  <c r="K159" i="268"/>
  <c r="K23" i="268"/>
  <c r="K156" i="268"/>
  <c r="K28" i="268"/>
  <c r="K233" i="268"/>
  <c r="K36" i="268"/>
  <c r="K64" i="268"/>
  <c r="K354" i="268"/>
  <c r="K13" i="268"/>
  <c r="K255" i="268"/>
  <c r="K333" i="268"/>
  <c r="K289" i="268"/>
  <c r="K207" i="268"/>
  <c r="K271" i="268"/>
  <c r="K239" i="268"/>
  <c r="K70" i="268"/>
  <c r="K166" i="268"/>
  <c r="K11" i="268"/>
  <c r="K341" i="268"/>
  <c r="K100" i="268"/>
  <c r="K194" i="268"/>
  <c r="K203" i="268"/>
  <c r="K350" i="268"/>
  <c r="K336" i="268"/>
  <c r="K124" i="268"/>
  <c r="K214" i="268"/>
  <c r="K84" i="268"/>
  <c r="K335" i="268"/>
  <c r="K278" i="268"/>
  <c r="K317" i="268"/>
  <c r="K140" i="268"/>
  <c r="K186" i="268"/>
  <c r="K196" i="268"/>
  <c r="K328" i="268"/>
  <c r="K71" i="268"/>
  <c r="K238" i="268"/>
  <c r="K269" i="268"/>
  <c r="K267" i="268"/>
  <c r="K247" i="268"/>
  <c r="K379" i="268"/>
  <c r="K332" i="268"/>
  <c r="K297" i="268"/>
  <c r="K75" i="268"/>
  <c r="K59" i="268"/>
  <c r="K157" i="268"/>
  <c r="K138" i="268"/>
  <c r="K368" i="268"/>
  <c r="K187" i="268"/>
  <c r="K127" i="268"/>
  <c r="K32" i="268"/>
  <c r="K162" i="268"/>
  <c r="K97" i="268"/>
  <c r="K226" i="268"/>
  <c r="K31" i="268"/>
  <c r="K145" i="268"/>
  <c r="K30" i="268"/>
  <c r="K343" i="268"/>
  <c r="K80" i="268"/>
  <c r="K281" i="268"/>
  <c r="K222" i="268"/>
  <c r="K121" i="268"/>
  <c r="K250" i="268"/>
  <c r="K286" i="268"/>
  <c r="K120" i="268"/>
  <c r="K331" i="268"/>
  <c r="K7" i="268"/>
  <c r="K117" i="268"/>
  <c r="K337" i="268"/>
  <c r="K107" i="268"/>
  <c r="K113" i="268"/>
  <c r="K115" i="268"/>
  <c r="K224" i="268"/>
  <c r="K285" i="268"/>
  <c r="K291" i="268"/>
  <c r="K35" i="268"/>
  <c r="K96" i="268"/>
  <c r="K344" i="268"/>
  <c r="K129" i="268"/>
  <c r="K136" i="268"/>
  <c r="K347" i="268"/>
  <c r="K178" i="268"/>
  <c r="K257" i="268"/>
  <c r="K4" i="268"/>
  <c r="L248" i="268"/>
  <c r="L244" i="268"/>
  <c r="L242" i="268"/>
  <c r="L343" i="268"/>
  <c r="L349" i="268"/>
  <c r="L347" i="268"/>
  <c r="L346" i="268"/>
  <c r="L351" i="268"/>
  <c r="L340" i="268"/>
  <c r="L341" i="268"/>
  <c r="L338" i="268"/>
  <c r="L345" i="268"/>
  <c r="L108" i="268"/>
  <c r="L113" i="268"/>
  <c r="L116" i="268"/>
  <c r="L101" i="268"/>
  <c r="L102" i="268"/>
  <c r="L114" i="268"/>
  <c r="L119" i="268"/>
  <c r="L128" i="268"/>
  <c r="L96" i="268"/>
  <c r="L97" i="268"/>
  <c r="L109" i="268"/>
  <c r="L117" i="268"/>
  <c r="L122" i="268"/>
  <c r="L120" i="268"/>
  <c r="L129" i="268"/>
  <c r="L132" i="268"/>
  <c r="L106" i="268"/>
  <c r="L98" i="268"/>
  <c r="L34" i="268"/>
  <c r="L50" i="268"/>
  <c r="D244" i="268" l="1"/>
  <c r="C382" i="268"/>
  <c r="D382" i="268"/>
  <c r="C244" i="268"/>
  <c r="C383" i="268"/>
  <c r="E382" i="268"/>
  <c r="D383" i="268"/>
  <c r="C242" i="268"/>
  <c r="D242" i="268"/>
  <c r="E244" i="268"/>
  <c r="O25" i="307"/>
  <c r="S15" i="307"/>
  <c r="T9" i="307"/>
  <c r="P27" i="307"/>
  <c r="T14" i="307"/>
  <c r="T15" i="307"/>
  <c r="K23" i="307"/>
  <c r="P29" i="307"/>
  <c r="V14" i="307"/>
  <c r="Q24" i="307"/>
  <c r="O27" i="307"/>
  <c r="P24" i="307"/>
  <c r="V10" i="307"/>
  <c r="S10" i="307"/>
  <c r="E383" i="268"/>
  <c r="Q25" i="307"/>
  <c r="Q29" i="307"/>
  <c r="Q30" i="307"/>
  <c r="R26" i="307"/>
  <c r="Q26" i="307"/>
  <c r="Q28" i="307"/>
  <c r="R27" i="307"/>
  <c r="L29" i="307"/>
  <c r="K28" i="307"/>
  <c r="E242" i="268"/>
  <c r="K25" i="307"/>
  <c r="L23" i="307"/>
  <c r="L28" i="307"/>
  <c r="K29" i="307"/>
  <c r="K27" i="307"/>
  <c r="L27" i="307"/>
  <c r="L30" i="307"/>
  <c r="R30" i="307"/>
  <c r="L26" i="307"/>
  <c r="U11" i="307"/>
  <c r="T12" i="307"/>
  <c r="O30" i="307"/>
  <c r="K24" i="307"/>
  <c r="S9" i="307"/>
  <c r="O24" i="307"/>
  <c r="R28" i="307"/>
  <c r="R29" i="307"/>
  <c r="R25" i="307"/>
  <c r="S8" i="307"/>
  <c r="S13" i="307"/>
  <c r="S14" i="307"/>
  <c r="U14" i="307"/>
  <c r="V15" i="307"/>
  <c r="V11" i="307"/>
  <c r="V13" i="307"/>
  <c r="U10" i="307"/>
  <c r="V9" i="307"/>
  <c r="U15" i="307"/>
  <c r="V8" i="307"/>
  <c r="U13" i="307"/>
  <c r="K26" i="307"/>
  <c r="U8" i="307"/>
  <c r="R23" i="307"/>
  <c r="S12" i="307"/>
  <c r="O26" i="307"/>
  <c r="L24" i="307"/>
  <c r="T8" i="307"/>
  <c r="Y8" i="307" s="1"/>
  <c r="U23" i="307" s="1"/>
  <c r="P26" i="307"/>
  <c r="T13" i="307"/>
  <c r="O28" i="307"/>
  <c r="Q27" i="307"/>
  <c r="P30" i="307"/>
  <c r="O29" i="307"/>
  <c r="K30" i="307"/>
  <c r="U9" i="307"/>
  <c r="T10" i="307"/>
  <c r="T11" i="307"/>
  <c r="P28" i="307"/>
  <c r="V12" i="307"/>
  <c r="P23" i="307"/>
  <c r="U12" i="307"/>
  <c r="S11" i="307"/>
  <c r="P25" i="307"/>
  <c r="Q23" i="307"/>
  <c r="R24" i="307"/>
  <c r="L25" i="307"/>
  <c r="O23" i="307"/>
  <c r="Y11" i="307" l="1"/>
  <c r="U26" i="307" s="1"/>
  <c r="Y15" i="307"/>
  <c r="U30" i="307" s="1"/>
  <c r="V23" i="307"/>
  <c r="X23" i="307" s="1"/>
  <c r="Y23" i="307" s="1"/>
  <c r="V29" i="307"/>
  <c r="Y13" i="307"/>
  <c r="U28" i="307" s="1"/>
  <c r="Y9" i="307"/>
  <c r="U24" i="307" s="1"/>
  <c r="Y14" i="307"/>
  <c r="U29" i="307" s="1"/>
  <c r="V27" i="307"/>
  <c r="Y10" i="307"/>
  <c r="U25" i="307" s="1"/>
  <c r="V25" i="307"/>
  <c r="V28" i="307"/>
  <c r="V24" i="307"/>
  <c r="Y12" i="307"/>
  <c r="U27" i="307" s="1"/>
  <c r="V30" i="307"/>
  <c r="V26" i="307"/>
  <c r="X26" i="307" l="1"/>
  <c r="Y26" i="307" s="1"/>
  <c r="X29" i="307"/>
  <c r="Y29" i="307" s="1"/>
  <c r="X30" i="307"/>
  <c r="Y30" i="307" s="1"/>
  <c r="X24" i="307"/>
  <c r="Y24" i="307" s="1"/>
  <c r="X28" i="307"/>
  <c r="Y28" i="307" s="1"/>
  <c r="X27" i="307"/>
  <c r="Y27" i="307" s="1"/>
  <c r="X25" i="307"/>
  <c r="Y25" i="307" s="1"/>
</calcChain>
</file>

<file path=xl/sharedStrings.xml><?xml version="1.0" encoding="utf-8"?>
<sst xmlns="http://schemas.openxmlformats.org/spreadsheetml/2006/main" count="2673" uniqueCount="558">
  <si>
    <t>Baş Hakem</t>
  </si>
  <si>
    <t>Lider</t>
  </si>
  <si>
    <t>Sekreter</t>
  </si>
  <si>
    <t>Hakem</t>
  </si>
  <si>
    <t>Müsabaka 
Direktörü</t>
  </si>
  <si>
    <t xml:space="preserve">Tarih-Saat </t>
  </si>
  <si>
    <t>SIRA NO</t>
  </si>
  <si>
    <t>ADI VE SOYADI</t>
  </si>
  <si>
    <t>SONUÇ</t>
  </si>
  <si>
    <t>KLASMAN</t>
  </si>
  <si>
    <t>BRANŞ</t>
  </si>
  <si>
    <t>Sıra No</t>
  </si>
  <si>
    <t>Doğum Tarihi</t>
  </si>
  <si>
    <t>Adı ve Soyadı</t>
  </si>
  <si>
    <t>Derece</t>
  </si>
  <si>
    <t>1. SERİ</t>
  </si>
  <si>
    <t>2. SERİ</t>
  </si>
  <si>
    <t>3. SERİ</t>
  </si>
  <si>
    <t>Müsabakalar Direktörü</t>
  </si>
  <si>
    <t>DOĞUM TARİHİ</t>
  </si>
  <si>
    <t>A  T  L  A  M  A  L  A  R</t>
  </si>
  <si>
    <t>Müsabaka Direktörü</t>
  </si>
  <si>
    <t>İLİ-KULÜBÜ</t>
  </si>
  <si>
    <t>S.N.</t>
  </si>
  <si>
    <t>ADI SOYADI</t>
  </si>
  <si>
    <t>DERECE</t>
  </si>
  <si>
    <t>Seri Geliş</t>
  </si>
  <si>
    <t>SIRALAMA</t>
  </si>
  <si>
    <t>KATEGORİSİ</t>
  </si>
  <si>
    <t>YARIŞMANIN YAPILDIĞI İL-
YARIŞMA ADI</t>
  </si>
  <si>
    <t>YARIŞMA TARİHİ</t>
  </si>
  <si>
    <t>YARIŞMA ALANI</t>
  </si>
  <si>
    <t>FORMÜL</t>
  </si>
  <si>
    <t>A  T  L A M  A  L  A  R</t>
  </si>
  <si>
    <t>UZUN</t>
  </si>
  <si>
    <t>YÜKSEK</t>
  </si>
  <si>
    <t>GÖĞÜS NO</t>
  </si>
  <si>
    <t>Göğüs No</t>
  </si>
  <si>
    <t>Formül</t>
  </si>
  <si>
    <t>Yarışma Adı :</t>
  </si>
  <si>
    <t>Yarışmanın Yapıldığı İl :</t>
  </si>
  <si>
    <t>Kategori :</t>
  </si>
  <si>
    <t>Tarih :</t>
  </si>
  <si>
    <t>Yarışma Bilgileri</t>
  </si>
  <si>
    <t>Katılan Sporcu Sayısı :</t>
  </si>
  <si>
    <r>
      <t xml:space="preserve">Doğum Tarihi
</t>
    </r>
    <r>
      <rPr>
        <sz val="10"/>
        <color indexed="56"/>
        <rFont val="Cambria"/>
        <family val="1"/>
        <charset val="162"/>
      </rPr>
      <t>Gün/Ay/Yıl</t>
    </r>
  </si>
  <si>
    <t>Tarih-Saat :</t>
  </si>
  <si>
    <t>Yarışma :</t>
  </si>
  <si>
    <t xml:space="preserve">Kategori :      </t>
  </si>
  <si>
    <t xml:space="preserve">Kategori : </t>
  </si>
  <si>
    <r>
      <t xml:space="preserve">DOĞUM TARİHİ
</t>
    </r>
    <r>
      <rPr>
        <sz val="8"/>
        <color indexed="56"/>
        <rFont val="Cambria"/>
        <family val="1"/>
        <charset val="162"/>
      </rPr>
      <t>Gün/Ay/Yıl</t>
    </r>
  </si>
  <si>
    <r>
      <rPr>
        <b/>
        <sz val="9"/>
        <color indexed="9"/>
        <rFont val="Cambria"/>
        <family val="1"/>
        <charset val="162"/>
      </rPr>
      <t>Rüzgar</t>
    </r>
    <r>
      <rPr>
        <b/>
        <sz val="9"/>
        <color indexed="8"/>
        <rFont val="Cambria"/>
        <family val="1"/>
        <charset val="162"/>
      </rPr>
      <t xml:space="preserve">
ATMA KG.</t>
    </r>
  </si>
  <si>
    <t>800M</t>
  </si>
  <si>
    <t>PUAN</t>
  </si>
  <si>
    <t>100 Metre</t>
  </si>
  <si>
    <t>100M-1-1</t>
  </si>
  <si>
    <t>100M-1-2</t>
  </si>
  <si>
    <t>100M-1-3</t>
  </si>
  <si>
    <t>100M-1-4</t>
  </si>
  <si>
    <t>100M-1-5</t>
  </si>
  <si>
    <t>100M-1-6</t>
  </si>
  <si>
    <t>100M-2-1</t>
  </si>
  <si>
    <t>100M-2-2</t>
  </si>
  <si>
    <t>100M-2-3</t>
  </si>
  <si>
    <t>100M-2-4</t>
  </si>
  <si>
    <t>100M-2-5</t>
  </si>
  <si>
    <t>100M-2-6</t>
  </si>
  <si>
    <t>UZUN-1</t>
  </si>
  <si>
    <t>UZUN-2</t>
  </si>
  <si>
    <t>UZUN-3</t>
  </si>
  <si>
    <t>UZUN-4</t>
  </si>
  <si>
    <t>UZUN-5</t>
  </si>
  <si>
    <t>UZUN-6</t>
  </si>
  <si>
    <t>UZUN-7</t>
  </si>
  <si>
    <t>UZUN-8</t>
  </si>
  <si>
    <t>UZUN-9</t>
  </si>
  <si>
    <t>UZUN-10</t>
  </si>
  <si>
    <t>UZUN-11</t>
  </si>
  <si>
    <t>UZUN-12</t>
  </si>
  <si>
    <t>UZUN-13</t>
  </si>
  <si>
    <t>UZUN-14</t>
  </si>
  <si>
    <t>UZUN-15</t>
  </si>
  <si>
    <t>UZUN-16</t>
  </si>
  <si>
    <t>UZUN-17</t>
  </si>
  <si>
    <t>UZUN-18</t>
  </si>
  <si>
    <t>UZUN-19</t>
  </si>
  <si>
    <t>UZUN-20</t>
  </si>
  <si>
    <t>UZUN-21</t>
  </si>
  <si>
    <t>UZUN-22</t>
  </si>
  <si>
    <t>UZUN-23</t>
  </si>
  <si>
    <t>UZUN-24</t>
  </si>
  <si>
    <t>UZUN-25</t>
  </si>
  <si>
    <t>100 METRE</t>
  </si>
  <si>
    <t>Start Kontrol</t>
  </si>
  <si>
    <t>YÜKSEK ATLAMA</t>
  </si>
  <si>
    <t>800 METRE</t>
  </si>
  <si>
    <t>UZUN ATLAMA</t>
  </si>
  <si>
    <t>SIRA</t>
  </si>
  <si>
    <t>Puan</t>
  </si>
  <si>
    <t>100 metre</t>
  </si>
  <si>
    <t>1500M-1-1</t>
  </si>
  <si>
    <t>1500M-1-2</t>
  </si>
  <si>
    <t>1500M-1-3</t>
  </si>
  <si>
    <t>1500M-1-4</t>
  </si>
  <si>
    <t>1500M-1-5</t>
  </si>
  <si>
    <t>1500M-1-6</t>
  </si>
  <si>
    <t>1500M-1-7</t>
  </si>
  <si>
    <t>1500M-1-8</t>
  </si>
  <si>
    <t>100M.ENG-1-1</t>
  </si>
  <si>
    <t>100M.ENG-1-2</t>
  </si>
  <si>
    <t>100M.ENG-1-3</t>
  </si>
  <si>
    <t>100M.ENG-1-4</t>
  </si>
  <si>
    <t>100M.ENG-1-5</t>
  </si>
  <si>
    <t>100M.ENG-1-6</t>
  </si>
  <si>
    <t>100M.ENG-1-7</t>
  </si>
  <si>
    <t>100M.ENG-1-8</t>
  </si>
  <si>
    <t>100M.ENG-3-1</t>
  </si>
  <si>
    <t>100M.ENG-3-2</t>
  </si>
  <si>
    <t>100M.ENG-3-3</t>
  </si>
  <si>
    <t>100M.ENG-3-4</t>
  </si>
  <si>
    <t>100M.ENG-3-5</t>
  </si>
  <si>
    <t>100M.ENG-3-6</t>
  </si>
  <si>
    <t>100M.ENG-3-7</t>
  </si>
  <si>
    <t>100M.ENG-3-8</t>
  </si>
  <si>
    <t>100M.ENG</t>
  </si>
  <si>
    <t>1500M</t>
  </si>
  <si>
    <t>GÜLLE</t>
  </si>
  <si>
    <t>DİSK</t>
  </si>
  <si>
    <t>CİRİT</t>
  </si>
  <si>
    <t>Ağırlık</t>
  </si>
  <si>
    <t>100 METRE ENGELLİ</t>
  </si>
  <si>
    <t>1500 METRE</t>
  </si>
  <si>
    <t>GÜLLE ATMA</t>
  </si>
  <si>
    <t>GÜLLE-1</t>
  </si>
  <si>
    <t>GÜLLE-2</t>
  </si>
  <si>
    <t>GÜLLE-3</t>
  </si>
  <si>
    <t>GÜLLE-4</t>
  </si>
  <si>
    <t>GÜLLE-5</t>
  </si>
  <si>
    <t>GÜLLE-6</t>
  </si>
  <si>
    <t>GÜLLE-7</t>
  </si>
  <si>
    <t>GÜLLE-8</t>
  </si>
  <si>
    <t>CİRİT ATMA</t>
  </si>
  <si>
    <t>100 METRE ENGEL</t>
  </si>
  <si>
    <t>200M</t>
  </si>
  <si>
    <t>400M</t>
  </si>
  <si>
    <t>SIRIK</t>
  </si>
  <si>
    <t>400 METRE</t>
  </si>
  <si>
    <t>SIRIKLA ATLAMA</t>
  </si>
  <si>
    <t>200 METRE</t>
  </si>
  <si>
    <t>PİST</t>
  </si>
  <si>
    <t>ARA DERECE</t>
  </si>
  <si>
    <t>Rüzgar:</t>
  </si>
  <si>
    <t>A  T  M  A  L  A  R</t>
  </si>
  <si>
    <t>Rekor:</t>
  </si>
  <si>
    <t>400M.ENG</t>
  </si>
  <si>
    <t>3000M</t>
  </si>
  <si>
    <t>5000M</t>
  </si>
  <si>
    <t>3000M.ENG</t>
  </si>
  <si>
    <t>ÇEKİÇ</t>
  </si>
  <si>
    <t>ÇEKİÇ-1</t>
  </si>
  <si>
    <t>ÇEKİÇ-2</t>
  </si>
  <si>
    <t>ÇEKİÇ-3</t>
  </si>
  <si>
    <t>ÇEKİÇ-4</t>
  </si>
  <si>
    <t>ÇEKİÇ-5</t>
  </si>
  <si>
    <t>ÇEKİÇ-6</t>
  </si>
  <si>
    <t>ÇEKİÇ-7</t>
  </si>
  <si>
    <t>ÇEKİÇ-8</t>
  </si>
  <si>
    <t>3000M-1-1</t>
  </si>
  <si>
    <t>3000M-1-2</t>
  </si>
  <si>
    <t>3000M-1-3</t>
  </si>
  <si>
    <t>3000M-1-4</t>
  </si>
  <si>
    <t>3000M-1-5</t>
  </si>
  <si>
    <t>3000M-1-6</t>
  </si>
  <si>
    <t>3000M-1-7</t>
  </si>
  <si>
    <t>3000M-1-8</t>
  </si>
  <si>
    <t>3000M-1-9</t>
  </si>
  <si>
    <t>3000M-1-10</t>
  </si>
  <si>
    <t>3000M-1-11</t>
  </si>
  <si>
    <t>3000M-1-12</t>
  </si>
  <si>
    <t>3000M-2-1</t>
  </si>
  <si>
    <t>3000M-2-2</t>
  </si>
  <si>
    <t>3000M-2-3</t>
  </si>
  <si>
    <t>3000M-2-4</t>
  </si>
  <si>
    <t>3000M-2-5</t>
  </si>
  <si>
    <t>3000M-2-6</t>
  </si>
  <si>
    <t>3000M-2-7</t>
  </si>
  <si>
    <t>3000M-2-8</t>
  </si>
  <si>
    <t>3000M-2-9</t>
  </si>
  <si>
    <t>3000M-2-10</t>
  </si>
  <si>
    <t>3000M-2-11</t>
  </si>
  <si>
    <t>3000M-2-12</t>
  </si>
  <si>
    <t>ÇEKİÇ ATMA</t>
  </si>
  <si>
    <t>4X100 METRE</t>
  </si>
  <si>
    <t>4X400 METRE</t>
  </si>
  <si>
    <t>400 METRE ENGELLİ</t>
  </si>
  <si>
    <t>3000 METRE</t>
  </si>
  <si>
    <t>5000 METRE</t>
  </si>
  <si>
    <t>3000 METRE ENGELLİ</t>
  </si>
  <si>
    <t>İli-Takımı</t>
  </si>
  <si>
    <t xml:space="preserve"> </t>
  </si>
  <si>
    <t>Katılan Takım Sayısı :</t>
  </si>
  <si>
    <t>Kulvar No</t>
  </si>
  <si>
    <t>-</t>
  </si>
  <si>
    <t>GENEL PUAN TABLOSU</t>
  </si>
  <si>
    <t>START LİSTESİ</t>
  </si>
  <si>
    <t>SONUÇ LİSTESİ</t>
  </si>
  <si>
    <t>PRINT TIME:</t>
  </si>
  <si>
    <t>200M-1-1</t>
  </si>
  <si>
    <t>200M-1-2</t>
  </si>
  <si>
    <t>200M-1-3</t>
  </si>
  <si>
    <t>200M-1-4</t>
  </si>
  <si>
    <t>200M-1-5</t>
  </si>
  <si>
    <t>200M-1-6</t>
  </si>
  <si>
    <t>200M-1-7</t>
  </si>
  <si>
    <t>200M-1-8</t>
  </si>
  <si>
    <t>200M-2-1</t>
  </si>
  <si>
    <t>200M-2-2</t>
  </si>
  <si>
    <t>200M-2-3</t>
  </si>
  <si>
    <t>200M-2-4</t>
  </si>
  <si>
    <t>200M-2-5</t>
  </si>
  <si>
    <t>200M-2-6</t>
  </si>
  <si>
    <t>200M-3-1</t>
  </si>
  <si>
    <t>200M-3-2</t>
  </si>
  <si>
    <t>200M-3-3</t>
  </si>
  <si>
    <t>200M-3-4</t>
  </si>
  <si>
    <t>200M-3-5</t>
  </si>
  <si>
    <t>200M-3-6</t>
  </si>
  <si>
    <t>üçadım-1</t>
  </si>
  <si>
    <t>üçadım-2</t>
  </si>
  <si>
    <t>üçadım-3</t>
  </si>
  <si>
    <t>üçadım-4</t>
  </si>
  <si>
    <t>üçadım-5</t>
  </si>
  <si>
    <t>üçadım-6</t>
  </si>
  <si>
    <t>üçadım-7</t>
  </si>
  <si>
    <t>üçadım-8</t>
  </si>
  <si>
    <t>üçadım-9</t>
  </si>
  <si>
    <t>üçadım-10</t>
  </si>
  <si>
    <t>üçadım-11</t>
  </si>
  <si>
    <t>üçadım-12</t>
  </si>
  <si>
    <t>üçadım-13</t>
  </si>
  <si>
    <t>üçadım-14</t>
  </si>
  <si>
    <t>üçadım-15</t>
  </si>
  <si>
    <t>üçadım-16</t>
  </si>
  <si>
    <t>üçadım-17</t>
  </si>
  <si>
    <t>üçadım-18</t>
  </si>
  <si>
    <t>üçadım-19</t>
  </si>
  <si>
    <t>üçadım-20</t>
  </si>
  <si>
    <t>üçadım-21</t>
  </si>
  <si>
    <t>üçadım-22</t>
  </si>
  <si>
    <t>üçadım-23</t>
  </si>
  <si>
    <t>üçadım-24</t>
  </si>
  <si>
    <t>üçadım-25</t>
  </si>
  <si>
    <t>sırık-1</t>
  </si>
  <si>
    <t>sırık-2</t>
  </si>
  <si>
    <t>sırık-3</t>
  </si>
  <si>
    <t>sırık-4</t>
  </si>
  <si>
    <t>sırık-5</t>
  </si>
  <si>
    <t>sırık-6</t>
  </si>
  <si>
    <t>sırık-7</t>
  </si>
  <si>
    <t>sırık-8</t>
  </si>
  <si>
    <t>sırık-9</t>
  </si>
  <si>
    <t>sırık-10</t>
  </si>
  <si>
    <t>sırık-11</t>
  </si>
  <si>
    <t>sırık-12</t>
  </si>
  <si>
    <t>sırık-13</t>
  </si>
  <si>
    <t>sırık-14</t>
  </si>
  <si>
    <t>4x100M-1-1</t>
  </si>
  <si>
    <t>4x100M-1-2</t>
  </si>
  <si>
    <t>4x100M-1-3</t>
  </si>
  <si>
    <t>4x100M-1-4</t>
  </si>
  <si>
    <t>4x100M-1-5</t>
  </si>
  <si>
    <t>4x100M-1-6</t>
  </si>
  <si>
    <t>4x100M-2-1</t>
  </si>
  <si>
    <t>4x100M-2-2</t>
  </si>
  <si>
    <t>4x100M-2-3</t>
  </si>
  <si>
    <t>4x100M-2-4</t>
  </si>
  <si>
    <t>4x100M-2-5</t>
  </si>
  <si>
    <t>4x100M-2-6</t>
  </si>
  <si>
    <t>4x400M-1-1</t>
  </si>
  <si>
    <t>4x400M-1-2</t>
  </si>
  <si>
    <t>4x400M-1-3</t>
  </si>
  <si>
    <t>4x400M-1-4</t>
  </si>
  <si>
    <t>4x400M-1-5</t>
  </si>
  <si>
    <t>4x400M-1-6</t>
  </si>
  <si>
    <t>4x400M-2-1</t>
  </si>
  <si>
    <t>4x400M-2-2</t>
  </si>
  <si>
    <t>4x400M-2-3</t>
  </si>
  <si>
    <t>4x400M-2-4</t>
  </si>
  <si>
    <t>4x400M-2-5</t>
  </si>
  <si>
    <t>4x400M-2-6</t>
  </si>
  <si>
    <t>400 METRE ENGEL</t>
  </si>
  <si>
    <t>DİSK ATMA</t>
  </si>
  <si>
    <t>ÜÇADIM ATLAMA</t>
  </si>
  <si>
    <t>YÜKSEK-1</t>
  </si>
  <si>
    <t>YÜKSEK-2</t>
  </si>
  <si>
    <t>YÜKSEK-3</t>
  </si>
  <si>
    <t>YÜKSEK-4</t>
  </si>
  <si>
    <t>YÜKSEK-5</t>
  </si>
  <si>
    <t>YÜKSEK-6</t>
  </si>
  <si>
    <t>YÜKSEK-7</t>
  </si>
  <si>
    <t>YÜKSEK-8</t>
  </si>
  <si>
    <t>ÇEKİÇ-9</t>
  </si>
  <si>
    <t>ÇEKİÇ-10</t>
  </si>
  <si>
    <t>1.GÜN PUAN DURUMU</t>
  </si>
  <si>
    <t>2.GÜN PUAN DURUMU</t>
  </si>
  <si>
    <t>1.GÜN PUANI</t>
  </si>
  <si>
    <t>2.GÜN PUANI</t>
  </si>
  <si>
    <t>Federasyon Deneme Yarışmaları</t>
  </si>
  <si>
    <t>fed-400M-1-1</t>
  </si>
  <si>
    <t>fed-400M-1-2</t>
  </si>
  <si>
    <t>fed-400M-1-3</t>
  </si>
  <si>
    <t>fed-400M-1-4</t>
  </si>
  <si>
    <t>fed-400M-1-5</t>
  </si>
  <si>
    <t>fed-400M-1-6</t>
  </si>
  <si>
    <t>fed-400M-1-7</t>
  </si>
  <si>
    <t>fed-400M-1-8</t>
  </si>
  <si>
    <t>fed-100M.ENG-1-1</t>
  </si>
  <si>
    <t>fed-100M.ENG-1-2</t>
  </si>
  <si>
    <t>fed-100M.ENG-1-3</t>
  </si>
  <si>
    <t>fed-100M.ENG-1-4</t>
  </si>
  <si>
    <t>fed-100M.ENG-1-5</t>
  </si>
  <si>
    <t>fed-100M.ENG-1-6</t>
  </si>
  <si>
    <t>fed-100M.ENG-1-7</t>
  </si>
  <si>
    <t>fed-100M.ENG-1-8</t>
  </si>
  <si>
    <t>5000M-1-1</t>
  </si>
  <si>
    <t>5000M-1-2</t>
  </si>
  <si>
    <t>5000M-1-3</t>
  </si>
  <si>
    <t>5000M-1-4</t>
  </si>
  <si>
    <t>5000M-1-5</t>
  </si>
  <si>
    <t>5000M-1-6</t>
  </si>
  <si>
    <t>5000M-1-7</t>
  </si>
  <si>
    <t>5000M-1-8</t>
  </si>
  <si>
    <t>5000M-1-9</t>
  </si>
  <si>
    <t>5000M-1-10</t>
  </si>
  <si>
    <t>5000M-1-11</t>
  </si>
  <si>
    <t>5000M-1-12</t>
  </si>
  <si>
    <t>5000M-2-1</t>
  </si>
  <si>
    <t>5000M-2-2</t>
  </si>
  <si>
    <t>5000M-2-3</t>
  </si>
  <si>
    <t>5000M-2-4</t>
  </si>
  <si>
    <t>5000M-2-5</t>
  </si>
  <si>
    <t>5000M-2-6</t>
  </si>
  <si>
    <t>5000M-2-7</t>
  </si>
  <si>
    <t>5000M-2-8</t>
  </si>
  <si>
    <t>5000M-2-9</t>
  </si>
  <si>
    <t>5000M-2-10</t>
  </si>
  <si>
    <t>5000M-2-11</t>
  </si>
  <si>
    <t>5000M-2-12</t>
  </si>
  <si>
    <t>1.KADEME PUANI</t>
  </si>
  <si>
    <t>GENEL PUAN</t>
  </si>
  <si>
    <t>2.KADEME PUANI</t>
  </si>
  <si>
    <t>İSTANBUL-ENKA SPOR KULÜBÜ</t>
  </si>
  <si>
    <t>İSTANBUL FENERBAHÇE S.K.</t>
  </si>
  <si>
    <t>BURSA-BÜYÜKŞEHİR BELEDİYESPOR KULÜBÜ</t>
  </si>
  <si>
    <t>İSTANBUL-BEŞİKTAŞ J.K</t>
  </si>
  <si>
    <t>ESKİŞEHİR-ESKİŞEHİR ANADOLU ÜNV. G.S.K.</t>
  </si>
  <si>
    <t>BURSA -OSMANGAZİ BELEDİYESPOR</t>
  </si>
  <si>
    <t>İSTANBUL-ÜSKÜDAR BELEDİYESİ SPOR KULÜBÜ</t>
  </si>
  <si>
    <t>SAKARYA-SAKARYA BÜYÜKŞEHİR BELEDİYE SPOR KULÜBÜ</t>
  </si>
  <si>
    <t>FİNAL</t>
  </si>
  <si>
    <t xml:space="preserve">200 METRE  </t>
  </si>
  <si>
    <t xml:space="preserve">100 METRE ENGELLİ  </t>
  </si>
  <si>
    <t>START LİSTELERİ</t>
  </si>
  <si>
    <t>Baraj Derecesi:</t>
  </si>
  <si>
    <t>4. SERİ</t>
  </si>
  <si>
    <t>200M-4-1</t>
  </si>
  <si>
    <t>200M-4-2</t>
  </si>
  <si>
    <t>200M-4-3</t>
  </si>
  <si>
    <t>200M-4-4</t>
  </si>
  <si>
    <t>200M-4-5</t>
  </si>
  <si>
    <t>200M-4-6</t>
  </si>
  <si>
    <t>1.SERİ</t>
  </si>
  <si>
    <t>Reaksiyon Zamanı</t>
  </si>
  <si>
    <t>Katılan İl Sayısı :</t>
  </si>
  <si>
    <t>Olimpik Deneme Yarışmaları</t>
  </si>
  <si>
    <t>İZMİR</t>
  </si>
  <si>
    <t>Türkiye Atletizm Federasyonu
İzmir Atletizm İl Temsilciliği</t>
  </si>
  <si>
    <t>Saat:</t>
  </si>
  <si>
    <t>100M-1-7</t>
  </si>
  <si>
    <t>100M-1-8</t>
  </si>
  <si>
    <t>100M-2-7</t>
  </si>
  <si>
    <t>100M-2-8</t>
  </si>
  <si>
    <t>100M-3-1</t>
  </si>
  <si>
    <t>100M-3-2</t>
  </si>
  <si>
    <t>100M-3-3</t>
  </si>
  <si>
    <t>100M-3-4</t>
  </si>
  <si>
    <t>100M-3-5</t>
  </si>
  <si>
    <t>100M-3-6</t>
  </si>
  <si>
    <t>100M-3-7</t>
  </si>
  <si>
    <t>100M-3-8</t>
  </si>
  <si>
    <t>100M-4-1</t>
  </si>
  <si>
    <t>100M-4-2</t>
  </si>
  <si>
    <t>100M-4-3</t>
  </si>
  <si>
    <t>100M-4-4</t>
  </si>
  <si>
    <t>100M-4-5</t>
  </si>
  <si>
    <t>100M-4-6</t>
  </si>
  <si>
    <t>100M-4-7</t>
  </si>
  <si>
    <t>100M-4-8</t>
  </si>
  <si>
    <t>200M-2-7</t>
  </si>
  <si>
    <t>200M-2-8</t>
  </si>
  <si>
    <t>200M-3-7</t>
  </si>
  <si>
    <t>200M-3-8</t>
  </si>
  <si>
    <t>200M-4-7</t>
  </si>
  <si>
    <t>200M-4-8</t>
  </si>
  <si>
    <t>400M.ENG-1-1</t>
  </si>
  <si>
    <t>400M.ENG-1-2</t>
  </si>
  <si>
    <t>400M.ENG-1-3</t>
  </si>
  <si>
    <t>400M.ENG-1-4</t>
  </si>
  <si>
    <t>400M.ENG-1-5</t>
  </si>
  <si>
    <t>400M.ENG-1-6</t>
  </si>
  <si>
    <t>400M.ENG-1-7</t>
  </si>
  <si>
    <t>400M.ENG-1-8</t>
  </si>
  <si>
    <t>400M.ENG-2-1</t>
  </si>
  <si>
    <t>400M.ENG-2-2</t>
  </si>
  <si>
    <t>400M.ENG-2-3</t>
  </si>
  <si>
    <t>400M.ENG-2-4</t>
  </si>
  <si>
    <t>400M.ENG-2-5</t>
  </si>
  <si>
    <t>400M.ENG-2-6</t>
  </si>
  <si>
    <t>400M.ENG-2-7</t>
  </si>
  <si>
    <t>400M.ENG-2-8</t>
  </si>
  <si>
    <t>400M.ENG-3-1</t>
  </si>
  <si>
    <t>400M.ENG-3-2</t>
  </si>
  <si>
    <t>400M.ENG-3-3</t>
  </si>
  <si>
    <t>400M.ENG-3-4</t>
  </si>
  <si>
    <t>400M.ENG-3-5</t>
  </si>
  <si>
    <t>400M.ENG-3-6</t>
  </si>
  <si>
    <t>400M.ENG-3-7</t>
  </si>
  <si>
    <t>400M.ENG-3-8</t>
  </si>
  <si>
    <t>3000M.ENG-1-1</t>
  </si>
  <si>
    <t>3000M.ENG-1-2</t>
  </si>
  <si>
    <t>3000M.ENG-1-3</t>
  </si>
  <si>
    <t>3000M.ENG-1-4</t>
  </si>
  <si>
    <t>3000M.ENG-1-5</t>
  </si>
  <si>
    <t>3000M.ENG-1-6</t>
  </si>
  <si>
    <t>3000M.ENG-1-7</t>
  </si>
  <si>
    <t>3000M.ENG-1-8</t>
  </si>
  <si>
    <t>3000M.ENG-1-9</t>
  </si>
  <si>
    <t>3000M.ENG-1-10</t>
  </si>
  <si>
    <t>3000M.ENG-1-11</t>
  </si>
  <si>
    <t>3000M.ENG-1-12</t>
  </si>
  <si>
    <t>3000M.ENG-2-1</t>
  </si>
  <si>
    <t>3000M.ENG-2-2</t>
  </si>
  <si>
    <t>3000M.ENG-2-3</t>
  </si>
  <si>
    <t>3000M.ENG-2-4</t>
  </si>
  <si>
    <t>3000M.ENG-2-5</t>
  </si>
  <si>
    <t>3000M.ENG-2-6</t>
  </si>
  <si>
    <t>3000M.ENG-2-7</t>
  </si>
  <si>
    <t>3000M.ENG-2-8</t>
  </si>
  <si>
    <t>3000M.ENG-2-9</t>
  </si>
  <si>
    <t>3000M.ENG-2-10</t>
  </si>
  <si>
    <t>3000M.ENG-2-11</t>
  </si>
  <si>
    <t>3000M.ENG-2-12</t>
  </si>
  <si>
    <t>GÜLLE-9</t>
  </si>
  <si>
    <t>GÜLLE-10</t>
  </si>
  <si>
    <t>GÜLLE-11</t>
  </si>
  <si>
    <t>GÜLLE-12</t>
  </si>
  <si>
    <t>GÜLLE-13</t>
  </si>
  <si>
    <t>GÜLLE-14</t>
  </si>
  <si>
    <t>GÜLLE-15</t>
  </si>
  <si>
    <t>GÜLLE-16</t>
  </si>
  <si>
    <t>GÜLLE-17</t>
  </si>
  <si>
    <t>GÜLLE-18</t>
  </si>
  <si>
    <t>GÜLLE-19</t>
  </si>
  <si>
    <t>disk-1</t>
  </si>
  <si>
    <t>disk-2</t>
  </si>
  <si>
    <t>disk-3</t>
  </si>
  <si>
    <t>disk-4</t>
  </si>
  <si>
    <t>disk-5</t>
  </si>
  <si>
    <t>disk-6</t>
  </si>
  <si>
    <t>disk-7</t>
  </si>
  <si>
    <t>disk-8</t>
  </si>
  <si>
    <t>disk-9</t>
  </si>
  <si>
    <t>disk-10</t>
  </si>
  <si>
    <t>disk-11</t>
  </si>
  <si>
    <t>disk-12</t>
  </si>
  <si>
    <t>disk-13</t>
  </si>
  <si>
    <t>disk-14</t>
  </si>
  <si>
    <t>disk-15</t>
  </si>
  <si>
    <t>disk-16</t>
  </si>
  <si>
    <t>disk-17</t>
  </si>
  <si>
    <t>disk-18</t>
  </si>
  <si>
    <t>disk-19</t>
  </si>
  <si>
    <t>disk-20</t>
  </si>
  <si>
    <t>disk-21</t>
  </si>
  <si>
    <t>disk-22</t>
  </si>
  <si>
    <t>disk-23</t>
  </si>
  <si>
    <t>disk-24</t>
  </si>
  <si>
    <t>disk-25</t>
  </si>
  <si>
    <t>disk-26</t>
  </si>
  <si>
    <t>disk-27</t>
  </si>
  <si>
    <t>disk-28</t>
  </si>
  <si>
    <t>cirit-1</t>
  </si>
  <si>
    <t>cirit-2</t>
  </si>
  <si>
    <t>cirit-3</t>
  </si>
  <si>
    <t>cirit-4</t>
  </si>
  <si>
    <t>cirit-5</t>
  </si>
  <si>
    <t>cirit-6</t>
  </si>
  <si>
    <t>cirit-7</t>
  </si>
  <si>
    <t>cirit-8</t>
  </si>
  <si>
    <t>cirit-9</t>
  </si>
  <si>
    <t>cirit-10</t>
  </si>
  <si>
    <t>cirit-11</t>
  </si>
  <si>
    <t>cirit-12</t>
  </si>
  <si>
    <t>cirit-13</t>
  </si>
  <si>
    <t>cirit-14</t>
  </si>
  <si>
    <t>cirit-15</t>
  </si>
  <si>
    <t>cirit-16</t>
  </si>
  <si>
    <t>cirit-17</t>
  </si>
  <si>
    <t>cirit-18</t>
  </si>
  <si>
    <t>cirit-19</t>
  </si>
  <si>
    <t>cirit-20</t>
  </si>
  <si>
    <t>cirit-21</t>
  </si>
  <si>
    <t>cirit-22</t>
  </si>
  <si>
    <t>cirit-23</t>
  </si>
  <si>
    <t>cirit-24</t>
  </si>
  <si>
    <t>cirit-25</t>
  </si>
  <si>
    <t>cirit-26</t>
  </si>
  <si>
    <t>cirit-27</t>
  </si>
  <si>
    <t>cirit-28</t>
  </si>
  <si>
    <t>cirit-29</t>
  </si>
  <si>
    <t>cirit-30</t>
  </si>
  <si>
    <t>cirit-31</t>
  </si>
  <si>
    <t>cirit-32</t>
  </si>
  <si>
    <t>cirit-33</t>
  </si>
  <si>
    <t>4x100M-2-7</t>
  </si>
  <si>
    <t>4x100M-2-8</t>
  </si>
  <si>
    <t>Yıldız Rekor:</t>
  </si>
  <si>
    <t>Genç Rekor:</t>
  </si>
  <si>
    <t>U23 Rekor:</t>
  </si>
  <si>
    <t>Büyük Rekor:</t>
  </si>
  <si>
    <t xml:space="preserve"> Yıldız Rekor:</t>
  </si>
  <si>
    <t xml:space="preserve"> Genç Rekor:</t>
  </si>
  <si>
    <t>EŞREF APAK</t>
  </si>
  <si>
    <t>ENKA</t>
  </si>
  <si>
    <t>X</t>
  </si>
  <si>
    <t>ALİ YILMAZ</t>
  </si>
  <si>
    <t>İZ. B.B.</t>
  </si>
  <si>
    <t xml:space="preserve">KATAGORİ  : BÜYÜK  ERKEK  </t>
  </si>
  <si>
    <t>KG.</t>
  </si>
  <si>
    <t xml:space="preserve">KATAGORİ  : YILDIZ  ERKEK  </t>
  </si>
  <si>
    <t>BATUHAN HIZAL</t>
  </si>
  <si>
    <t>FENERBAHÇE</t>
  </si>
  <si>
    <t xml:space="preserve">KATAGORİ  : 16 YAŞ ALTI  ERKEK  </t>
  </si>
  <si>
    <t>MUSA ŞİMŞEK</t>
  </si>
  <si>
    <t>İ.B.B.</t>
  </si>
  <si>
    <t xml:space="preserve">KATAGORİ  : BÜYÜK  BAYAN  </t>
  </si>
  <si>
    <t>TUĞÇE ŞAVUTOĞLU</t>
  </si>
  <si>
    <t>ŞENGÜL POLAT</t>
  </si>
  <si>
    <t xml:space="preserve">BURSA B. B. </t>
  </si>
  <si>
    <t>HATİCE CEREN YAKIN</t>
  </si>
  <si>
    <t>KATAGORİ  : GENÇ  BAYANLAR</t>
  </si>
  <si>
    <t xml:space="preserve">KATAGORİ  : YILDIZ BAYAN  </t>
  </si>
  <si>
    <t>SİMGE NUR BİLMEZ</t>
  </si>
  <si>
    <t>AYÇA DÜZGÜN</t>
  </si>
  <si>
    <t>F.B.</t>
  </si>
  <si>
    <t>İREM BALCI</t>
  </si>
  <si>
    <t>ERKEKLER  - BAYANLAR</t>
  </si>
  <si>
    <t>ERKEKLER      :   4                             BAYANLAR     :   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</si>
</sst>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[$-41F]d\ mmmm\ yyyy;@"/>
    <numFmt numFmtId="165" formatCode="[$-41F]d\ mmmm\ yyyy\ h:mm;@"/>
    <numFmt numFmtId="166" formatCode="0.0"/>
    <numFmt numFmtId="167" formatCode="hh:mm;@"/>
    <numFmt numFmtId="168" formatCode="00\.00"/>
    <numFmt numFmtId="169" formatCode="0\:00\.00"/>
    <numFmt numFmtId="170" formatCode="0\.00"/>
    <numFmt numFmtId="171" formatCode="00\.0"/>
    <numFmt numFmtId="172" formatCode="0\:00\.0"/>
    <numFmt numFmtId="173" formatCode="0;[Red]0"/>
    <numFmt numFmtId="174" formatCode="0\,000"/>
  </numFmts>
  <fonts count="142" x14ac:knownFonts="1">
    <font>
      <sz val="10"/>
      <name val="Arial"/>
      <charset val="162"/>
    </font>
    <font>
      <sz val="8"/>
      <name val="Arial"/>
      <family val="2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u/>
      <sz val="10"/>
      <color indexed="12"/>
      <name val="Arial"/>
      <family val="2"/>
      <charset val="162"/>
    </font>
    <font>
      <sz val="10"/>
      <name val="Cambria"/>
      <family val="1"/>
      <charset val="162"/>
    </font>
    <font>
      <b/>
      <sz val="20"/>
      <name val="Cambria"/>
      <family val="1"/>
      <charset val="162"/>
    </font>
    <font>
      <b/>
      <sz val="16"/>
      <name val="Cambria"/>
      <family val="1"/>
      <charset val="162"/>
    </font>
    <font>
      <b/>
      <sz val="12"/>
      <name val="Cambria"/>
      <family val="1"/>
      <charset val="162"/>
    </font>
    <font>
      <sz val="11"/>
      <name val="Cambria"/>
      <family val="1"/>
      <charset val="162"/>
    </font>
    <font>
      <b/>
      <sz val="22"/>
      <name val="Cambria"/>
      <family val="1"/>
      <charset val="162"/>
    </font>
    <font>
      <b/>
      <sz val="10"/>
      <name val="Cambria"/>
      <family val="1"/>
      <charset val="162"/>
    </font>
    <font>
      <b/>
      <sz val="11"/>
      <name val="Cambria"/>
      <family val="1"/>
      <charset val="162"/>
    </font>
    <font>
      <sz val="10"/>
      <color indexed="56"/>
      <name val="Cambria"/>
      <family val="1"/>
      <charset val="162"/>
    </font>
    <font>
      <b/>
      <sz val="14"/>
      <color indexed="56"/>
      <name val="Cambria"/>
      <family val="1"/>
      <charset val="162"/>
    </font>
    <font>
      <b/>
      <sz val="13"/>
      <name val="Cambria"/>
      <family val="1"/>
      <charset val="162"/>
    </font>
    <font>
      <sz val="8"/>
      <color indexed="56"/>
      <name val="Cambria"/>
      <family val="1"/>
      <charset val="162"/>
    </font>
    <font>
      <b/>
      <sz val="9"/>
      <color indexed="8"/>
      <name val="Cambria"/>
      <family val="1"/>
      <charset val="162"/>
    </font>
    <font>
      <b/>
      <sz val="9"/>
      <color indexed="9"/>
      <name val="Cambria"/>
      <family val="1"/>
      <charset val="162"/>
    </font>
    <font>
      <sz val="14"/>
      <name val="Cambria"/>
      <family val="1"/>
      <charset val="162"/>
    </font>
    <font>
      <sz val="18"/>
      <name val="Cambria"/>
      <family val="1"/>
      <charset val="162"/>
    </font>
    <font>
      <b/>
      <sz val="14"/>
      <name val="Cambria"/>
      <family val="1"/>
      <charset val="162"/>
    </font>
    <font>
      <sz val="26"/>
      <name val="Arial"/>
      <family val="2"/>
      <charset val="162"/>
    </font>
    <font>
      <sz val="36"/>
      <name val="Arial"/>
      <family val="2"/>
      <charset val="162"/>
    </font>
    <font>
      <sz val="48"/>
      <name val="Arial"/>
      <family val="2"/>
      <charset val="162"/>
    </font>
    <font>
      <u/>
      <sz val="8.5"/>
      <color theme="10"/>
      <name val="Arial"/>
      <family val="2"/>
      <charset val="162"/>
    </font>
    <font>
      <b/>
      <sz val="10"/>
      <name val="Cambria"/>
      <family val="1"/>
      <charset val="162"/>
      <scheme val="major"/>
    </font>
    <font>
      <b/>
      <sz val="11"/>
      <color indexed="10"/>
      <name val="Cambria"/>
      <family val="1"/>
      <charset val="162"/>
      <scheme val="major"/>
    </font>
    <font>
      <sz val="10"/>
      <name val="Cambria"/>
      <family val="1"/>
      <charset val="162"/>
      <scheme val="major"/>
    </font>
    <font>
      <sz val="8"/>
      <name val="Cambria"/>
      <family val="1"/>
      <charset val="162"/>
      <scheme val="major"/>
    </font>
    <font>
      <b/>
      <sz val="11"/>
      <name val="Cambria"/>
      <family val="1"/>
      <charset val="162"/>
      <scheme val="major"/>
    </font>
    <font>
      <sz val="10"/>
      <color theme="1"/>
      <name val="Cambria"/>
      <family val="1"/>
      <charset val="162"/>
      <scheme val="major"/>
    </font>
    <font>
      <sz val="11"/>
      <name val="Cambria"/>
      <family val="1"/>
      <charset val="162"/>
      <scheme val="major"/>
    </font>
    <font>
      <sz val="11"/>
      <color rgb="FFFF0000"/>
      <name val="Cambria"/>
      <family val="1"/>
      <charset val="162"/>
      <scheme val="major"/>
    </font>
    <font>
      <b/>
      <sz val="10"/>
      <color rgb="FF002060"/>
      <name val="Cambria"/>
      <family val="1"/>
      <charset val="162"/>
      <scheme val="major"/>
    </font>
    <font>
      <b/>
      <sz val="9"/>
      <color rgb="FF002060"/>
      <name val="Cambria"/>
      <family val="1"/>
      <charset val="162"/>
      <scheme val="major"/>
    </font>
    <font>
      <sz val="12"/>
      <name val="Cambria"/>
      <family val="1"/>
      <charset val="162"/>
      <scheme val="major"/>
    </font>
    <font>
      <sz val="14"/>
      <name val="Cambria"/>
      <family val="1"/>
      <charset val="162"/>
      <scheme val="major"/>
    </font>
    <font>
      <b/>
      <sz val="14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b/>
      <sz val="12"/>
      <color rgb="FF002060"/>
      <name val="Cambria"/>
      <family val="1"/>
      <charset val="162"/>
    </font>
    <font>
      <sz val="9"/>
      <name val="Cambria"/>
      <family val="1"/>
      <charset val="162"/>
      <scheme val="major"/>
    </font>
    <font>
      <b/>
      <sz val="14"/>
      <color rgb="FFFF0000"/>
      <name val="Cambria"/>
      <family val="1"/>
      <charset val="162"/>
      <scheme val="major"/>
    </font>
    <font>
      <b/>
      <sz val="16"/>
      <color rgb="FFFF0000"/>
      <name val="Cambria"/>
      <family val="1"/>
      <charset val="162"/>
      <scheme val="major"/>
    </font>
    <font>
      <b/>
      <sz val="14"/>
      <color rgb="FF002060"/>
      <name val="Cambria"/>
      <family val="1"/>
      <charset val="162"/>
      <scheme val="major"/>
    </font>
    <font>
      <sz val="10"/>
      <color indexed="8"/>
      <name val="Cambria"/>
      <family val="1"/>
      <charset val="162"/>
      <scheme val="major"/>
    </font>
    <font>
      <b/>
      <sz val="10"/>
      <color theme="1"/>
      <name val="Cambria"/>
      <family val="1"/>
      <charset val="162"/>
      <scheme val="major"/>
    </font>
    <font>
      <b/>
      <sz val="9"/>
      <color theme="1"/>
      <name val="Cambria"/>
      <family val="1"/>
      <charset val="162"/>
      <scheme val="major"/>
    </font>
    <font>
      <sz val="9"/>
      <color indexed="8"/>
      <name val="Cambria"/>
      <family val="1"/>
      <charset val="162"/>
      <scheme val="major"/>
    </font>
    <font>
      <sz val="10"/>
      <color theme="1"/>
      <name val="Arial"/>
      <family val="2"/>
      <charset val="162"/>
    </font>
    <font>
      <sz val="9"/>
      <color theme="1"/>
      <name val="Calibri"/>
      <family val="2"/>
      <charset val="162"/>
    </font>
    <font>
      <sz val="9"/>
      <color theme="1"/>
      <name val="Cambria"/>
      <family val="1"/>
      <charset val="162"/>
      <scheme val="major"/>
    </font>
    <font>
      <sz val="8"/>
      <color rgb="FFFF0000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11"/>
      <color theme="1"/>
      <name val="Cambria"/>
      <family val="1"/>
      <charset val="162"/>
    </font>
    <font>
      <sz val="12"/>
      <color theme="1"/>
      <name val="Cambria"/>
      <family val="1"/>
      <charset val="162"/>
      <scheme val="major"/>
    </font>
    <font>
      <b/>
      <sz val="11"/>
      <color rgb="FF002060"/>
      <name val="Cambria"/>
      <family val="1"/>
      <charset val="162"/>
      <scheme val="major"/>
    </font>
    <font>
      <sz val="12"/>
      <color rgb="FFFF0000"/>
      <name val="Cambria"/>
      <family val="1"/>
      <charset val="162"/>
      <scheme val="major"/>
    </font>
    <font>
      <sz val="18"/>
      <name val="Cambria"/>
      <family val="1"/>
      <charset val="162"/>
      <scheme val="major"/>
    </font>
    <font>
      <b/>
      <sz val="16"/>
      <name val="Cambria"/>
      <family val="1"/>
      <charset val="162"/>
      <scheme val="major"/>
    </font>
    <font>
      <sz val="8"/>
      <color rgb="FFFF0000"/>
      <name val="Arial"/>
      <family val="2"/>
      <charset val="162"/>
    </font>
    <font>
      <b/>
      <sz val="12"/>
      <color indexed="8"/>
      <name val="Cambria"/>
      <family val="1"/>
      <charset val="162"/>
      <scheme val="major"/>
    </font>
    <font>
      <b/>
      <sz val="10"/>
      <color rgb="FF002060"/>
      <name val="Cambria"/>
      <family val="1"/>
      <charset val="162"/>
    </font>
    <font>
      <b/>
      <sz val="11"/>
      <color theme="1" tint="0.499984740745262"/>
      <name val="Cambria"/>
      <family val="1"/>
      <charset val="162"/>
      <scheme val="major"/>
    </font>
    <font>
      <b/>
      <sz val="11"/>
      <color rgb="FFFF0000"/>
      <name val="Cambria"/>
      <family val="1"/>
      <charset val="162"/>
      <scheme val="major"/>
    </font>
    <font>
      <b/>
      <sz val="12"/>
      <color rgb="FFFF0000"/>
      <name val="Cambria"/>
      <family val="1"/>
      <charset val="162"/>
      <scheme val="major"/>
    </font>
    <font>
      <b/>
      <sz val="18"/>
      <color rgb="FFFF0000"/>
      <name val="Cambria"/>
      <family val="1"/>
      <charset val="162"/>
      <scheme val="major"/>
    </font>
    <font>
      <sz val="24"/>
      <name val="Cambria"/>
      <family val="1"/>
      <charset val="162"/>
      <scheme val="major"/>
    </font>
    <font>
      <sz val="16"/>
      <name val="Cambria"/>
      <family val="1"/>
      <charset val="162"/>
      <scheme val="major"/>
    </font>
    <font>
      <sz val="16"/>
      <color theme="1"/>
      <name val="Cambria"/>
      <family val="1"/>
      <charset val="162"/>
      <scheme val="major"/>
    </font>
    <font>
      <b/>
      <sz val="20"/>
      <color theme="1"/>
      <name val="Cambria"/>
      <family val="1"/>
      <charset val="162"/>
    </font>
    <font>
      <sz val="24"/>
      <color rgb="FFFF0000"/>
      <name val="Cambria"/>
      <family val="1"/>
      <charset val="162"/>
      <scheme val="major"/>
    </font>
    <font>
      <b/>
      <sz val="24"/>
      <color rgb="FFFF0000"/>
      <name val="Cambria"/>
      <family val="1"/>
      <charset val="162"/>
      <scheme val="major"/>
    </font>
    <font>
      <sz val="24"/>
      <color theme="1"/>
      <name val="Cambria"/>
      <family val="1"/>
      <charset val="162"/>
      <scheme val="major"/>
    </font>
    <font>
      <sz val="28"/>
      <name val="Cambria"/>
      <family val="1"/>
      <charset val="162"/>
      <scheme val="major"/>
    </font>
    <font>
      <b/>
      <sz val="28"/>
      <color rgb="FFFF0000"/>
      <name val="Cambria"/>
      <family val="1"/>
      <charset val="162"/>
      <scheme val="major"/>
    </font>
    <font>
      <sz val="14"/>
      <color rgb="FFFF0000"/>
      <name val="Cambria"/>
      <family val="1"/>
      <charset val="162"/>
      <scheme val="major"/>
    </font>
    <font>
      <sz val="14"/>
      <color theme="1"/>
      <name val="Cambria"/>
      <family val="1"/>
      <charset val="162"/>
      <scheme val="major"/>
    </font>
    <font>
      <sz val="14"/>
      <color rgb="FFFF0000"/>
      <name val="Cambria"/>
      <family val="1"/>
      <charset val="162"/>
    </font>
    <font>
      <b/>
      <sz val="14"/>
      <color rgb="FFFF0000"/>
      <name val="Cambria"/>
      <family val="1"/>
      <charset val="162"/>
    </font>
    <font>
      <sz val="18"/>
      <color theme="1"/>
      <name val="Cambria"/>
      <family val="1"/>
      <charset val="162"/>
    </font>
    <font>
      <b/>
      <sz val="18"/>
      <color rgb="FFFF0000"/>
      <name val="Cambria"/>
      <family val="1"/>
      <charset val="162"/>
    </font>
    <font>
      <b/>
      <sz val="12"/>
      <color indexed="10"/>
      <name val="Cambria"/>
      <family val="1"/>
      <charset val="162"/>
      <scheme val="major"/>
    </font>
    <font>
      <b/>
      <sz val="20"/>
      <name val="Cambria"/>
      <family val="1"/>
      <charset val="162"/>
      <scheme val="major"/>
    </font>
    <font>
      <b/>
      <sz val="22"/>
      <name val="Cambria"/>
      <family val="1"/>
      <charset val="162"/>
      <scheme val="major"/>
    </font>
    <font>
      <b/>
      <sz val="14"/>
      <color theme="1"/>
      <name val="Cambria"/>
      <family val="1"/>
      <charset val="162"/>
      <scheme val="major"/>
    </font>
    <font>
      <b/>
      <sz val="13"/>
      <color rgb="FF002060"/>
      <name val="Cambria"/>
      <family val="1"/>
      <charset val="162"/>
      <scheme val="major"/>
    </font>
    <font>
      <sz val="13"/>
      <name val="Cambria"/>
      <family val="1"/>
      <charset val="162"/>
      <scheme val="major"/>
    </font>
    <font>
      <sz val="13"/>
      <color rgb="FFFF0000"/>
      <name val="Cambria"/>
      <family val="1"/>
      <charset val="162"/>
      <scheme val="major"/>
    </font>
    <font>
      <b/>
      <sz val="13"/>
      <color rgb="FFFF0000"/>
      <name val="Cambria"/>
      <family val="1"/>
      <charset val="162"/>
      <scheme val="major"/>
    </font>
    <font>
      <sz val="13"/>
      <color theme="1"/>
      <name val="Cambria"/>
      <family val="1"/>
      <charset val="162"/>
      <scheme val="major"/>
    </font>
    <font>
      <b/>
      <sz val="13"/>
      <name val="Cambria"/>
      <family val="1"/>
      <charset val="162"/>
      <scheme val="major"/>
    </font>
    <font>
      <sz val="22"/>
      <name val="Cambria"/>
      <family val="1"/>
      <charset val="162"/>
      <scheme val="major"/>
    </font>
    <font>
      <b/>
      <sz val="24"/>
      <name val="Cambria"/>
      <family val="1"/>
      <charset val="162"/>
      <scheme val="major"/>
    </font>
    <font>
      <b/>
      <sz val="26"/>
      <name val="Cambria"/>
      <family val="1"/>
      <charset val="162"/>
      <scheme val="major"/>
    </font>
    <font>
      <b/>
      <sz val="36"/>
      <color theme="1"/>
      <name val="Cambria"/>
      <family val="1"/>
      <charset val="162"/>
      <scheme val="major"/>
    </font>
    <font>
      <b/>
      <sz val="36"/>
      <color indexed="56"/>
      <name val="Cambria"/>
      <family val="1"/>
      <charset val="162"/>
      <scheme val="major"/>
    </font>
    <font>
      <b/>
      <sz val="36"/>
      <color rgb="FFFF0000"/>
      <name val="Cambria"/>
      <family val="1"/>
      <charset val="162"/>
      <scheme val="major"/>
    </font>
    <font>
      <b/>
      <sz val="48"/>
      <color rgb="FFFF0000"/>
      <name val="Cambria"/>
      <family val="1"/>
      <charset val="162"/>
      <scheme val="major"/>
    </font>
    <font>
      <b/>
      <sz val="36"/>
      <name val="Cambria"/>
      <family val="1"/>
      <charset val="162"/>
      <scheme val="major"/>
    </font>
    <font>
      <b/>
      <sz val="18"/>
      <name val="Cambria"/>
      <family val="1"/>
      <charset val="162"/>
      <scheme val="major"/>
    </font>
    <font>
      <b/>
      <sz val="12"/>
      <color rgb="FF0070C0"/>
      <name val="Cambria"/>
      <family val="1"/>
      <charset val="162"/>
    </font>
    <font>
      <b/>
      <sz val="14"/>
      <color rgb="FF002060"/>
      <name val="Cambria"/>
      <family val="1"/>
      <charset val="162"/>
    </font>
    <font>
      <b/>
      <sz val="13"/>
      <color theme="1"/>
      <name val="Cambria"/>
      <family val="1"/>
      <charset val="162"/>
      <scheme val="major"/>
    </font>
    <font>
      <b/>
      <sz val="14"/>
      <color indexed="56"/>
      <name val="Cambria"/>
      <family val="1"/>
      <charset val="162"/>
      <scheme val="major"/>
    </font>
    <font>
      <b/>
      <u/>
      <sz val="12"/>
      <color rgb="FFFF0000"/>
      <name val="Cambria"/>
      <family val="1"/>
      <charset val="162"/>
      <scheme val="major"/>
    </font>
    <font>
      <b/>
      <sz val="8"/>
      <color theme="1"/>
      <name val="Cambria"/>
      <family val="1"/>
      <charset val="162"/>
      <scheme val="major"/>
    </font>
    <font>
      <b/>
      <sz val="14"/>
      <color indexed="8"/>
      <name val="Cambria"/>
      <family val="1"/>
      <charset val="162"/>
      <scheme val="major"/>
    </font>
    <font>
      <b/>
      <sz val="24"/>
      <color rgb="FF002060"/>
      <name val="Cambria"/>
      <family val="1"/>
      <charset val="162"/>
      <scheme val="major"/>
    </font>
    <font>
      <b/>
      <sz val="16"/>
      <color rgb="FF002060"/>
      <name val="Cambria"/>
      <family val="1"/>
      <charset val="162"/>
      <scheme val="major"/>
    </font>
    <font>
      <b/>
      <sz val="22"/>
      <color indexed="56"/>
      <name val="Cambria"/>
      <family val="1"/>
      <charset val="162"/>
      <scheme val="major"/>
    </font>
    <font>
      <b/>
      <sz val="22"/>
      <color theme="1"/>
      <name val="Cambria"/>
      <family val="1"/>
      <charset val="162"/>
      <scheme val="major"/>
    </font>
    <font>
      <b/>
      <u/>
      <sz val="14"/>
      <color rgb="FFFF0000"/>
      <name val="Cambria"/>
      <family val="1"/>
      <charset val="162"/>
      <scheme val="major"/>
    </font>
    <font>
      <b/>
      <sz val="14"/>
      <color indexed="10"/>
      <name val="Cambria"/>
      <family val="1"/>
      <charset val="162"/>
      <scheme val="major"/>
    </font>
    <font>
      <b/>
      <u/>
      <sz val="14"/>
      <color rgb="FFFF0000"/>
      <name val="Arial"/>
      <family val="2"/>
      <charset val="162"/>
    </font>
    <font>
      <b/>
      <sz val="14"/>
      <color indexed="8"/>
      <name val="Cambria"/>
      <family val="1"/>
      <charset val="162"/>
    </font>
    <font>
      <b/>
      <sz val="14"/>
      <color indexed="10"/>
      <name val="Cambria"/>
      <family val="1"/>
      <charset val="162"/>
    </font>
    <font>
      <b/>
      <u/>
      <sz val="24"/>
      <color rgb="FFFF0000"/>
      <name val="Cambria"/>
      <family val="1"/>
      <charset val="162"/>
      <scheme val="major"/>
    </font>
    <font>
      <b/>
      <sz val="24"/>
      <color indexed="10"/>
      <name val="Cambria"/>
      <family val="1"/>
      <charset val="162"/>
      <scheme val="major"/>
    </font>
    <font>
      <b/>
      <sz val="24"/>
      <color theme="1"/>
      <name val="Cambria"/>
      <family val="1"/>
      <charset val="162"/>
      <scheme val="major"/>
    </font>
    <font>
      <b/>
      <sz val="14"/>
      <color theme="1"/>
      <name val="Cambria"/>
      <family val="1"/>
      <charset val="162"/>
    </font>
    <font>
      <b/>
      <sz val="26"/>
      <color rgb="FF0070C0"/>
      <name val="Cambria"/>
      <family val="1"/>
      <charset val="162"/>
    </font>
    <font>
      <b/>
      <sz val="36"/>
      <color rgb="FF0070C0"/>
      <name val="Cambria"/>
      <family val="1"/>
      <charset val="162"/>
    </font>
    <font>
      <b/>
      <sz val="12"/>
      <color theme="1"/>
      <name val="Cambria"/>
      <family val="1"/>
      <charset val="16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F1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7F6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2F2F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ashDot">
        <color indexed="64"/>
      </top>
      <bottom/>
      <diagonal/>
    </border>
    <border>
      <left/>
      <right/>
      <top/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/>
      <right style="thin">
        <color indexed="64"/>
      </right>
      <top style="dashDotDot">
        <color indexed="64"/>
      </top>
      <bottom style="dashDotDot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/>
      <top style="dashDotDot">
        <color indexed="64"/>
      </top>
      <bottom style="dashDotDot">
        <color indexed="64"/>
      </bottom>
      <diagonal/>
    </border>
    <border>
      <left style="hair">
        <color indexed="64"/>
      </left>
      <right style="hair">
        <color indexed="64"/>
      </right>
      <top style="dashDot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ashDot">
        <color indexed="64"/>
      </top>
      <bottom style="thin">
        <color indexed="64"/>
      </bottom>
      <diagonal/>
    </border>
    <border>
      <left style="thin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/>
      <right style="dashDotDot">
        <color indexed="64"/>
      </right>
      <top/>
      <bottom/>
      <diagonal/>
    </border>
    <border>
      <left style="thin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  <border>
      <left style="thin">
        <color indexed="64"/>
      </left>
      <right/>
      <top style="dashDot">
        <color indexed="64"/>
      </top>
      <bottom style="dashDotDot">
        <color indexed="64"/>
      </bottom>
      <diagonal/>
    </border>
    <border>
      <left/>
      <right/>
      <top style="dashDot">
        <color indexed="64"/>
      </top>
      <bottom style="dashDotDot">
        <color indexed="64"/>
      </bottom>
      <diagonal/>
    </border>
    <border>
      <left/>
      <right style="thin">
        <color indexed="64"/>
      </right>
      <top style="dashDot">
        <color indexed="64"/>
      </top>
      <bottom style="dashDotDot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Dot">
        <color indexed="64"/>
      </top>
      <bottom/>
      <diagonal/>
    </border>
    <border>
      <left/>
      <right style="thin">
        <color indexed="64"/>
      </right>
      <top style="dashDot">
        <color indexed="64"/>
      </top>
      <bottom/>
      <diagonal/>
    </border>
    <border>
      <left style="thin">
        <color indexed="64"/>
      </left>
      <right/>
      <top/>
      <bottom style="dashDot">
        <color indexed="64"/>
      </bottom>
      <diagonal/>
    </border>
    <border>
      <left/>
      <right style="thin">
        <color indexed="64"/>
      </right>
      <top/>
      <bottom style="dashDot">
        <color indexed="64"/>
      </bottom>
      <diagonal/>
    </border>
  </borders>
  <cellStyleXfs count="48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16" borderId="5" applyNumberFormat="0" applyAlignment="0" applyProtection="0"/>
    <xf numFmtId="0" fontId="13" fillId="7" borderId="6" applyNumberFormat="0" applyAlignment="0" applyProtection="0"/>
    <xf numFmtId="0" fontId="14" fillId="16" borderId="6" applyNumberFormat="0" applyAlignment="0" applyProtection="0"/>
    <xf numFmtId="0" fontId="15" fillId="17" borderId="7" applyNumberFormat="0" applyAlignment="0" applyProtection="0"/>
    <xf numFmtId="0" fontId="16" fillId="4" borderId="0" applyNumberFormat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1" fillId="0" borderId="0"/>
    <xf numFmtId="0" fontId="21" fillId="0" borderId="0"/>
    <xf numFmtId="0" fontId="2" fillId="18" borderId="8" applyNumberFormat="0" applyFont="0" applyAlignment="0" applyProtection="0"/>
    <xf numFmtId="0" fontId="18" fillId="19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563">
    <xf numFmtId="0" fontId="0" fillId="0" borderId="0" xfId="0"/>
    <xf numFmtId="0" fontId="23" fillId="0" borderId="0" xfId="0" applyFont="1"/>
    <xf numFmtId="0" fontId="21" fillId="0" borderId="0" xfId="0" applyFont="1"/>
    <xf numFmtId="0" fontId="29" fillId="0" borderId="0" xfId="36" applyFont="1" applyAlignment="1" applyProtection="1">
      <alignment wrapText="1"/>
      <protection locked="0"/>
    </xf>
    <xf numFmtId="0" fontId="29" fillId="0" borderId="0" xfId="36" applyFont="1" applyAlignment="1" applyProtection="1">
      <alignment vertical="center" wrapText="1"/>
      <protection locked="0"/>
    </xf>
    <xf numFmtId="0" fontId="29" fillId="24" borderId="0" xfId="36" applyFont="1" applyFill="1" applyBorder="1" applyAlignment="1" applyProtection="1">
      <alignment horizontal="left" vertical="center" wrapText="1"/>
      <protection locked="0"/>
    </xf>
    <xf numFmtId="0" fontId="30" fillId="24" borderId="0" xfId="36" applyFont="1" applyFill="1" applyBorder="1" applyAlignment="1" applyProtection="1">
      <alignment vertical="center" wrapText="1"/>
      <protection locked="0"/>
    </xf>
    <xf numFmtId="0" fontId="29" fillId="24" borderId="0" xfId="36" applyFont="1" applyFill="1" applyBorder="1" applyAlignment="1" applyProtection="1">
      <alignment wrapText="1"/>
      <protection locked="0"/>
    </xf>
    <xf numFmtId="0" fontId="29" fillId="24" borderId="0" xfId="36" applyFont="1" applyFill="1" applyBorder="1" applyAlignment="1" applyProtection="1">
      <alignment horizontal="left" wrapText="1"/>
      <protection locked="0"/>
    </xf>
    <xf numFmtId="14" fontId="29" fillId="24" borderId="0" xfId="36" applyNumberFormat="1" applyFont="1" applyFill="1" applyBorder="1" applyAlignment="1" applyProtection="1">
      <alignment horizontal="left" vertical="center" wrapText="1"/>
      <protection locked="0"/>
    </xf>
    <xf numFmtId="0" fontId="44" fillId="0" borderId="0" xfId="36" applyFont="1" applyAlignment="1" applyProtection="1">
      <alignment wrapText="1"/>
      <protection locked="0"/>
    </xf>
    <xf numFmtId="0" fontId="45" fillId="25" borderId="10" xfId="36" applyFont="1" applyFill="1" applyBorder="1" applyAlignment="1" applyProtection="1">
      <alignment vertical="center" wrapText="1"/>
      <protection locked="0"/>
    </xf>
    <xf numFmtId="0" fontId="44" fillId="0" borderId="0" xfId="36" applyFont="1" applyAlignment="1" applyProtection="1">
      <alignment vertical="center" wrapText="1"/>
      <protection locked="0"/>
    </xf>
    <xf numFmtId="0" fontId="46" fillId="0" borderId="0" xfId="36" applyFont="1" applyFill="1" applyAlignment="1">
      <alignment vertical="center"/>
    </xf>
    <xf numFmtId="0" fontId="46" fillId="0" borderId="0" xfId="36" applyFont="1" applyFill="1" applyAlignment="1">
      <alignment horizontal="center" vertical="center"/>
    </xf>
    <xf numFmtId="0" fontId="46" fillId="0" borderId="0" xfId="36" applyFont="1" applyFill="1"/>
    <xf numFmtId="0" fontId="47" fillId="0" borderId="0" xfId="36" applyFont="1" applyFill="1" applyAlignment="1">
      <alignment vertical="center"/>
    </xf>
    <xf numFmtId="0" fontId="46" fillId="0" borderId="0" xfId="36" applyFont="1" applyFill="1" applyAlignment="1">
      <alignment horizontal="center"/>
    </xf>
    <xf numFmtId="0" fontId="44" fillId="0" borderId="0" xfId="36" applyFont="1" applyFill="1" applyAlignment="1">
      <alignment horizontal="center"/>
    </xf>
    <xf numFmtId="14" fontId="46" fillId="0" borderId="0" xfId="36" applyNumberFormat="1" applyFont="1" applyFill="1"/>
    <xf numFmtId="0" fontId="46" fillId="0" borderId="0" xfId="36" applyFont="1" applyFill="1" applyBorder="1" applyAlignment="1"/>
    <xf numFmtId="0" fontId="46" fillId="0" borderId="0" xfId="36" applyFont="1" applyFill="1" applyAlignment="1"/>
    <xf numFmtId="2" fontId="46" fillId="0" borderId="0" xfId="36" applyNumberFormat="1" applyFont="1" applyFill="1" applyBorder="1" applyAlignment="1">
      <alignment horizontal="center"/>
    </xf>
    <xf numFmtId="0" fontId="48" fillId="26" borderId="11" xfId="36" applyFont="1" applyFill="1" applyBorder="1" applyAlignment="1" applyProtection="1">
      <alignment vertical="center" wrapText="1"/>
      <protection locked="0"/>
    </xf>
    <xf numFmtId="0" fontId="23" fillId="0" borderId="0" xfId="0" applyFont="1" applyAlignment="1">
      <alignment vertical="center"/>
    </xf>
    <xf numFmtId="0" fontId="46" fillId="0" borderId="0" xfId="36" applyFont="1" applyFill="1" applyBorder="1" applyAlignment="1">
      <alignment horizontal="center" vertical="center"/>
    </xf>
    <xf numFmtId="14" fontId="46" fillId="0" borderId="0" xfId="36" applyNumberFormat="1" applyFont="1" applyFill="1" applyBorder="1" applyAlignment="1">
      <alignment horizontal="center" vertical="center"/>
    </xf>
    <xf numFmtId="0" fontId="49" fillId="0" borderId="0" xfId="36" applyFont="1" applyFill="1" applyBorder="1" applyAlignment="1">
      <alignment horizontal="center" vertical="center" wrapText="1"/>
    </xf>
    <xf numFmtId="168" fontId="46" fillId="0" borderId="0" xfId="36" applyNumberFormat="1" applyFont="1" applyFill="1" applyBorder="1" applyAlignment="1">
      <alignment horizontal="center" vertical="center"/>
    </xf>
    <xf numFmtId="1" fontId="46" fillId="0" borderId="0" xfId="36" applyNumberFormat="1" applyFont="1" applyFill="1" applyBorder="1" applyAlignment="1">
      <alignment horizontal="center" vertical="center"/>
    </xf>
    <xf numFmtId="0" fontId="50" fillId="0" borderId="0" xfId="36" applyFont="1" applyFill="1" applyBorder="1" applyAlignment="1">
      <alignment horizontal="center" vertical="center"/>
    </xf>
    <xf numFmtId="0" fontId="51" fillId="0" borderId="0" xfId="36" applyFont="1" applyFill="1" applyBorder="1" applyAlignment="1">
      <alignment horizontal="center" vertical="center"/>
    </xf>
    <xf numFmtId="1" fontId="50" fillId="0" borderId="0" xfId="36" applyNumberFormat="1" applyFont="1" applyFill="1" applyBorder="1" applyAlignment="1">
      <alignment horizontal="center" vertical="center"/>
    </xf>
    <xf numFmtId="14" fontId="50" fillId="0" borderId="0" xfId="36" applyNumberFormat="1" applyFont="1" applyFill="1" applyBorder="1" applyAlignment="1">
      <alignment horizontal="center" vertical="center"/>
    </xf>
    <xf numFmtId="168" fontId="50" fillId="0" borderId="0" xfId="36" applyNumberFormat="1" applyFont="1" applyFill="1" applyBorder="1" applyAlignment="1">
      <alignment horizontal="center" vertical="center"/>
    </xf>
    <xf numFmtId="0" fontId="46" fillId="0" borderId="0" xfId="36" applyFont="1" applyFill="1" applyAlignment="1">
      <alignment horizontal="left"/>
    </xf>
    <xf numFmtId="0" fontId="52" fillId="26" borderId="12" xfId="36" applyFont="1" applyFill="1" applyBorder="1" applyAlignment="1">
      <alignment horizontal="center" vertical="center" wrapText="1"/>
    </xf>
    <xf numFmtId="14" fontId="52" fillId="26" borderId="12" xfId="36" applyNumberFormat="1" applyFont="1" applyFill="1" applyBorder="1" applyAlignment="1">
      <alignment horizontal="center" vertical="center" wrapText="1"/>
    </xf>
    <xf numFmtId="0" fontId="52" fillId="26" borderId="12" xfId="36" applyNumberFormat="1" applyFont="1" applyFill="1" applyBorder="1" applyAlignment="1">
      <alignment horizontal="center" vertical="center" wrapText="1"/>
    </xf>
    <xf numFmtId="0" fontId="53" fillId="26" borderId="12" xfId="36" applyFont="1" applyFill="1" applyBorder="1" applyAlignment="1">
      <alignment horizontal="center" vertical="center" wrapText="1"/>
    </xf>
    <xf numFmtId="0" fontId="46" fillId="0" borderId="0" xfId="36" applyFont="1" applyFill="1" applyAlignment="1">
      <alignment horizontal="left" wrapText="1"/>
    </xf>
    <xf numFmtId="0" fontId="46" fillId="0" borderId="0" xfId="36" applyFont="1" applyFill="1" applyAlignment="1">
      <alignment wrapText="1"/>
    </xf>
    <xf numFmtId="0" fontId="50" fillId="0" borderId="0" xfId="36" applyNumberFormat="1" applyFont="1" applyFill="1" applyBorder="1" applyAlignment="1">
      <alignment horizontal="left" vertical="center" wrapText="1"/>
    </xf>
    <xf numFmtId="0" fontId="46" fillId="0" borderId="0" xfId="36" applyNumberFormat="1" applyFont="1" applyFill="1" applyBorder="1" applyAlignment="1">
      <alignment horizontal="center" wrapText="1"/>
    </xf>
    <xf numFmtId="0" fontId="46" fillId="0" borderId="0" xfId="36" applyNumberFormat="1" applyFont="1" applyFill="1" applyBorder="1" applyAlignment="1">
      <alignment horizontal="left" wrapText="1"/>
    </xf>
    <xf numFmtId="0" fontId="46" fillId="0" borderId="0" xfId="36" applyNumberFormat="1" applyFont="1" applyFill="1" applyAlignment="1">
      <alignment horizontal="center" wrapText="1"/>
    </xf>
    <xf numFmtId="0" fontId="46" fillId="0" borderId="0" xfId="36" applyFont="1" applyFill="1" applyBorder="1" applyAlignment="1">
      <alignment horizontal="center" vertical="center" wrapText="1"/>
    </xf>
    <xf numFmtId="0" fontId="46" fillId="0" borderId="0" xfId="36" applyFont="1" applyFill="1" applyBorder="1" applyAlignment="1">
      <alignment wrapText="1"/>
    </xf>
    <xf numFmtId="0" fontId="44" fillId="0" borderId="0" xfId="36" applyFont="1" applyFill="1"/>
    <xf numFmtId="14" fontId="44" fillId="0" borderId="0" xfId="36" applyNumberFormat="1" applyFont="1" applyFill="1" applyAlignment="1">
      <alignment horizontal="center"/>
    </xf>
    <xf numFmtId="49" fontId="44" fillId="0" borderId="0" xfId="36" applyNumberFormat="1" applyFont="1" applyFill="1" applyAlignment="1">
      <alignment horizontal="center"/>
    </xf>
    <xf numFmtId="0" fontId="48" fillId="0" borderId="0" xfId="36" applyFont="1" applyFill="1" applyAlignment="1">
      <alignment horizontal="center"/>
    </xf>
    <xf numFmtId="0" fontId="44" fillId="27" borderId="0" xfId="36" applyFont="1" applyFill="1" applyBorder="1" applyAlignment="1" applyProtection="1">
      <alignment horizontal="left" vertical="center" wrapText="1"/>
      <protection locked="0"/>
    </xf>
    <xf numFmtId="14" fontId="44" fillId="27" borderId="0" xfId="36" applyNumberFormat="1" applyFont="1" applyFill="1" applyBorder="1" applyAlignment="1" applyProtection="1">
      <alignment horizontal="left" vertical="center" wrapText="1"/>
      <protection locked="0"/>
    </xf>
    <xf numFmtId="0" fontId="48" fillId="27" borderId="0" xfId="36" applyFont="1" applyFill="1" applyBorder="1" applyAlignment="1" applyProtection="1">
      <alignment horizontal="center" vertical="center" wrapText="1"/>
      <protection locked="0"/>
    </xf>
    <xf numFmtId="0" fontId="44" fillId="27" borderId="0" xfId="36" applyFont="1" applyFill="1" applyBorder="1" applyAlignment="1" applyProtection="1">
      <alignment horizontal="center" wrapText="1"/>
      <protection locked="0"/>
    </xf>
    <xf numFmtId="0" fontId="44" fillId="27" borderId="0" xfId="36" applyFont="1" applyFill="1" applyBorder="1" applyAlignment="1" applyProtection="1">
      <alignment horizontal="left" wrapText="1"/>
      <protection locked="0"/>
    </xf>
    <xf numFmtId="0" fontId="44" fillId="27" borderId="0" xfId="36" applyFont="1" applyFill="1" applyAlignment="1" applyProtection="1">
      <alignment wrapText="1"/>
      <protection locked="0"/>
    </xf>
    <xf numFmtId="0" fontId="54" fillId="0" borderId="12" xfId="36" applyFont="1" applyFill="1" applyBorder="1" applyAlignment="1">
      <alignment horizontal="center" vertical="center"/>
    </xf>
    <xf numFmtId="170" fontId="55" fillId="0" borderId="12" xfId="36" applyNumberFormat="1" applyFont="1" applyFill="1" applyBorder="1" applyAlignment="1">
      <alignment horizontal="center" vertical="center"/>
    </xf>
    <xf numFmtId="0" fontId="56" fillId="0" borderId="0" xfId="36" applyFont="1" applyFill="1" applyAlignment="1">
      <alignment horizontal="left"/>
    </xf>
    <xf numFmtId="14" fontId="56" fillId="0" borderId="0" xfId="36" applyNumberFormat="1" applyFont="1" applyFill="1" applyAlignment="1">
      <alignment horizontal="center"/>
    </xf>
    <xf numFmtId="0" fontId="55" fillId="0" borderId="0" xfId="36" applyFont="1" applyFill="1" applyBorder="1" applyAlignment="1">
      <alignment horizontal="center" vertical="center" wrapText="1"/>
    </xf>
    <xf numFmtId="0" fontId="56" fillId="0" borderId="0" xfId="36" applyFont="1" applyFill="1" applyAlignment="1">
      <alignment horizontal="center"/>
    </xf>
    <xf numFmtId="0" fontId="56" fillId="0" borderId="0" xfId="36" applyFont="1" applyFill="1"/>
    <xf numFmtId="49" fontId="56" fillId="0" borderId="0" xfId="36" applyNumberFormat="1" applyFont="1" applyFill="1" applyAlignment="1">
      <alignment horizontal="center"/>
    </xf>
    <xf numFmtId="0" fontId="57" fillId="26" borderId="11" xfId="36" applyNumberFormat="1" applyFont="1" applyFill="1" applyBorder="1" applyAlignment="1" applyProtection="1">
      <alignment horizontal="right" vertical="center" wrapText="1"/>
      <protection locked="0"/>
    </xf>
    <xf numFmtId="0" fontId="29" fillId="0" borderId="0" xfId="36" applyFont="1" applyFill="1" applyAlignment="1" applyProtection="1">
      <alignment vertical="center" wrapText="1"/>
      <protection locked="0"/>
    </xf>
    <xf numFmtId="0" fontId="29" fillId="0" borderId="0" xfId="36" applyFont="1" applyFill="1" applyAlignment="1" applyProtection="1">
      <alignment horizontal="center" wrapText="1"/>
      <protection locked="0"/>
    </xf>
    <xf numFmtId="14" fontId="29" fillId="0" borderId="0" xfId="36" applyNumberFormat="1" applyFont="1" applyFill="1" applyAlignment="1" applyProtection="1">
      <alignment horizontal="center" wrapText="1"/>
      <protection locked="0"/>
    </xf>
    <xf numFmtId="0" fontId="29" fillId="0" borderId="0" xfId="36" applyFont="1" applyFill="1" applyAlignment="1" applyProtection="1">
      <alignment wrapText="1"/>
      <protection locked="0"/>
    </xf>
    <xf numFmtId="2" fontId="29" fillId="0" borderId="0" xfId="36" applyNumberFormat="1" applyFont="1" applyFill="1" applyAlignment="1" applyProtection="1">
      <alignment horizontal="center" wrapText="1"/>
      <protection locked="0"/>
    </xf>
    <xf numFmtId="0" fontId="29" fillId="0" borderId="0" xfId="36" applyFont="1" applyFill="1" applyAlignment="1" applyProtection="1">
      <alignment horizontal="center" vertical="center" wrapText="1"/>
      <protection locked="0"/>
    </xf>
    <xf numFmtId="0" fontId="29" fillId="0" borderId="0" xfId="36" applyFont="1" applyAlignment="1" applyProtection="1">
      <alignment horizontal="center" wrapText="1"/>
      <protection locked="0"/>
    </xf>
    <xf numFmtId="14" fontId="29" fillId="0" borderId="0" xfId="36" applyNumberFormat="1" applyFont="1" applyAlignment="1" applyProtection="1">
      <alignment horizontal="center" wrapText="1"/>
      <protection locked="0"/>
    </xf>
    <xf numFmtId="2" fontId="29" fillId="0" borderId="0" xfId="36" applyNumberFormat="1" applyFont="1" applyAlignment="1" applyProtection="1">
      <alignment horizontal="center" wrapText="1"/>
      <protection locked="0"/>
    </xf>
    <xf numFmtId="0" fontId="58" fillId="28" borderId="12" xfId="36" applyFont="1" applyFill="1" applyBorder="1" applyAlignment="1" applyProtection="1">
      <alignment horizontal="center" vertical="center" wrapText="1"/>
      <protection locked="0"/>
    </xf>
    <xf numFmtId="14" fontId="54" fillId="0" borderId="12" xfId="36" applyNumberFormat="1" applyFont="1" applyFill="1" applyBorder="1" applyAlignment="1">
      <alignment horizontal="center" vertical="center"/>
    </xf>
    <xf numFmtId="14" fontId="53" fillId="26" borderId="12" xfId="36" applyNumberFormat="1" applyFont="1" applyFill="1" applyBorder="1" applyAlignment="1">
      <alignment horizontal="center" vertical="center" wrapText="1"/>
    </xf>
    <xf numFmtId="0" fontId="53" fillId="26" borderId="12" xfId="36" applyNumberFormat="1" applyFont="1" applyFill="1" applyBorder="1" applyAlignment="1">
      <alignment horizontal="center" vertical="center" wrapText="1"/>
    </xf>
    <xf numFmtId="0" fontId="63" fillId="0" borderId="0" xfId="0" applyFont="1" applyBorder="1" applyAlignment="1">
      <alignment vertical="center" wrapText="1"/>
    </xf>
    <xf numFmtId="0" fontId="64" fillId="26" borderId="12" xfId="0" applyNumberFormat="1" applyFont="1" applyFill="1" applyBorder="1" applyAlignment="1">
      <alignment horizontal="center" vertical="center" wrapText="1"/>
    </xf>
    <xf numFmtId="0" fontId="65" fillId="26" borderId="12" xfId="0" applyNumberFormat="1" applyFont="1" applyFill="1" applyBorder="1" applyAlignment="1">
      <alignment horizontal="center" vertical="center" wrapText="1"/>
    </xf>
    <xf numFmtId="14" fontId="65" fillId="26" borderId="12" xfId="0" applyNumberFormat="1" applyFont="1" applyFill="1" applyBorder="1" applyAlignment="1">
      <alignment horizontal="center" vertical="center" wrapText="1"/>
    </xf>
    <xf numFmtId="0" fontId="65" fillId="26" borderId="12" xfId="0" applyNumberFormat="1" applyFont="1" applyFill="1" applyBorder="1" applyAlignment="1">
      <alignment horizontal="left" vertical="center" wrapText="1"/>
    </xf>
    <xf numFmtId="168" fontId="65" fillId="26" borderId="12" xfId="0" applyNumberFormat="1" applyFont="1" applyFill="1" applyBorder="1" applyAlignment="1">
      <alignment horizontal="center" vertical="center" wrapText="1"/>
    </xf>
    <xf numFmtId="164" fontId="65" fillId="26" borderId="12" xfId="0" applyNumberFormat="1" applyFont="1" applyFill="1" applyBorder="1" applyAlignment="1">
      <alignment horizontal="center" vertical="center" wrapText="1"/>
    </xf>
    <xf numFmtId="0" fontId="66" fillId="0" borderId="0" xfId="0" applyFont="1" applyAlignment="1">
      <alignment vertical="center" wrapText="1"/>
    </xf>
    <xf numFmtId="0" fontId="67" fillId="0" borderId="0" xfId="0" applyFont="1" applyFill="1"/>
    <xf numFmtId="0" fontId="68" fillId="0" borderId="12" xfId="31" applyNumberFormat="1" applyFont="1" applyFill="1" applyBorder="1" applyAlignment="1" applyProtection="1">
      <alignment horizontal="center" vertical="center" wrapText="1"/>
    </xf>
    <xf numFmtId="14" fontId="69" fillId="27" borderId="12" xfId="31" applyNumberFormat="1" applyFont="1" applyFill="1" applyBorder="1" applyAlignment="1" applyProtection="1">
      <alignment horizontal="center" vertical="center" wrapText="1"/>
    </xf>
    <xf numFmtId="168" fontId="69" fillId="27" borderId="12" xfId="31" applyNumberFormat="1" applyFont="1" applyFill="1" applyBorder="1" applyAlignment="1" applyProtection="1">
      <alignment horizontal="center" vertical="center" wrapText="1"/>
    </xf>
    <xf numFmtId="1" fontId="69" fillId="27" borderId="12" xfId="31" applyNumberFormat="1" applyFont="1" applyFill="1" applyBorder="1" applyAlignment="1" applyProtection="1">
      <alignment horizontal="center" vertical="center" wrapText="1"/>
    </xf>
    <xf numFmtId="49" fontId="69" fillId="27" borderId="12" xfId="31" applyNumberFormat="1" applyFont="1" applyFill="1" applyBorder="1" applyAlignment="1" applyProtection="1">
      <alignment horizontal="center" vertical="center" wrapText="1"/>
    </xf>
    <xf numFmtId="0" fontId="66" fillId="27" borderId="12" xfId="0" applyNumberFormat="1" applyFont="1" applyFill="1" applyBorder="1" applyAlignment="1">
      <alignment horizontal="left" vertical="center" wrapText="1"/>
    </xf>
    <xf numFmtId="164" fontId="66" fillId="27" borderId="12" xfId="0" applyNumberFormat="1" applyFont="1" applyFill="1" applyBorder="1" applyAlignment="1">
      <alignment horizontal="center" vertical="center" wrapText="1"/>
    </xf>
    <xf numFmtId="168" fontId="66" fillId="27" borderId="12" xfId="0" applyNumberFormat="1" applyFont="1" applyFill="1" applyBorder="1" applyAlignment="1">
      <alignment horizontal="center" vertical="center" wrapText="1"/>
    </xf>
    <xf numFmtId="0" fontId="66" fillId="27" borderId="12" xfId="0" applyNumberFormat="1" applyFont="1" applyFill="1" applyBorder="1" applyAlignment="1">
      <alignment horizontal="center" vertical="center" wrapText="1"/>
    </xf>
    <xf numFmtId="0" fontId="69" fillId="27" borderId="12" xfId="31" applyNumberFormat="1" applyFont="1" applyFill="1" applyBorder="1" applyAlignment="1" applyProtection="1">
      <alignment horizontal="left" vertical="center" wrapText="1"/>
    </xf>
    <xf numFmtId="0" fontId="70" fillId="27" borderId="12" xfId="31" applyNumberFormat="1" applyFont="1" applyFill="1" applyBorder="1" applyAlignment="1" applyProtection="1">
      <alignment horizontal="center" vertical="center" wrapText="1"/>
    </xf>
    <xf numFmtId="0" fontId="62" fillId="31" borderId="13" xfId="0" applyFont="1" applyFill="1" applyBorder="1" applyAlignment="1">
      <alignment vertical="center" wrapText="1"/>
    </xf>
    <xf numFmtId="0" fontId="21" fillId="0" borderId="0" xfId="0" applyNumberFormat="1" applyFont="1" applyAlignment="1">
      <alignment horizontal="left"/>
    </xf>
    <xf numFmtId="0" fontId="71" fillId="26" borderId="12" xfId="0" applyNumberFormat="1" applyFont="1" applyFill="1" applyBorder="1" applyAlignment="1">
      <alignment horizontal="center" vertical="center" wrapText="1"/>
    </xf>
    <xf numFmtId="0" fontId="23" fillId="32" borderId="14" xfId="0" applyFont="1" applyFill="1" applyBorder="1"/>
    <xf numFmtId="0" fontId="23" fillId="32" borderId="15" xfId="0" applyFont="1" applyFill="1" applyBorder="1"/>
    <xf numFmtId="0" fontId="23" fillId="32" borderId="16" xfId="0" applyFont="1" applyFill="1" applyBorder="1"/>
    <xf numFmtId="0" fontId="27" fillId="32" borderId="17" xfId="0" applyFont="1" applyFill="1" applyBorder="1"/>
    <xf numFmtId="0" fontId="27" fillId="32" borderId="0" xfId="0" applyFont="1" applyFill="1" applyBorder="1"/>
    <xf numFmtId="0" fontId="27" fillId="32" borderId="18" xfId="0" applyFont="1" applyFill="1" applyBorder="1"/>
    <xf numFmtId="0" fontId="23" fillId="32" borderId="17" xfId="0" applyFont="1" applyFill="1" applyBorder="1"/>
    <xf numFmtId="0" fontId="23" fillId="32" borderId="0" xfId="0" applyFont="1" applyFill="1" applyBorder="1"/>
    <xf numFmtId="0" fontId="23" fillId="32" borderId="18" xfId="0" applyFont="1" applyFill="1" applyBorder="1"/>
    <xf numFmtId="164" fontId="72" fillId="32" borderId="19" xfId="0" applyNumberFormat="1" applyFont="1" applyFill="1" applyBorder="1" applyAlignment="1">
      <alignment vertical="center" wrapText="1"/>
    </xf>
    <xf numFmtId="164" fontId="72" fillId="32" borderId="20" xfId="0" applyNumberFormat="1" applyFont="1" applyFill="1" applyBorder="1" applyAlignment="1">
      <alignment vertical="center" wrapText="1"/>
    </xf>
    <xf numFmtId="0" fontId="23" fillId="32" borderId="21" xfId="0" applyFont="1" applyFill="1" applyBorder="1"/>
    <xf numFmtId="0" fontId="23" fillId="32" borderId="13" xfId="0" applyFont="1" applyFill="1" applyBorder="1"/>
    <xf numFmtId="0" fontId="23" fillId="32" borderId="22" xfId="0" applyFont="1" applyFill="1" applyBorder="1"/>
    <xf numFmtId="0" fontId="73" fillId="0" borderId="12" xfId="36" applyFont="1" applyFill="1" applyBorder="1" applyAlignment="1">
      <alignment horizontal="left" vertical="center" wrapText="1"/>
    </xf>
    <xf numFmtId="169" fontId="53" fillId="26" borderId="12" xfId="36" applyNumberFormat="1" applyFont="1" applyFill="1" applyBorder="1" applyAlignment="1">
      <alignment horizontal="center" vertical="center" wrapText="1"/>
    </xf>
    <xf numFmtId="169" fontId="46" fillId="0" borderId="0" xfId="36" applyNumberFormat="1" applyFont="1" applyFill="1"/>
    <xf numFmtId="169" fontId="48" fillId="26" borderId="11" xfId="36" applyNumberFormat="1" applyFont="1" applyFill="1" applyBorder="1" applyAlignment="1" applyProtection="1">
      <alignment vertical="center" wrapText="1"/>
      <protection locked="0"/>
    </xf>
    <xf numFmtId="169" fontId="46" fillId="0" borderId="0" xfId="36" applyNumberFormat="1" applyFont="1" applyFill="1" applyBorder="1" applyAlignment="1">
      <alignment horizontal="center" vertical="center"/>
    </xf>
    <xf numFmtId="169" fontId="46" fillId="0" borderId="0" xfId="36" applyNumberFormat="1" applyFont="1" applyFill="1" applyAlignment="1">
      <alignment horizontal="left"/>
    </xf>
    <xf numFmtId="170" fontId="66" fillId="27" borderId="12" xfId="0" applyNumberFormat="1" applyFont="1" applyFill="1" applyBorder="1" applyAlignment="1">
      <alignment horizontal="center" vertical="center" wrapText="1"/>
    </xf>
    <xf numFmtId="169" fontId="66" fillId="27" borderId="12" xfId="0" applyNumberFormat="1" applyFont="1" applyFill="1" applyBorder="1" applyAlignment="1">
      <alignment horizontal="center" vertical="center" wrapText="1"/>
    </xf>
    <xf numFmtId="0" fontId="58" fillId="28" borderId="12" xfId="36" applyFont="1" applyFill="1" applyBorder="1" applyAlignment="1" applyProtection="1">
      <alignment horizontal="center" vertical="center" wrapText="1"/>
      <protection locked="0"/>
    </xf>
    <xf numFmtId="0" fontId="74" fillId="26" borderId="12" xfId="36" applyFont="1" applyFill="1" applyBorder="1" applyAlignment="1">
      <alignment horizontal="center" vertical="center" wrapText="1"/>
    </xf>
    <xf numFmtId="14" fontId="74" fillId="26" borderId="12" xfId="36" applyNumberFormat="1" applyFont="1" applyFill="1" applyBorder="1" applyAlignment="1">
      <alignment horizontal="center" vertical="center" wrapText="1"/>
    </xf>
    <xf numFmtId="0" fontId="74" fillId="26" borderId="12" xfId="36" applyNumberFormat="1" applyFont="1" applyFill="1" applyBorder="1" applyAlignment="1">
      <alignment horizontal="center" vertical="center" wrapText="1"/>
    </xf>
    <xf numFmtId="0" fontId="75" fillId="0" borderId="12" xfId="36" applyFont="1" applyFill="1" applyBorder="1" applyAlignment="1">
      <alignment horizontal="center" vertical="center"/>
    </xf>
    <xf numFmtId="0" fontId="54" fillId="0" borderId="12" xfId="36" applyNumberFormat="1" applyFont="1" applyFill="1" applyBorder="1" applyAlignment="1">
      <alignment horizontal="left" vertical="center" wrapText="1"/>
    </xf>
    <xf numFmtId="170" fontId="76" fillId="0" borderId="12" xfId="36" applyNumberFormat="1" applyFont="1" applyFill="1" applyBorder="1" applyAlignment="1">
      <alignment horizontal="center" vertical="center"/>
    </xf>
    <xf numFmtId="0" fontId="0" fillId="27" borderId="0" xfId="0" applyFill="1"/>
    <xf numFmtId="0" fontId="70" fillId="0" borderId="12" xfId="0" applyFont="1" applyBorder="1" applyAlignment="1">
      <alignment horizontal="center" vertical="center"/>
    </xf>
    <xf numFmtId="0" fontId="78" fillId="0" borderId="0" xfId="0" applyFont="1" applyAlignment="1">
      <alignment horizontal="center" vertical="center"/>
    </xf>
    <xf numFmtId="14" fontId="59" fillId="0" borderId="12" xfId="0" applyNumberFormat="1" applyFont="1" applyBorder="1" applyAlignment="1">
      <alignment horizontal="center" vertical="center"/>
    </xf>
    <xf numFmtId="0" fontId="59" fillId="0" borderId="12" xfId="0" applyFont="1" applyBorder="1" applyAlignment="1">
      <alignment horizontal="center" vertical="center"/>
    </xf>
    <xf numFmtId="0" fontId="59" fillId="0" borderId="12" xfId="0" applyNumberFormat="1" applyFont="1" applyBorder="1" applyAlignment="1">
      <alignment horizontal="left" vertical="center"/>
    </xf>
    <xf numFmtId="168" fontId="59" fillId="0" borderId="12" xfId="0" applyNumberFormat="1" applyFont="1" applyBorder="1" applyAlignment="1">
      <alignment horizontal="center" vertical="center"/>
    </xf>
    <xf numFmtId="169" fontId="59" fillId="0" borderId="12" xfId="0" applyNumberFormat="1" applyFont="1" applyBorder="1" applyAlignment="1">
      <alignment horizontal="center" vertical="center"/>
    </xf>
    <xf numFmtId="0" fontId="79" fillId="25" borderId="10" xfId="36" applyNumberFormat="1" applyFont="1" applyFill="1" applyBorder="1" applyAlignment="1" applyProtection="1">
      <alignment horizontal="right" vertical="center" wrapText="1"/>
      <protection locked="0"/>
    </xf>
    <xf numFmtId="0" fontId="58" fillId="28" borderId="12" xfId="36" applyFont="1" applyFill="1" applyBorder="1" applyAlignment="1" applyProtection="1">
      <alignment horizontal="center" vertical="center" wrapText="1"/>
      <protection locked="0"/>
    </xf>
    <xf numFmtId="0" fontId="80" fillId="28" borderId="12" xfId="36" applyFont="1" applyFill="1" applyBorder="1" applyAlignment="1" applyProtection="1">
      <alignment horizontal="center" vertical="center" wrapText="1"/>
      <protection locked="0"/>
    </xf>
    <xf numFmtId="0" fontId="61" fillId="29" borderId="0" xfId="31" applyFont="1" applyFill="1" applyBorder="1" applyAlignment="1" applyProtection="1">
      <alignment horizontal="center" vertical="center"/>
    </xf>
    <xf numFmtId="0" fontId="44" fillId="0" borderId="0" xfId="36" applyFont="1" applyAlignment="1" applyProtection="1">
      <alignment horizontal="center" vertical="center" wrapText="1"/>
      <protection locked="0"/>
    </xf>
    <xf numFmtId="168" fontId="44" fillId="0" borderId="0" xfId="36" applyNumberFormat="1" applyFont="1" applyAlignment="1" applyProtection="1">
      <alignment horizontal="center" vertical="center" wrapText="1"/>
      <protection locked="0"/>
    </xf>
    <xf numFmtId="168" fontId="44" fillId="0" borderId="0" xfId="36" applyNumberFormat="1" applyFont="1" applyFill="1" applyAlignment="1">
      <alignment horizontal="center" vertical="center"/>
    </xf>
    <xf numFmtId="0" fontId="44" fillId="0" borderId="0" xfId="36" applyFont="1" applyFill="1" applyAlignment="1">
      <alignment horizontal="center" vertical="center"/>
    </xf>
    <xf numFmtId="0" fontId="77" fillId="0" borderId="0" xfId="36" applyFont="1" applyAlignment="1" applyProtection="1">
      <alignment horizontal="center" vertical="center" wrapText="1"/>
      <protection locked="0"/>
    </xf>
    <xf numFmtId="0" fontId="77" fillId="0" borderId="0" xfId="36" applyFont="1" applyFill="1" applyAlignment="1">
      <alignment horizontal="center" vertical="center"/>
    </xf>
    <xf numFmtId="170" fontId="77" fillId="0" borderId="0" xfId="36" applyNumberFormat="1" applyFont="1" applyAlignment="1" applyProtection="1">
      <alignment horizontal="center" vertical="center" wrapText="1"/>
      <protection locked="0"/>
    </xf>
    <xf numFmtId="170" fontId="77" fillId="0" borderId="0" xfId="36" applyNumberFormat="1" applyFont="1" applyFill="1" applyAlignment="1">
      <alignment horizontal="center" vertical="center"/>
    </xf>
    <xf numFmtId="0" fontId="29" fillId="0" borderId="0" xfId="36" applyFont="1" applyAlignment="1" applyProtection="1">
      <alignment horizontal="center" vertical="center" wrapText="1"/>
      <protection locked="0"/>
    </xf>
    <xf numFmtId="168" fontId="29" fillId="0" borderId="0" xfId="36" applyNumberFormat="1" applyFont="1" applyAlignment="1" applyProtection="1">
      <alignment horizontal="center" vertical="center" wrapText="1"/>
      <protection locked="0"/>
    </xf>
    <xf numFmtId="168" fontId="29" fillId="0" borderId="0" xfId="36" applyNumberFormat="1" applyFont="1" applyFill="1" applyAlignment="1" applyProtection="1">
      <alignment horizontal="center" vertical="center" wrapText="1"/>
      <protection locked="0"/>
    </xf>
    <xf numFmtId="170" fontId="29" fillId="0" borderId="0" xfId="36" applyNumberFormat="1" applyFont="1" applyAlignment="1" applyProtection="1">
      <alignment horizontal="center" vertical="center" wrapText="1"/>
      <protection locked="0"/>
    </xf>
    <xf numFmtId="170" fontId="29" fillId="0" borderId="0" xfId="36" applyNumberFormat="1" applyFont="1" applyFill="1" applyAlignment="1" applyProtection="1">
      <alignment horizontal="center" vertical="center" wrapText="1"/>
      <protection locked="0"/>
    </xf>
    <xf numFmtId="0" fontId="60" fillId="30" borderId="25" xfId="36" applyFont="1" applyFill="1" applyBorder="1" applyAlignment="1">
      <alignment vertical="center"/>
    </xf>
    <xf numFmtId="0" fontId="60" fillId="30" borderId="23" xfId="36" applyFont="1" applyFill="1" applyBorder="1" applyAlignment="1">
      <alignment vertical="center"/>
    </xf>
    <xf numFmtId="0" fontId="60" fillId="30" borderId="26" xfId="36" applyFont="1" applyFill="1" applyBorder="1" applyAlignment="1">
      <alignment vertical="center"/>
    </xf>
    <xf numFmtId="167" fontId="57" fillId="24" borderId="0" xfId="36" applyNumberFormat="1" applyFont="1" applyFill="1" applyBorder="1" applyAlignment="1" applyProtection="1">
      <alignment horizontal="center" vertical="center" wrapText="1"/>
      <protection locked="0"/>
    </xf>
    <xf numFmtId="0" fontId="81" fillId="30" borderId="23" xfId="36" applyFont="1" applyFill="1" applyBorder="1" applyAlignment="1">
      <alignment horizontal="right" vertical="center"/>
    </xf>
    <xf numFmtId="49" fontId="82" fillId="30" borderId="23" xfId="36" applyNumberFormat="1" applyFont="1" applyFill="1" applyBorder="1" applyAlignment="1">
      <alignment horizontal="left" vertical="center"/>
    </xf>
    <xf numFmtId="49" fontId="29" fillId="0" borderId="12" xfId="36" applyNumberFormat="1" applyFont="1" applyFill="1" applyBorder="1" applyAlignment="1" applyProtection="1">
      <alignment vertical="center" wrapText="1"/>
      <protection locked="0"/>
    </xf>
    <xf numFmtId="1" fontId="83" fillId="0" borderId="12" xfId="36" applyNumberFormat="1" applyFont="1" applyFill="1" applyBorder="1" applyAlignment="1">
      <alignment horizontal="center" vertical="center"/>
    </xf>
    <xf numFmtId="0" fontId="84" fillId="0" borderId="12" xfId="36" applyNumberFormat="1" applyFont="1" applyFill="1" applyBorder="1" applyAlignment="1">
      <alignment horizontal="center" vertical="center"/>
    </xf>
    <xf numFmtId="169" fontId="60" fillId="30" borderId="23" xfId="36" applyNumberFormat="1" applyFont="1" applyFill="1" applyBorder="1" applyAlignment="1">
      <alignment vertical="center"/>
    </xf>
    <xf numFmtId="169" fontId="52" fillId="26" borderId="12" xfId="36" applyNumberFormat="1" applyFont="1" applyFill="1" applyBorder="1" applyAlignment="1">
      <alignment horizontal="center" vertical="center" wrapText="1"/>
    </xf>
    <xf numFmtId="0" fontId="46" fillId="0" borderId="12" xfId="0" applyFont="1" applyBorder="1" applyAlignment="1">
      <alignment vertical="center"/>
    </xf>
    <xf numFmtId="0" fontId="59" fillId="0" borderId="12" xfId="0" applyFont="1" applyBorder="1" applyAlignment="1">
      <alignment vertical="center" wrapText="1"/>
    </xf>
    <xf numFmtId="0" fontId="46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49" fontId="85" fillId="0" borderId="12" xfId="36" applyNumberFormat="1" applyFont="1" applyFill="1" applyBorder="1" applyAlignment="1">
      <alignment horizontal="center" vertical="center"/>
    </xf>
    <xf numFmtId="49" fontId="85" fillId="33" borderId="12" xfId="36" applyNumberFormat="1" applyFont="1" applyFill="1" applyBorder="1" applyAlignment="1" applyProtection="1">
      <alignment horizontal="center" vertical="center"/>
      <protection locked="0" hidden="1"/>
    </xf>
    <xf numFmtId="49" fontId="85" fillId="33" borderId="12" xfId="36" applyNumberFormat="1" applyFont="1" applyFill="1" applyBorder="1" applyAlignment="1">
      <alignment horizontal="center" vertical="center"/>
    </xf>
    <xf numFmtId="49" fontId="85" fillId="0" borderId="12" xfId="36" applyNumberFormat="1" applyFont="1" applyFill="1" applyBorder="1" applyAlignment="1" applyProtection="1">
      <alignment horizontal="center" vertical="center"/>
      <protection locked="0" hidden="1"/>
    </xf>
    <xf numFmtId="49" fontId="85" fillId="33" borderId="12" xfId="36" applyNumberFormat="1" applyFont="1" applyFill="1" applyBorder="1" applyAlignment="1">
      <alignment vertical="center"/>
    </xf>
    <xf numFmtId="49" fontId="85" fillId="0" borderId="12" xfId="36" applyNumberFormat="1" applyFont="1" applyFill="1" applyBorder="1" applyAlignment="1">
      <alignment vertical="center"/>
    </xf>
    <xf numFmtId="1" fontId="54" fillId="0" borderId="12" xfId="36" applyNumberFormat="1" applyFont="1" applyFill="1" applyBorder="1" applyAlignment="1">
      <alignment horizontal="center" vertical="center"/>
    </xf>
    <xf numFmtId="0" fontId="83" fillId="0" borderId="12" xfId="36" applyFont="1" applyFill="1" applyBorder="1" applyAlignment="1">
      <alignment horizontal="center" vertical="center"/>
    </xf>
    <xf numFmtId="0" fontId="54" fillId="0" borderId="12" xfId="36" applyFont="1" applyFill="1" applyBorder="1" applyAlignment="1">
      <alignment horizontal="left" vertical="center" wrapText="1"/>
    </xf>
    <xf numFmtId="0" fontId="86" fillId="0" borderId="12" xfId="36" applyFont="1" applyFill="1" applyBorder="1" applyAlignment="1">
      <alignment horizontal="center" vertical="center"/>
    </xf>
    <xf numFmtId="1" fontId="61" fillId="0" borderId="12" xfId="36" applyNumberFormat="1" applyFont="1" applyFill="1" applyBorder="1" applyAlignment="1">
      <alignment horizontal="center" vertical="center" wrapText="1"/>
    </xf>
    <xf numFmtId="14" fontId="87" fillId="0" borderId="12" xfId="36" applyNumberFormat="1" applyFont="1" applyFill="1" applyBorder="1" applyAlignment="1">
      <alignment horizontal="center" vertical="center" wrapText="1"/>
    </xf>
    <xf numFmtId="0" fontId="87" fillId="0" borderId="12" xfId="36" applyFont="1" applyFill="1" applyBorder="1" applyAlignment="1">
      <alignment horizontal="left" vertical="center" wrapText="1"/>
    </xf>
    <xf numFmtId="0" fontId="88" fillId="32" borderId="27" xfId="0" applyNumberFormat="1" applyFont="1" applyFill="1" applyBorder="1" applyAlignment="1">
      <alignment horizontal="center" vertical="center" wrapText="1"/>
    </xf>
    <xf numFmtId="170" fontId="28" fillId="27" borderId="28" xfId="36" applyNumberFormat="1" applyFont="1" applyFill="1" applyBorder="1" applyAlignment="1" applyProtection="1">
      <alignment horizontal="center" vertical="center" wrapText="1"/>
      <protection hidden="1"/>
    </xf>
    <xf numFmtId="170" fontId="28" fillId="27" borderId="29" xfId="36" applyNumberFormat="1" applyFont="1" applyFill="1" applyBorder="1" applyAlignment="1" applyProtection="1">
      <alignment horizontal="center" vertical="center" wrapText="1"/>
      <protection hidden="1"/>
    </xf>
    <xf numFmtId="170" fontId="28" fillId="27" borderId="30" xfId="36" applyNumberFormat="1" applyFont="1" applyFill="1" applyBorder="1" applyAlignment="1" applyProtection="1">
      <alignment horizontal="center" vertical="center" wrapText="1"/>
      <protection hidden="1"/>
    </xf>
    <xf numFmtId="0" fontId="85" fillId="0" borderId="12" xfId="36" applyFont="1" applyFill="1" applyBorder="1" applyAlignment="1">
      <alignment horizontal="center" vertical="center"/>
    </xf>
    <xf numFmtId="0" fontId="89" fillId="0" borderId="12" xfId="36" applyFont="1" applyFill="1" applyBorder="1" applyAlignment="1">
      <alignment horizontal="center" vertical="center"/>
    </xf>
    <xf numFmtId="1" fontId="90" fillId="0" borderId="12" xfId="36" applyNumberFormat="1" applyFont="1" applyFill="1" applyBorder="1" applyAlignment="1">
      <alignment horizontal="center" vertical="center" wrapText="1"/>
    </xf>
    <xf numFmtId="14" fontId="91" fillId="0" borderId="12" xfId="36" applyNumberFormat="1" applyFont="1" applyFill="1" applyBorder="1" applyAlignment="1">
      <alignment horizontal="center" vertical="center" wrapText="1"/>
    </xf>
    <xf numFmtId="0" fontId="91" fillId="0" borderId="12" xfId="36" applyFont="1" applyFill="1" applyBorder="1" applyAlignment="1">
      <alignment horizontal="left" vertical="center" wrapText="1"/>
    </xf>
    <xf numFmtId="170" fontId="92" fillId="0" borderId="12" xfId="36" applyNumberFormat="1" applyFont="1" applyFill="1" applyBorder="1" applyAlignment="1">
      <alignment horizontal="center" vertical="center"/>
    </xf>
    <xf numFmtId="166" fontId="83" fillId="0" borderId="12" xfId="36" applyNumberFormat="1" applyFont="1" applyFill="1" applyBorder="1" applyAlignment="1">
      <alignment horizontal="center" vertical="center"/>
    </xf>
    <xf numFmtId="166" fontId="93" fillId="0" borderId="12" xfId="36" applyNumberFormat="1" applyFont="1" applyFill="1" applyBorder="1" applyAlignment="1">
      <alignment horizontal="center" vertical="center"/>
    </xf>
    <xf numFmtId="166" fontId="84" fillId="0" borderId="12" xfId="36" applyNumberFormat="1" applyFont="1" applyFill="1" applyBorder="1" applyAlignment="1">
      <alignment horizontal="center" vertical="center"/>
    </xf>
    <xf numFmtId="0" fontId="55" fillId="0" borderId="12" xfId="36" applyFont="1" applyFill="1" applyBorder="1" applyAlignment="1">
      <alignment horizontal="center" vertical="center"/>
    </xf>
    <xf numFmtId="0" fontId="94" fillId="0" borderId="12" xfId="36" applyFont="1" applyFill="1" applyBorder="1" applyAlignment="1">
      <alignment horizontal="center" vertical="center"/>
    </xf>
    <xf numFmtId="1" fontId="60" fillId="0" borderId="12" xfId="36" applyNumberFormat="1" applyFont="1" applyFill="1" applyBorder="1" applyAlignment="1">
      <alignment horizontal="center" vertical="center"/>
    </xf>
    <xf numFmtId="14" fontId="55" fillId="0" borderId="12" xfId="36" applyNumberFormat="1" applyFont="1" applyFill="1" applyBorder="1" applyAlignment="1">
      <alignment horizontal="center" vertical="center"/>
    </xf>
    <xf numFmtId="0" fontId="55" fillId="0" borderId="12" xfId="36" applyNumberFormat="1" applyFont="1" applyFill="1" applyBorder="1" applyAlignment="1">
      <alignment horizontal="left" vertical="center" wrapText="1"/>
    </xf>
    <xf numFmtId="169" fontId="55" fillId="0" borderId="12" xfId="36" applyNumberFormat="1" applyFont="1" applyFill="1" applyBorder="1" applyAlignment="1">
      <alignment horizontal="center" vertical="center"/>
    </xf>
    <xf numFmtId="1" fontId="55" fillId="0" borderId="12" xfId="36" applyNumberFormat="1" applyFont="1" applyFill="1" applyBorder="1" applyAlignment="1">
      <alignment horizontal="center" vertical="center"/>
    </xf>
    <xf numFmtId="0" fontId="60" fillId="0" borderId="12" xfId="36" applyFont="1" applyFill="1" applyBorder="1" applyAlignment="1">
      <alignment horizontal="center" vertical="center"/>
    </xf>
    <xf numFmtId="0" fontId="55" fillId="0" borderId="12" xfId="36" applyFont="1" applyFill="1" applyBorder="1" applyAlignment="1">
      <alignment horizontal="left" vertical="center" wrapText="1"/>
    </xf>
    <xf numFmtId="0" fontId="95" fillId="0" borderId="12" xfId="36" applyFont="1" applyFill="1" applyBorder="1" applyAlignment="1">
      <alignment horizontal="left" vertical="center" wrapText="1"/>
    </xf>
    <xf numFmtId="166" fontId="60" fillId="0" borderId="12" xfId="36" applyNumberFormat="1" applyFont="1" applyFill="1" applyBorder="1" applyAlignment="1">
      <alignment horizontal="center" vertical="center"/>
    </xf>
    <xf numFmtId="168" fontId="55" fillId="0" borderId="12" xfId="36" applyNumberFormat="1" applyFont="1" applyFill="1" applyBorder="1" applyAlignment="1">
      <alignment horizontal="center" vertical="center"/>
    </xf>
    <xf numFmtId="0" fontId="37" fillId="0" borderId="12" xfId="36" applyFont="1" applyFill="1" applyBorder="1" applyAlignment="1" applyProtection="1">
      <alignment horizontal="center" vertical="center" wrapText="1"/>
      <protection locked="0"/>
    </xf>
    <xf numFmtId="0" fontId="96" fillId="0" borderId="12" xfId="36" applyFont="1" applyFill="1" applyBorder="1" applyAlignment="1" applyProtection="1">
      <alignment horizontal="center" vertical="center" wrapText="1"/>
      <protection locked="0"/>
    </xf>
    <xf numFmtId="1" fontId="97" fillId="0" borderId="12" xfId="36" applyNumberFormat="1" applyFont="1" applyFill="1" applyBorder="1" applyAlignment="1" applyProtection="1">
      <alignment horizontal="center" vertical="center" wrapText="1"/>
      <protection locked="0"/>
    </xf>
    <xf numFmtId="14" fontId="37" fillId="0" borderId="12" xfId="36" applyNumberFormat="1" applyFont="1" applyFill="1" applyBorder="1" applyAlignment="1" applyProtection="1">
      <alignment horizontal="center" vertical="center" wrapText="1"/>
      <protection locked="0"/>
    </xf>
    <xf numFmtId="0" fontId="37" fillId="0" borderId="12" xfId="36" applyFont="1" applyFill="1" applyBorder="1" applyAlignment="1" applyProtection="1">
      <alignment horizontal="left" vertical="center" wrapText="1"/>
      <protection locked="0"/>
    </xf>
    <xf numFmtId="1" fontId="60" fillId="0" borderId="12" xfId="36" applyNumberFormat="1" applyFont="1" applyFill="1" applyBorder="1" applyAlignment="1">
      <alignment horizontal="center" vertical="center" wrapText="1"/>
    </xf>
    <xf numFmtId="171" fontId="55" fillId="0" borderId="12" xfId="36" applyNumberFormat="1" applyFont="1" applyFill="1" applyBorder="1" applyAlignment="1">
      <alignment horizontal="center" vertical="center"/>
    </xf>
    <xf numFmtId="172" fontId="55" fillId="0" borderId="12" xfId="36" applyNumberFormat="1" applyFont="1" applyFill="1" applyBorder="1" applyAlignment="1">
      <alignment horizontal="center" vertical="center"/>
    </xf>
    <xf numFmtId="170" fontId="38" fillId="0" borderId="12" xfId="36" applyNumberFormat="1" applyFont="1" applyFill="1" applyBorder="1" applyAlignment="1" applyProtection="1">
      <alignment horizontal="center" vertical="center" wrapText="1"/>
      <protection locked="0"/>
    </xf>
    <xf numFmtId="170" fontId="98" fillId="0" borderId="31" xfId="36" applyNumberFormat="1" applyFont="1" applyFill="1" applyBorder="1" applyAlignment="1" applyProtection="1">
      <alignment horizontal="center" vertical="center" wrapText="1"/>
      <protection locked="0"/>
    </xf>
    <xf numFmtId="170" fontId="98" fillId="0" borderId="12" xfId="36" applyNumberFormat="1" applyFont="1" applyFill="1" applyBorder="1" applyAlignment="1" applyProtection="1">
      <alignment horizontal="center" vertical="center" wrapText="1"/>
      <protection locked="0"/>
    </xf>
    <xf numFmtId="166" fontId="99" fillId="0" borderId="12" xfId="36" applyNumberFormat="1" applyFont="1" applyFill="1" applyBorder="1" applyAlignment="1" applyProtection="1">
      <alignment horizontal="center" vertical="center" wrapText="1"/>
      <protection locked="0"/>
    </xf>
    <xf numFmtId="0" fontId="33" fillId="26" borderId="0" xfId="36" applyFont="1" applyFill="1" applyBorder="1" applyAlignment="1" applyProtection="1">
      <alignment horizontal="center" vertical="center" wrapText="1"/>
      <protection locked="0"/>
    </xf>
    <xf numFmtId="173" fontId="92" fillId="0" borderId="12" xfId="36" applyNumberFormat="1" applyFont="1" applyFill="1" applyBorder="1" applyAlignment="1">
      <alignment horizontal="center" vertical="center"/>
    </xf>
    <xf numFmtId="49" fontId="29" fillId="0" borderId="12" xfId="36" applyNumberFormat="1" applyFont="1" applyFill="1" applyBorder="1" applyAlignment="1" applyProtection="1">
      <alignment horizontal="center" vertical="center" wrapText="1"/>
      <protection locked="0"/>
    </xf>
    <xf numFmtId="167" fontId="57" fillId="24" borderId="32" xfId="36" applyNumberFormat="1" applyFont="1" applyFill="1" applyBorder="1" applyAlignment="1" applyProtection="1">
      <alignment horizontal="center" vertical="center" wrapText="1"/>
      <protection locked="0"/>
    </xf>
    <xf numFmtId="0" fontId="80" fillId="28" borderId="12" xfId="36" applyFont="1" applyFill="1" applyBorder="1" applyAlignment="1" applyProtection="1">
      <alignment horizontal="center" vertical="center" wrapText="1"/>
      <protection locked="0"/>
    </xf>
    <xf numFmtId="0" fontId="58" fillId="28" borderId="12" xfId="36" applyFont="1" applyFill="1" applyBorder="1" applyAlignment="1" applyProtection="1">
      <alignment horizontal="center" vertical="center" wrapText="1"/>
      <protection locked="0"/>
    </xf>
    <xf numFmtId="0" fontId="100" fillId="26" borderId="11" xfId="36" applyNumberFormat="1" applyFont="1" applyFill="1" applyBorder="1" applyAlignment="1" applyProtection="1">
      <alignment vertical="center" wrapText="1"/>
      <protection locked="0"/>
    </xf>
    <xf numFmtId="0" fontId="100" fillId="25" borderId="10" xfId="36" applyNumberFormat="1" applyFont="1" applyFill="1" applyBorder="1" applyAlignment="1" applyProtection="1">
      <alignment vertical="center" wrapText="1"/>
      <protection locked="0"/>
    </xf>
    <xf numFmtId="0" fontId="44" fillId="24" borderId="32" xfId="36" applyFont="1" applyFill="1" applyBorder="1" applyAlignment="1" applyProtection="1">
      <alignment horizontal="center" vertical="center" wrapText="1"/>
      <protection locked="0"/>
    </xf>
    <xf numFmtId="0" fontId="57" fillId="27" borderId="0" xfId="36" applyFont="1" applyFill="1" applyBorder="1" applyAlignment="1" applyProtection="1">
      <alignment horizontal="left" wrapText="1"/>
      <protection locked="0"/>
    </xf>
    <xf numFmtId="0" fontId="61" fillId="29" borderId="0" xfId="31" applyFont="1" applyFill="1" applyBorder="1" applyAlignment="1" applyProtection="1">
      <alignment horizontal="center" vertical="center"/>
    </xf>
    <xf numFmtId="0" fontId="102" fillId="0" borderId="0" xfId="36" applyFont="1" applyAlignment="1" applyProtection="1">
      <alignment vertical="center" wrapText="1"/>
      <protection locked="0"/>
    </xf>
    <xf numFmtId="170" fontId="102" fillId="0" borderId="0" xfId="36" applyNumberFormat="1" applyFont="1" applyFill="1" applyAlignment="1">
      <alignment horizontal="center" vertical="center"/>
    </xf>
    <xf numFmtId="0" fontId="102" fillId="0" borderId="0" xfId="36" applyFont="1" applyFill="1" applyAlignment="1">
      <alignment horizontal="center" vertical="center"/>
    </xf>
    <xf numFmtId="14" fontId="55" fillId="0" borderId="12" xfId="36" applyNumberFormat="1" applyFont="1" applyFill="1" applyBorder="1" applyAlignment="1">
      <alignment horizontal="center" vertical="center" wrapText="1"/>
    </xf>
    <xf numFmtId="1" fontId="83" fillId="0" borderId="12" xfId="36" applyNumberFormat="1" applyFont="1" applyFill="1" applyBorder="1" applyAlignment="1">
      <alignment horizontal="center" vertical="center" wrapText="1"/>
    </xf>
    <xf numFmtId="14" fontId="54" fillId="0" borderId="12" xfId="36" applyNumberFormat="1" applyFont="1" applyFill="1" applyBorder="1" applyAlignment="1">
      <alignment horizontal="center" vertical="center" wrapText="1"/>
    </xf>
    <xf numFmtId="0" fontId="103" fillId="0" borderId="12" xfId="36" applyFont="1" applyFill="1" applyBorder="1" applyAlignment="1">
      <alignment horizontal="center" vertical="center"/>
    </xf>
    <xf numFmtId="49" fontId="26" fillId="0" borderId="12" xfId="36" applyNumberFormat="1" applyFont="1" applyFill="1" applyBorder="1" applyAlignment="1" applyProtection="1">
      <alignment horizontal="center" vertical="center" wrapText="1"/>
      <protection locked="0"/>
    </xf>
    <xf numFmtId="49" fontId="39" fillId="0" borderId="12" xfId="36" applyNumberFormat="1" applyFont="1" applyFill="1" applyBorder="1" applyAlignment="1" applyProtection="1">
      <alignment horizontal="center" vertical="center" wrapText="1"/>
      <protection locked="0"/>
    </xf>
    <xf numFmtId="0" fontId="95" fillId="0" borderId="12" xfId="36" applyFont="1" applyFill="1" applyBorder="1" applyAlignment="1">
      <alignment horizontal="center" vertical="center"/>
    </xf>
    <xf numFmtId="0" fontId="60" fillId="0" borderId="12" xfId="36" applyFont="1" applyFill="1" applyBorder="1" applyAlignment="1">
      <alignment horizontal="center" vertical="center" wrapText="1"/>
    </xf>
    <xf numFmtId="0" fontId="83" fillId="0" borderId="12" xfId="36" applyFont="1" applyFill="1" applyBorder="1" applyAlignment="1">
      <alignment horizontal="center" vertical="center" wrapText="1"/>
    </xf>
    <xf numFmtId="167" fontId="57" fillId="24" borderId="32" xfId="36" applyNumberFormat="1" applyFont="1" applyFill="1" applyBorder="1" applyAlignment="1" applyProtection="1">
      <alignment horizontal="center" vertical="center" wrapText="1"/>
      <protection locked="0"/>
    </xf>
    <xf numFmtId="0" fontId="79" fillId="25" borderId="10" xfId="36" applyNumberFormat="1" applyFont="1" applyFill="1" applyBorder="1" applyAlignment="1" applyProtection="1">
      <alignment horizontal="center" vertical="center" wrapText="1"/>
      <protection locked="0"/>
    </xf>
    <xf numFmtId="167" fontId="44" fillId="24" borderId="32" xfId="36" applyNumberFormat="1" applyFont="1" applyFill="1" applyBorder="1" applyAlignment="1" applyProtection="1">
      <alignment horizontal="center" vertical="center" wrapText="1"/>
      <protection locked="0"/>
    </xf>
    <xf numFmtId="0" fontId="104" fillId="26" borderId="12" xfId="36" applyFont="1" applyFill="1" applyBorder="1" applyAlignment="1">
      <alignment horizontal="center" vertical="center" wrapText="1"/>
    </xf>
    <xf numFmtId="14" fontId="104" fillId="26" borderId="12" xfId="36" applyNumberFormat="1" applyFont="1" applyFill="1" applyBorder="1" applyAlignment="1">
      <alignment horizontal="center" vertical="center" wrapText="1"/>
    </xf>
    <xf numFmtId="0" fontId="104" fillId="26" borderId="12" xfId="36" applyNumberFormat="1" applyFont="1" applyFill="1" applyBorder="1" applyAlignment="1">
      <alignment horizontal="center" vertical="center" wrapText="1"/>
    </xf>
    <xf numFmtId="169" fontId="104" fillId="26" borderId="12" xfId="36" applyNumberFormat="1" applyFont="1" applyFill="1" applyBorder="1" applyAlignment="1">
      <alignment horizontal="center" vertical="center" wrapText="1"/>
    </xf>
    <xf numFmtId="0" fontId="104" fillId="30" borderId="24" xfId="36" applyFont="1" applyFill="1" applyBorder="1" applyAlignment="1">
      <alignment horizontal="center" vertical="center" wrapText="1"/>
    </xf>
    <xf numFmtId="0" fontId="105" fillId="0" borderId="12" xfId="36" applyFont="1" applyFill="1" applyBorder="1" applyAlignment="1">
      <alignment horizontal="center" vertical="center"/>
    </xf>
    <xf numFmtId="0" fontId="106" fillId="0" borderId="12" xfId="36" applyFont="1" applyFill="1" applyBorder="1" applyAlignment="1">
      <alignment horizontal="center" vertical="center"/>
    </xf>
    <xf numFmtId="14" fontId="105" fillId="0" borderId="12" xfId="36" applyNumberFormat="1" applyFont="1" applyFill="1" applyBorder="1" applyAlignment="1">
      <alignment horizontal="center" vertical="center"/>
    </xf>
    <xf numFmtId="0" fontId="105" fillId="0" borderId="12" xfId="36" applyNumberFormat="1" applyFont="1" applyFill="1" applyBorder="1" applyAlignment="1">
      <alignment horizontal="left" vertical="center" wrapText="1"/>
    </xf>
    <xf numFmtId="169" fontId="105" fillId="0" borderId="12" xfId="36" applyNumberFormat="1" applyFont="1" applyFill="1" applyBorder="1" applyAlignment="1">
      <alignment horizontal="center" vertical="center"/>
    </xf>
    <xf numFmtId="1" fontId="107" fillId="0" borderId="12" xfId="36" applyNumberFormat="1" applyFont="1" applyFill="1" applyBorder="1" applyAlignment="1">
      <alignment horizontal="center" vertical="center"/>
    </xf>
    <xf numFmtId="168" fontId="105" fillId="0" borderId="12" xfId="36" applyNumberFormat="1" applyFont="1" applyFill="1" applyBorder="1" applyAlignment="1">
      <alignment horizontal="center" vertical="center"/>
    </xf>
    <xf numFmtId="0" fontId="104" fillId="30" borderId="31" xfId="36" applyFont="1" applyFill="1" applyBorder="1" applyAlignment="1">
      <alignment vertical="center" wrapText="1"/>
    </xf>
    <xf numFmtId="0" fontId="104" fillId="30" borderId="31" xfId="36" applyFont="1" applyFill="1" applyBorder="1" applyAlignment="1">
      <alignment vertical="center" textRotation="90"/>
    </xf>
    <xf numFmtId="1" fontId="107" fillId="0" borderId="12" xfId="36" applyNumberFormat="1" applyFont="1" applyFill="1" applyBorder="1" applyAlignment="1">
      <alignment horizontal="center" vertical="center" wrapText="1"/>
    </xf>
    <xf numFmtId="14" fontId="108" fillId="0" borderId="12" xfId="36" applyNumberFormat="1" applyFont="1" applyFill="1" applyBorder="1" applyAlignment="1">
      <alignment horizontal="center" vertical="center" wrapText="1"/>
    </xf>
    <xf numFmtId="0" fontId="108" fillId="0" borderId="12" xfId="36" applyFont="1" applyFill="1" applyBorder="1" applyAlignment="1">
      <alignment horizontal="left" vertical="center" wrapText="1"/>
    </xf>
    <xf numFmtId="0" fontId="108" fillId="0" borderId="12" xfId="36" applyFont="1" applyFill="1" applyBorder="1" applyAlignment="1">
      <alignment vertical="center" wrapText="1"/>
    </xf>
    <xf numFmtId="0" fontId="108" fillId="0" borderId="12" xfId="36" applyFont="1" applyFill="1" applyBorder="1" applyAlignment="1">
      <alignment horizontal="center" vertical="center" wrapText="1"/>
    </xf>
    <xf numFmtId="0" fontId="107" fillId="31" borderId="0" xfId="36" applyFont="1" applyFill="1" applyBorder="1" applyAlignment="1">
      <alignment horizontal="center" vertical="center"/>
    </xf>
    <xf numFmtId="0" fontId="104" fillId="31" borderId="0" xfId="36" applyFont="1" applyFill="1" applyBorder="1" applyAlignment="1">
      <alignment horizontal="center" vertical="center" wrapText="1"/>
    </xf>
    <xf numFmtId="168" fontId="105" fillId="31" borderId="0" xfId="36" applyNumberFormat="1" applyFont="1" applyFill="1" applyBorder="1" applyAlignment="1">
      <alignment horizontal="center" vertical="center"/>
    </xf>
    <xf numFmtId="0" fontId="105" fillId="0" borderId="0" xfId="0" applyFont="1" applyAlignment="1">
      <alignment vertical="center"/>
    </xf>
    <xf numFmtId="0" fontId="105" fillId="31" borderId="0" xfId="0" applyFont="1" applyFill="1" applyAlignment="1">
      <alignment vertical="center"/>
    </xf>
    <xf numFmtId="0" fontId="105" fillId="0" borderId="12" xfId="36" applyFont="1" applyFill="1" applyBorder="1" applyAlignment="1" applyProtection="1">
      <alignment horizontal="center" vertical="center" wrapText="1"/>
      <protection locked="0"/>
    </xf>
    <xf numFmtId="0" fontId="106" fillId="0" borderId="12" xfId="36" applyFont="1" applyFill="1" applyBorder="1" applyAlignment="1" applyProtection="1">
      <alignment horizontal="center" vertical="center" wrapText="1"/>
      <protection locked="0"/>
    </xf>
    <xf numFmtId="1" fontId="107" fillId="0" borderId="12" xfId="36" applyNumberFormat="1" applyFont="1" applyFill="1" applyBorder="1" applyAlignment="1" applyProtection="1">
      <alignment horizontal="center" vertical="center" wrapText="1"/>
      <protection locked="0"/>
    </xf>
    <xf numFmtId="14" fontId="105" fillId="0" borderId="12" xfId="36" applyNumberFormat="1" applyFont="1" applyFill="1" applyBorder="1" applyAlignment="1" applyProtection="1">
      <alignment horizontal="center" vertical="center" wrapText="1"/>
      <protection locked="0"/>
    </xf>
    <xf numFmtId="0" fontId="105" fillId="0" borderId="12" xfId="36" applyFont="1" applyFill="1" applyBorder="1" applyAlignment="1" applyProtection="1">
      <alignment horizontal="left" vertical="center" wrapText="1"/>
      <protection locked="0"/>
    </xf>
    <xf numFmtId="0" fontId="109" fillId="0" borderId="0" xfId="0" applyFont="1" applyAlignment="1">
      <alignment vertical="center"/>
    </xf>
    <xf numFmtId="0" fontId="110" fillId="0" borderId="0" xfId="0" applyFont="1" applyAlignment="1">
      <alignment vertical="center"/>
    </xf>
    <xf numFmtId="0" fontId="46" fillId="0" borderId="12" xfId="36" applyFont="1" applyFill="1" applyBorder="1" applyAlignment="1">
      <alignment vertical="center"/>
    </xf>
    <xf numFmtId="0" fontId="111" fillId="0" borderId="12" xfId="0" applyFont="1" applyBorder="1" applyAlignment="1">
      <alignment horizontal="center" vertical="center"/>
    </xf>
    <xf numFmtId="0" fontId="40" fillId="27" borderId="0" xfId="0" applyFont="1" applyFill="1"/>
    <xf numFmtId="0" fontId="40" fillId="0" borderId="0" xfId="0" applyFont="1"/>
    <xf numFmtId="0" fontId="112" fillId="34" borderId="12" xfId="0" applyFont="1" applyFill="1" applyBorder="1" applyAlignment="1">
      <alignment horizontal="center" vertical="center"/>
    </xf>
    <xf numFmtId="0" fontId="112" fillId="29" borderId="12" xfId="0" applyFont="1" applyFill="1" applyBorder="1" applyAlignment="1">
      <alignment horizontal="center" vertical="center"/>
    </xf>
    <xf numFmtId="0" fontId="111" fillId="0" borderId="0" xfId="0" applyFont="1" applyFill="1" applyBorder="1" applyAlignment="1">
      <alignment horizontal="center" vertical="center"/>
    </xf>
    <xf numFmtId="0" fontId="111" fillId="0" borderId="0" xfId="0" applyFont="1" applyFill="1" applyBorder="1" applyAlignment="1">
      <alignment horizontal="left" vertical="center" wrapText="1"/>
    </xf>
    <xf numFmtId="168" fontId="85" fillId="0" borderId="0" xfId="0" applyNumberFormat="1" applyFont="1" applyFill="1" applyBorder="1" applyAlignment="1">
      <alignment horizontal="center" vertical="center"/>
    </xf>
    <xf numFmtId="166" fontId="90" fillId="0" borderId="0" xfId="0" applyNumberFormat="1" applyFont="1" applyFill="1" applyBorder="1" applyAlignment="1">
      <alignment horizontal="center" vertical="center"/>
    </xf>
    <xf numFmtId="169" fontId="85" fillId="0" borderId="0" xfId="0" applyNumberFormat="1" applyFont="1" applyFill="1" applyBorder="1" applyAlignment="1">
      <alignment horizontal="center" vertical="center"/>
    </xf>
    <xf numFmtId="170" fontId="85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113" fillId="26" borderId="0" xfId="36" applyFont="1" applyFill="1" applyBorder="1" applyAlignment="1" applyProtection="1">
      <alignment vertical="center" wrapText="1"/>
      <protection locked="0"/>
    </xf>
    <xf numFmtId="0" fontId="41" fillId="0" borderId="0" xfId="0" applyFont="1"/>
    <xf numFmtId="0" fontId="114" fillId="30" borderId="0" xfId="36" applyFont="1" applyFill="1" applyBorder="1" applyAlignment="1" applyProtection="1">
      <alignment vertical="center" wrapText="1"/>
      <protection locked="0"/>
    </xf>
    <xf numFmtId="0" fontId="115" fillId="29" borderId="0" xfId="31" applyFont="1" applyFill="1" applyBorder="1" applyAlignment="1" applyProtection="1">
      <alignment vertical="center"/>
    </xf>
    <xf numFmtId="0" fontId="116" fillId="29" borderId="0" xfId="31" applyFont="1" applyFill="1" applyBorder="1" applyAlignment="1" applyProtection="1">
      <alignment vertical="center"/>
    </xf>
    <xf numFmtId="0" fontId="42" fillId="0" borderId="0" xfId="0" applyFont="1"/>
    <xf numFmtId="0" fontId="112" fillId="0" borderId="12" xfId="0" applyFont="1" applyBorder="1" applyAlignment="1">
      <alignment horizontal="left" vertical="center" wrapText="1"/>
    </xf>
    <xf numFmtId="166" fontId="115" fillId="27" borderId="12" xfId="0" applyNumberFormat="1" applyFont="1" applyFill="1" applyBorder="1" applyAlignment="1">
      <alignment horizontal="center" vertical="center"/>
    </xf>
    <xf numFmtId="166" fontId="116" fillId="27" borderId="12" xfId="0" applyNumberFormat="1" applyFont="1" applyFill="1" applyBorder="1" applyAlignment="1">
      <alignment horizontal="center" vertical="center"/>
    </xf>
    <xf numFmtId="166" fontId="116" fillId="34" borderId="12" xfId="0" applyNumberFormat="1" applyFont="1" applyFill="1" applyBorder="1" applyAlignment="1">
      <alignment horizontal="center" vertical="center"/>
    </xf>
    <xf numFmtId="168" fontId="117" fillId="0" borderId="12" xfId="0" applyNumberFormat="1" applyFont="1" applyBorder="1" applyAlignment="1">
      <alignment horizontal="center" vertical="center"/>
    </xf>
    <xf numFmtId="166" fontId="115" fillId="0" borderId="12" xfId="0" applyNumberFormat="1" applyFont="1" applyBorder="1" applyAlignment="1">
      <alignment horizontal="center" vertical="center"/>
    </xf>
    <xf numFmtId="169" fontId="117" fillId="27" borderId="12" xfId="0" applyNumberFormat="1" applyFont="1" applyFill="1" applyBorder="1" applyAlignment="1">
      <alignment horizontal="center" vertical="center"/>
    </xf>
    <xf numFmtId="168" fontId="117" fillId="27" borderId="12" xfId="0" applyNumberFormat="1" applyFont="1" applyFill="1" applyBorder="1" applyAlignment="1">
      <alignment horizontal="center" vertical="center"/>
    </xf>
    <xf numFmtId="170" fontId="117" fillId="27" borderId="12" xfId="0" applyNumberFormat="1" applyFont="1" applyFill="1" applyBorder="1" applyAlignment="1">
      <alignment horizontal="center" vertical="center"/>
    </xf>
    <xf numFmtId="0" fontId="118" fillId="29" borderId="0" xfId="0" applyFont="1" applyFill="1" applyBorder="1" applyAlignment="1">
      <alignment vertical="center"/>
    </xf>
    <xf numFmtId="0" fontId="60" fillId="27" borderId="0" xfId="36" applyFont="1" applyFill="1" applyBorder="1" applyAlignment="1">
      <alignment horizontal="center" vertical="center"/>
    </xf>
    <xf numFmtId="0" fontId="79" fillId="25" borderId="10" xfId="36" applyNumberFormat="1" applyFont="1" applyFill="1" applyBorder="1" applyAlignment="1" applyProtection="1">
      <alignment horizontal="right" vertical="center" wrapText="1"/>
      <protection locked="0"/>
    </xf>
    <xf numFmtId="167" fontId="57" fillId="24" borderId="32" xfId="36" applyNumberFormat="1" applyFont="1" applyFill="1" applyBorder="1" applyAlignment="1" applyProtection="1">
      <alignment horizontal="center" vertical="center" wrapText="1"/>
      <protection locked="0"/>
    </xf>
    <xf numFmtId="0" fontId="57" fillId="29" borderId="0" xfId="36" applyFont="1" applyFill="1" applyBorder="1" applyAlignment="1" applyProtection="1">
      <alignment horizontal="center" vertical="center" wrapText="1"/>
      <protection locked="0"/>
    </xf>
    <xf numFmtId="174" fontId="55" fillId="0" borderId="12" xfId="36" applyNumberFormat="1" applyFont="1" applyFill="1" applyBorder="1" applyAlignment="1">
      <alignment horizontal="center" vertical="center"/>
    </xf>
    <xf numFmtId="0" fontId="95" fillId="0" borderId="12" xfId="36" applyNumberFormat="1" applyFont="1" applyFill="1" applyBorder="1" applyAlignment="1">
      <alignment horizontal="center" vertical="center"/>
    </xf>
    <xf numFmtId="167" fontId="44" fillId="24" borderId="32" xfId="36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36" applyFont="1" applyFill="1" applyAlignment="1" applyProtection="1">
      <alignment horizontal="center" vertical="center" wrapText="1"/>
      <protection locked="0"/>
    </xf>
    <xf numFmtId="0" fontId="33" fillId="26" borderId="0" xfId="36" applyFont="1" applyFill="1" applyBorder="1" applyAlignment="1" applyProtection="1">
      <alignment horizontal="center" vertical="center" wrapText="1"/>
      <protection locked="0"/>
    </xf>
    <xf numFmtId="167" fontId="57" fillId="24" borderId="32" xfId="36" applyNumberFormat="1" applyFont="1" applyFill="1" applyBorder="1" applyAlignment="1" applyProtection="1">
      <alignment horizontal="center" vertical="center" wrapText="1"/>
      <protection locked="0"/>
    </xf>
    <xf numFmtId="0" fontId="58" fillId="28" borderId="12" xfId="36" applyFont="1" applyFill="1" applyBorder="1" applyAlignment="1" applyProtection="1">
      <alignment horizontal="center" vertical="center" wrapText="1"/>
      <protection locked="0"/>
    </xf>
    <xf numFmtId="0" fontId="80" fillId="28" borderId="12" xfId="36" applyFont="1" applyFill="1" applyBorder="1" applyAlignment="1" applyProtection="1">
      <alignment horizontal="center" vertical="center" wrapText="1"/>
      <protection locked="0"/>
    </xf>
    <xf numFmtId="14" fontId="100" fillId="26" borderId="11" xfId="36" applyNumberFormat="1" applyFont="1" applyFill="1" applyBorder="1" applyAlignment="1" applyProtection="1">
      <alignment horizontal="center" vertical="center" wrapText="1"/>
      <protection locked="0"/>
    </xf>
    <xf numFmtId="0" fontId="54" fillId="0" borderId="0" xfId="36" applyFont="1" applyFill="1" applyBorder="1" applyAlignment="1">
      <alignment horizontal="center" vertical="center"/>
    </xf>
    <xf numFmtId="0" fontId="75" fillId="0" borderId="0" xfId="36" applyFont="1" applyFill="1" applyBorder="1" applyAlignment="1">
      <alignment horizontal="center" vertical="center"/>
    </xf>
    <xf numFmtId="0" fontId="54" fillId="0" borderId="0" xfId="36" applyNumberFormat="1" applyFont="1" applyFill="1" applyBorder="1" applyAlignment="1">
      <alignment horizontal="left" vertical="center" wrapText="1"/>
    </xf>
    <xf numFmtId="1" fontId="54" fillId="0" borderId="0" xfId="36" applyNumberFormat="1" applyFont="1" applyFill="1" applyBorder="1" applyAlignment="1">
      <alignment horizontal="center" vertical="center"/>
    </xf>
    <xf numFmtId="14" fontId="54" fillId="0" borderId="0" xfId="36" applyNumberFormat="1" applyFont="1" applyFill="1" applyBorder="1" applyAlignment="1">
      <alignment horizontal="center" vertical="center"/>
    </xf>
    <xf numFmtId="1" fontId="83" fillId="0" borderId="0" xfId="36" applyNumberFormat="1" applyFont="1" applyFill="1" applyBorder="1" applyAlignment="1">
      <alignment horizontal="center" vertical="center"/>
    </xf>
    <xf numFmtId="171" fontId="55" fillId="0" borderId="0" xfId="36" applyNumberFormat="1" applyFont="1" applyFill="1" applyBorder="1" applyAlignment="1">
      <alignment horizontal="center" vertical="center"/>
    </xf>
    <xf numFmtId="0" fontId="100" fillId="25" borderId="0" xfId="36" applyNumberFormat="1" applyFont="1" applyFill="1" applyBorder="1" applyAlignment="1" applyProtection="1">
      <alignment horizontal="left" vertical="center" wrapText="1"/>
      <protection locked="0"/>
    </xf>
    <xf numFmtId="169" fontId="125" fillId="25" borderId="0" xfId="36" applyNumberFormat="1" applyFont="1" applyFill="1" applyBorder="1" applyAlignment="1" applyProtection="1">
      <alignment horizontal="center" vertical="center" wrapText="1"/>
      <protection locked="0"/>
    </xf>
    <xf numFmtId="0" fontId="131" fillId="25" borderId="10" xfId="36" applyFont="1" applyFill="1" applyBorder="1" applyAlignment="1" applyProtection="1">
      <alignment vertical="center" wrapText="1"/>
      <protection locked="0"/>
    </xf>
    <xf numFmtId="0" fontId="125" fillId="25" borderId="10" xfId="36" applyNumberFormat="1" applyFont="1" applyFill="1" applyBorder="1" applyAlignment="1" applyProtection="1">
      <alignment horizontal="right" vertical="center" wrapText="1"/>
      <protection locked="0"/>
    </xf>
    <xf numFmtId="0" fontId="131" fillId="25" borderId="10" xfId="36" applyNumberFormat="1" applyFont="1" applyFill="1" applyBorder="1" applyAlignment="1" applyProtection="1">
      <alignment horizontal="left" vertical="center" wrapText="1"/>
      <protection locked="0"/>
    </xf>
    <xf numFmtId="0" fontId="131" fillId="25" borderId="10" xfId="36" applyNumberFormat="1" applyFont="1" applyFill="1" applyBorder="1" applyAlignment="1" applyProtection="1">
      <alignment vertical="center" wrapText="1"/>
      <protection locked="0"/>
    </xf>
    <xf numFmtId="0" fontId="56" fillId="25" borderId="0" xfId="36" applyFont="1" applyFill="1" applyBorder="1" applyAlignment="1" applyProtection="1">
      <alignment horizontal="right" vertical="center" wrapText="1"/>
      <protection locked="0"/>
    </xf>
    <xf numFmtId="0" fontId="130" fillId="25" borderId="0" xfId="31" applyFont="1" applyFill="1" applyBorder="1" applyAlignment="1" applyProtection="1">
      <alignment horizontal="left" vertical="center" wrapText="1"/>
      <protection locked="0"/>
    </xf>
    <xf numFmtId="0" fontId="125" fillId="25" borderId="0" xfId="36" applyNumberFormat="1" applyFont="1" applyFill="1" applyBorder="1" applyAlignment="1" applyProtection="1">
      <alignment horizontal="right" vertical="center" wrapText="1"/>
      <protection locked="0"/>
    </xf>
    <xf numFmtId="170" fontId="131" fillId="25" borderId="0" xfId="36" applyNumberFormat="1" applyFont="1" applyFill="1" applyBorder="1" applyAlignment="1" applyProtection="1">
      <alignment horizontal="center" vertical="center" wrapText="1"/>
      <protection locked="0"/>
    </xf>
    <xf numFmtId="0" fontId="131" fillId="25" borderId="0" xfId="36" applyFont="1" applyFill="1" applyBorder="1" applyAlignment="1" applyProtection="1">
      <alignment vertical="center" wrapText="1"/>
      <protection locked="0"/>
    </xf>
    <xf numFmtId="0" fontId="131" fillId="25" borderId="0" xfId="36" applyNumberFormat="1" applyFont="1" applyFill="1" applyBorder="1" applyAlignment="1" applyProtection="1">
      <alignment horizontal="left" vertical="center" wrapText="1"/>
      <protection locked="0"/>
    </xf>
    <xf numFmtId="0" fontId="56" fillId="26" borderId="11" xfId="36" applyFont="1" applyFill="1" applyBorder="1" applyAlignment="1" applyProtection="1">
      <alignment vertical="center" wrapText="1"/>
      <protection locked="0"/>
    </xf>
    <xf numFmtId="0" fontId="56" fillId="26" borderId="11" xfId="36" applyNumberFormat="1" applyFont="1" applyFill="1" applyBorder="1" applyAlignment="1" applyProtection="1">
      <alignment horizontal="right" vertical="center" wrapText="1"/>
      <protection locked="0"/>
    </xf>
    <xf numFmtId="14" fontId="131" fillId="26" borderId="11" xfId="36" applyNumberFormat="1" applyFont="1" applyFill="1" applyBorder="1" applyAlignment="1" applyProtection="1">
      <alignment horizontal="center" vertical="center" wrapText="1"/>
      <protection locked="0"/>
    </xf>
    <xf numFmtId="0" fontId="103" fillId="26" borderId="11" xfId="36" applyNumberFormat="1" applyFont="1" applyFill="1" applyBorder="1" applyAlignment="1" applyProtection="1">
      <alignment horizontal="right" vertical="center" wrapText="1"/>
      <protection locked="0"/>
    </xf>
    <xf numFmtId="169" fontId="56" fillId="26" borderId="11" xfId="36" applyNumberFormat="1" applyFont="1" applyFill="1" applyBorder="1" applyAlignment="1" applyProtection="1">
      <alignment vertical="center" wrapText="1"/>
      <protection locked="0"/>
    </xf>
    <xf numFmtId="0" fontId="103" fillId="26" borderId="11" xfId="36" applyNumberFormat="1" applyFont="1" applyFill="1" applyBorder="1" applyAlignment="1" applyProtection="1">
      <alignment vertical="center" wrapText="1"/>
      <protection locked="0"/>
    </xf>
    <xf numFmtId="167" fontId="131" fillId="26" borderId="11" xfId="36" applyNumberFormat="1" applyFont="1" applyFill="1" applyBorder="1" applyAlignment="1" applyProtection="1">
      <alignment vertical="center" wrapText="1"/>
      <protection locked="0"/>
    </xf>
    <xf numFmtId="0" fontId="125" fillId="25" borderId="10" xfId="36" applyNumberFormat="1" applyFont="1" applyFill="1" applyBorder="1" applyAlignment="1" applyProtection="1">
      <alignment horizontal="center" vertical="center" wrapText="1"/>
      <protection locked="0"/>
    </xf>
    <xf numFmtId="170" fontId="125" fillId="25" borderId="0" xfId="36" applyNumberFormat="1" applyFont="1" applyFill="1" applyBorder="1" applyAlignment="1" applyProtection="1">
      <alignment horizontal="center" vertical="center" wrapText="1"/>
      <protection locked="0"/>
    </xf>
    <xf numFmtId="0" fontId="125" fillId="25" borderId="0" xfId="36" applyNumberFormat="1" applyFont="1" applyFill="1" applyBorder="1" applyAlignment="1" applyProtection="1">
      <alignment horizontal="center" vertical="center" wrapText="1"/>
      <protection locked="0"/>
    </xf>
    <xf numFmtId="167" fontId="131" fillId="26" borderId="11" xfId="36" applyNumberFormat="1" applyFont="1" applyFill="1" applyBorder="1" applyAlignment="1" applyProtection="1">
      <alignment horizontal="center" vertical="center" wrapText="1"/>
      <protection locked="0"/>
    </xf>
    <xf numFmtId="0" fontId="133" fillId="26" borderId="10" xfId="36" applyFont="1" applyFill="1" applyBorder="1" applyAlignment="1" applyProtection="1">
      <alignment horizontal="right" vertical="center" wrapText="1"/>
      <protection locked="0"/>
    </xf>
    <xf numFmtId="170" fontId="97" fillId="26" borderId="10" xfId="36" applyNumberFormat="1" applyFont="1" applyFill="1" applyBorder="1" applyAlignment="1" applyProtection="1">
      <alignment horizontal="left" vertical="center" wrapText="1"/>
      <protection locked="0"/>
    </xf>
    <xf numFmtId="170" fontId="97" fillId="26" borderId="10" xfId="36" applyNumberFormat="1" applyFont="1" applyFill="1" applyBorder="1" applyAlignment="1" applyProtection="1">
      <alignment vertical="center" wrapText="1"/>
      <protection locked="0"/>
    </xf>
    <xf numFmtId="0" fontId="39" fillId="26" borderId="0" xfId="36" applyFont="1" applyFill="1" applyBorder="1" applyAlignment="1" applyProtection="1">
      <alignment horizontal="right" vertical="center" wrapText="1"/>
      <protection locked="0"/>
    </xf>
    <xf numFmtId="0" fontId="132" fillId="26" borderId="0" xfId="31" applyFont="1" applyFill="1" applyBorder="1" applyAlignment="1" applyProtection="1">
      <alignment horizontal="left" vertical="center" wrapText="1"/>
      <protection locked="0"/>
    </xf>
    <xf numFmtId="0" fontId="133" fillId="26" borderId="0" xfId="36" applyFont="1" applyFill="1" applyBorder="1" applyAlignment="1" applyProtection="1">
      <alignment horizontal="right" vertical="center" wrapText="1"/>
      <protection locked="0"/>
    </xf>
    <xf numFmtId="170" fontId="97" fillId="26" borderId="0" xfId="36" applyNumberFormat="1" applyFont="1" applyFill="1" applyBorder="1" applyAlignment="1" applyProtection="1">
      <alignment horizontal="left" vertical="center" wrapText="1"/>
      <protection locked="0"/>
    </xf>
    <xf numFmtId="170" fontId="97" fillId="26" borderId="0" xfId="36" applyNumberFormat="1" applyFont="1" applyFill="1" applyBorder="1" applyAlignment="1" applyProtection="1">
      <alignment vertical="center" wrapText="1"/>
      <protection locked="0"/>
    </xf>
    <xf numFmtId="0" fontId="134" fillId="26" borderId="11" xfId="36" applyFont="1" applyFill="1" applyBorder="1" applyAlignment="1" applyProtection="1">
      <alignment vertical="center" wrapText="1"/>
      <protection locked="0"/>
    </xf>
    <xf numFmtId="170" fontId="97" fillId="26" borderId="11" xfId="36" applyNumberFormat="1" applyFont="1" applyFill="1" applyBorder="1" applyAlignment="1" applyProtection="1">
      <alignment vertical="center" wrapText="1"/>
      <protection locked="0"/>
    </xf>
    <xf numFmtId="0" fontId="39" fillId="26" borderId="11" xfId="36" applyFont="1" applyFill="1" applyBorder="1" applyAlignment="1" applyProtection="1">
      <alignment horizontal="right" vertical="center" wrapText="1"/>
      <protection locked="0"/>
    </xf>
    <xf numFmtId="0" fontId="39" fillId="26" borderId="11" xfId="36" applyFont="1" applyFill="1" applyBorder="1" applyAlignment="1" applyProtection="1">
      <alignment vertical="center" wrapText="1"/>
      <protection locked="0"/>
    </xf>
    <xf numFmtId="0" fontId="136" fillId="26" borderId="10" xfId="36" applyFont="1" applyFill="1" applyBorder="1" applyAlignment="1" applyProtection="1">
      <alignment vertical="center" wrapText="1"/>
      <protection locked="0"/>
    </xf>
    <xf numFmtId="0" fontId="111" fillId="26" borderId="10" xfId="36" applyFont="1" applyFill="1" applyBorder="1" applyAlignment="1" applyProtection="1">
      <alignment vertical="center" wrapText="1"/>
      <protection locked="0"/>
    </xf>
    <xf numFmtId="0" fontId="111" fillId="26" borderId="0" xfId="36" applyFont="1" applyFill="1" applyBorder="1" applyAlignment="1" applyProtection="1">
      <alignment horizontal="right" vertical="center" wrapText="1"/>
      <protection locked="0"/>
    </xf>
    <xf numFmtId="0" fontId="135" fillId="26" borderId="0" xfId="31" applyFont="1" applyFill="1" applyBorder="1" applyAlignment="1" applyProtection="1">
      <alignment horizontal="left" vertical="center" wrapText="1"/>
      <protection locked="0"/>
    </xf>
    <xf numFmtId="0" fontId="136" fillId="26" borderId="0" xfId="36" applyFont="1" applyFill="1" applyBorder="1" applyAlignment="1" applyProtection="1">
      <alignment vertical="center" wrapText="1"/>
      <protection locked="0"/>
    </xf>
    <xf numFmtId="0" fontId="137" fillId="26" borderId="0" xfId="36" applyFont="1" applyFill="1" applyBorder="1" applyAlignment="1" applyProtection="1">
      <alignment horizontal="center" vertical="center"/>
      <protection locked="0"/>
    </xf>
    <xf numFmtId="0" fontId="136" fillId="26" borderId="0" xfId="36" applyFont="1" applyFill="1" applyBorder="1" applyAlignment="1" applyProtection="1">
      <alignment horizontal="center" vertical="center" wrapText="1"/>
      <protection locked="0"/>
    </xf>
    <xf numFmtId="170" fontId="90" fillId="26" borderId="0" xfId="36" applyNumberFormat="1" applyFont="1" applyFill="1" applyBorder="1" applyAlignment="1" applyProtection="1">
      <alignment horizontal="left" vertical="center" wrapText="1"/>
      <protection locked="0"/>
    </xf>
    <xf numFmtId="0" fontId="111" fillId="26" borderId="0" xfId="36" applyFont="1" applyFill="1" applyBorder="1" applyAlignment="1" applyProtection="1">
      <alignment vertical="center" wrapText="1"/>
      <protection locked="0"/>
    </xf>
    <xf numFmtId="0" fontId="111" fillId="26" borderId="11" xfId="36" applyFont="1" applyFill="1" applyBorder="1" applyAlignment="1" applyProtection="1">
      <alignment vertical="center" wrapText="1"/>
      <protection locked="0"/>
    </xf>
    <xf numFmtId="165" fontId="90" fillId="26" borderId="11" xfId="36" applyNumberFormat="1" applyFont="1" applyFill="1" applyBorder="1" applyAlignment="1" applyProtection="1">
      <alignment vertical="center" wrapText="1"/>
      <protection locked="0"/>
    </xf>
    <xf numFmtId="168" fontId="97" fillId="26" borderId="0" xfId="36" applyNumberFormat="1" applyFont="1" applyFill="1" applyBorder="1" applyAlignment="1" applyProtection="1">
      <alignment horizontal="left" vertical="center" wrapText="1"/>
      <protection locked="0"/>
    </xf>
    <xf numFmtId="0" fontId="138" fillId="26" borderId="11" xfId="36" applyFont="1" applyFill="1" applyBorder="1" applyAlignment="1" applyProtection="1">
      <alignment horizontal="right" vertical="center" wrapText="1"/>
      <protection locked="0"/>
    </xf>
    <xf numFmtId="0" fontId="97" fillId="26" borderId="11" xfId="36" applyFont="1" applyFill="1" applyBorder="1" applyAlignment="1" applyProtection="1">
      <alignment vertical="top" wrapText="1"/>
      <protection locked="0"/>
    </xf>
    <xf numFmtId="0" fontId="39" fillId="26" borderId="11" xfId="36" applyFont="1" applyFill="1" applyBorder="1" applyAlignment="1" applyProtection="1">
      <alignment horizontal="center" vertical="center" wrapText="1"/>
      <protection locked="0"/>
    </xf>
    <xf numFmtId="0" fontId="131" fillId="26" borderId="11" xfId="36" applyNumberFormat="1" applyFont="1" applyFill="1" applyBorder="1" applyAlignment="1" applyProtection="1">
      <alignment vertical="center" wrapText="1"/>
      <protection locked="0"/>
    </xf>
    <xf numFmtId="0" fontId="125" fillId="25" borderId="10" xfId="36" applyNumberFormat="1" applyFont="1" applyFill="1" applyBorder="1" applyAlignment="1" applyProtection="1">
      <alignment horizontal="right" vertical="center" wrapText="1"/>
      <protection locked="0"/>
    </xf>
    <xf numFmtId="167" fontId="131" fillId="26" borderId="11" xfId="36" applyNumberFormat="1" applyFont="1" applyFill="1" applyBorder="1" applyAlignment="1" applyProtection="1">
      <alignment horizontal="center" vertical="center" wrapText="1"/>
      <protection locked="0"/>
    </xf>
    <xf numFmtId="0" fontId="80" fillId="28" borderId="12" xfId="36" applyFont="1" applyFill="1" applyBorder="1" applyAlignment="1" applyProtection="1">
      <alignment horizontal="center" vertical="center" wrapText="1"/>
      <protection locked="0"/>
    </xf>
    <xf numFmtId="0" fontId="39" fillId="26" borderId="11" xfId="36" applyFont="1" applyFill="1" applyBorder="1" applyAlignment="1" applyProtection="1">
      <alignment horizontal="right" vertical="center" wrapText="1"/>
      <protection locked="0"/>
    </xf>
    <xf numFmtId="0" fontId="29" fillId="0" borderId="0" xfId="36" applyFont="1" applyFill="1" applyAlignment="1" applyProtection="1">
      <alignment horizontal="center" vertical="center" wrapText="1"/>
      <protection locked="0"/>
    </xf>
    <xf numFmtId="0" fontId="58" fillId="28" borderId="12" xfId="36" applyFont="1" applyFill="1" applyBorder="1" applyAlignment="1" applyProtection="1">
      <alignment horizontal="center" vertical="center" wrapText="1"/>
      <protection locked="0"/>
    </xf>
    <xf numFmtId="14" fontId="37" fillId="0" borderId="12" xfId="36" applyNumberFormat="1" applyFont="1" applyFill="1" applyBorder="1" applyAlignment="1" applyProtection="1">
      <alignment horizontal="left" vertical="center" wrapText="1"/>
      <protection locked="0"/>
    </xf>
    <xf numFmtId="3" fontId="29" fillId="24" borderId="0" xfId="36" applyNumberFormat="1" applyFont="1" applyFill="1" applyBorder="1" applyAlignment="1" applyProtection="1">
      <alignment horizontal="left" wrapText="1"/>
      <protection locked="0"/>
    </xf>
    <xf numFmtId="0" fontId="29" fillId="24" borderId="0" xfId="36" applyFont="1" applyFill="1" applyBorder="1" applyAlignment="1" applyProtection="1">
      <alignment horizontal="center" wrapText="1"/>
      <protection locked="0"/>
    </xf>
    <xf numFmtId="0" fontId="39" fillId="26" borderId="48" xfId="36" applyFont="1" applyFill="1" applyBorder="1" applyAlignment="1" applyProtection="1">
      <alignment horizontal="center" vertical="center" wrapText="1"/>
      <protection locked="0"/>
    </xf>
    <xf numFmtId="0" fontId="29" fillId="24" borderId="21" xfId="36" applyFont="1" applyFill="1" applyBorder="1" applyAlignment="1" applyProtection="1">
      <alignment horizontal="left" vertical="center" wrapText="1"/>
      <protection locked="0"/>
    </xf>
    <xf numFmtId="14" fontId="29" fillId="24" borderId="13" xfId="36" applyNumberFormat="1" applyFont="1" applyFill="1" applyBorder="1" applyAlignment="1" applyProtection="1">
      <alignment horizontal="left" vertical="center" wrapText="1"/>
      <protection locked="0"/>
    </xf>
    <xf numFmtId="0" fontId="30" fillId="24" borderId="13" xfId="36" applyFont="1" applyFill="1" applyBorder="1" applyAlignment="1" applyProtection="1">
      <alignment vertical="center" wrapText="1"/>
      <protection locked="0"/>
    </xf>
    <xf numFmtId="0" fontId="29" fillId="24" borderId="13" xfId="36" applyFont="1" applyFill="1" applyBorder="1" applyAlignment="1" applyProtection="1">
      <alignment wrapText="1"/>
      <protection locked="0"/>
    </xf>
    <xf numFmtId="0" fontId="29" fillId="24" borderId="13" xfId="36" applyFont="1" applyFill="1" applyBorder="1" applyAlignment="1" applyProtection="1">
      <alignment horizontal="left" wrapText="1"/>
      <protection locked="0"/>
    </xf>
    <xf numFmtId="0" fontId="29" fillId="24" borderId="13" xfId="36" applyFont="1" applyFill="1" applyBorder="1" applyAlignment="1" applyProtection="1">
      <alignment horizontal="center" wrapText="1"/>
      <protection locked="0"/>
    </xf>
    <xf numFmtId="3" fontId="29" fillId="24" borderId="13" xfId="36" applyNumberFormat="1" applyFont="1" applyFill="1" applyBorder="1" applyAlignment="1" applyProtection="1">
      <alignment horizontal="left" wrapText="1"/>
      <protection locked="0"/>
    </xf>
    <xf numFmtId="167" fontId="57" fillId="24" borderId="22" xfId="36" applyNumberFormat="1" applyFont="1" applyFill="1" applyBorder="1" applyAlignment="1" applyProtection="1">
      <alignment horizontal="center" vertical="center" wrapText="1"/>
      <protection locked="0"/>
    </xf>
    <xf numFmtId="0" fontId="119" fillId="32" borderId="17" xfId="0" applyFont="1" applyFill="1" applyBorder="1" applyAlignment="1">
      <alignment horizontal="center" vertical="center" wrapText="1"/>
    </xf>
    <xf numFmtId="0" fontId="119" fillId="32" borderId="0" xfId="0" applyFont="1" applyFill="1" applyBorder="1" applyAlignment="1">
      <alignment horizontal="center" vertical="center" wrapText="1"/>
    </xf>
    <xf numFmtId="0" fontId="119" fillId="32" borderId="18" xfId="0" applyFont="1" applyFill="1" applyBorder="1" applyAlignment="1">
      <alignment horizontal="center" vertical="center" wrapText="1"/>
    </xf>
    <xf numFmtId="164" fontId="140" fillId="32" borderId="17" xfId="0" applyNumberFormat="1" applyFont="1" applyFill="1" applyBorder="1" applyAlignment="1">
      <alignment horizontal="center" vertical="center" wrapText="1"/>
    </xf>
    <xf numFmtId="0" fontId="140" fillId="32" borderId="0" xfId="0" applyFont="1" applyFill="1" applyBorder="1" applyAlignment="1">
      <alignment horizontal="center" vertical="center" wrapText="1"/>
    </xf>
    <xf numFmtId="0" fontId="140" fillId="32" borderId="18" xfId="0" applyFont="1" applyFill="1" applyBorder="1" applyAlignment="1">
      <alignment horizontal="center" vertical="center" wrapText="1"/>
    </xf>
    <xf numFmtId="164" fontId="26" fillId="32" borderId="17" xfId="0" applyNumberFormat="1" applyFont="1" applyFill="1" applyBorder="1" applyAlignment="1">
      <alignment horizontal="center" vertical="center" wrapText="1"/>
    </xf>
    <xf numFmtId="164" fontId="26" fillId="32" borderId="0" xfId="0" applyNumberFormat="1" applyFont="1" applyFill="1" applyBorder="1" applyAlignment="1">
      <alignment horizontal="center" vertical="center"/>
    </xf>
    <xf numFmtId="164" fontId="26" fillId="32" borderId="18" xfId="0" applyNumberFormat="1" applyFont="1" applyFill="1" applyBorder="1" applyAlignment="1">
      <alignment horizontal="center" vertical="center"/>
    </xf>
    <xf numFmtId="164" fontId="139" fillId="32" borderId="17" xfId="0" applyNumberFormat="1" applyFont="1" applyFill="1" applyBorder="1" applyAlignment="1">
      <alignment horizontal="center" vertical="center" wrapText="1"/>
    </xf>
    <xf numFmtId="0" fontId="139" fillId="32" borderId="0" xfId="0" applyFont="1" applyFill="1" applyBorder="1" applyAlignment="1">
      <alignment horizontal="center" vertical="center" wrapText="1"/>
    </xf>
    <xf numFmtId="0" fontId="139" fillId="32" borderId="18" xfId="0" applyFont="1" applyFill="1" applyBorder="1" applyAlignment="1">
      <alignment horizontal="center" vertical="center" wrapText="1"/>
    </xf>
    <xf numFmtId="164" fontId="119" fillId="32" borderId="37" xfId="0" applyNumberFormat="1" applyFont="1" applyFill="1" applyBorder="1" applyAlignment="1">
      <alignment horizontal="right" vertical="center"/>
    </xf>
    <xf numFmtId="164" fontId="119" fillId="32" borderId="38" xfId="0" applyNumberFormat="1" applyFont="1" applyFill="1" applyBorder="1" applyAlignment="1">
      <alignment horizontal="right" vertical="center"/>
    </xf>
    <xf numFmtId="164" fontId="119" fillId="32" borderId="39" xfId="0" applyNumberFormat="1" applyFont="1" applyFill="1" applyBorder="1" applyAlignment="1">
      <alignment horizontal="right" vertical="center"/>
    </xf>
    <xf numFmtId="164" fontId="72" fillId="32" borderId="27" xfId="0" applyNumberFormat="1" applyFont="1" applyFill="1" applyBorder="1" applyAlignment="1">
      <alignment horizontal="left" vertical="center" wrapText="1"/>
    </xf>
    <xf numFmtId="164" fontId="72" fillId="32" borderId="19" xfId="0" applyNumberFormat="1" applyFont="1" applyFill="1" applyBorder="1" applyAlignment="1">
      <alignment horizontal="left" vertical="center" wrapText="1"/>
    </xf>
    <xf numFmtId="164" fontId="72" fillId="32" borderId="20" xfId="0" applyNumberFormat="1" applyFont="1" applyFill="1" applyBorder="1" applyAlignment="1">
      <alignment horizontal="left" vertical="center" wrapText="1"/>
    </xf>
    <xf numFmtId="164" fontId="120" fillId="26" borderId="40" xfId="0" applyNumberFormat="1" applyFont="1" applyFill="1" applyBorder="1" applyAlignment="1">
      <alignment horizontal="center" vertical="center"/>
    </xf>
    <xf numFmtId="164" fontId="120" fillId="26" borderId="41" xfId="0" applyNumberFormat="1" applyFont="1" applyFill="1" applyBorder="1" applyAlignment="1">
      <alignment horizontal="center" vertical="center"/>
    </xf>
    <xf numFmtId="164" fontId="120" fillId="26" borderId="42" xfId="0" applyNumberFormat="1" applyFont="1" applyFill="1" applyBorder="1" applyAlignment="1">
      <alignment horizontal="center" vertical="center"/>
    </xf>
    <xf numFmtId="0" fontId="24" fillId="32" borderId="17" xfId="0" applyFont="1" applyFill="1" applyBorder="1" applyAlignment="1">
      <alignment horizontal="center"/>
    </xf>
    <xf numFmtId="0" fontId="24" fillId="32" borderId="0" xfId="0" applyFont="1" applyFill="1" applyBorder="1" applyAlignment="1">
      <alignment horizontal="center"/>
    </xf>
    <xf numFmtId="0" fontId="24" fillId="32" borderId="18" xfId="0" applyFont="1" applyFill="1" applyBorder="1" applyAlignment="1">
      <alignment horizontal="center"/>
    </xf>
    <xf numFmtId="164" fontId="24" fillId="32" borderId="17" xfId="0" applyNumberFormat="1" applyFont="1" applyFill="1" applyBorder="1" applyAlignment="1">
      <alignment horizontal="center"/>
    </xf>
    <xf numFmtId="164" fontId="24" fillId="32" borderId="0" xfId="0" applyNumberFormat="1" applyFont="1" applyFill="1" applyBorder="1" applyAlignment="1">
      <alignment horizontal="center"/>
    </xf>
    <xf numFmtId="164" fontId="24" fillId="32" borderId="18" xfId="0" applyNumberFormat="1" applyFont="1" applyFill="1" applyBorder="1" applyAlignment="1">
      <alignment horizontal="center"/>
    </xf>
    <xf numFmtId="0" fontId="141" fillId="32" borderId="27" xfId="0" applyNumberFormat="1" applyFont="1" applyFill="1" applyBorder="1" applyAlignment="1">
      <alignment horizontal="left" vertical="center" wrapText="1"/>
    </xf>
    <xf numFmtId="0" fontId="141" fillId="32" borderId="19" xfId="0" applyNumberFormat="1" applyFont="1" applyFill="1" applyBorder="1" applyAlignment="1">
      <alignment horizontal="left" vertical="center" wrapText="1"/>
    </xf>
    <xf numFmtId="0" fontId="141" fillId="32" borderId="20" xfId="0" applyNumberFormat="1" applyFont="1" applyFill="1" applyBorder="1" applyAlignment="1">
      <alignment horizontal="left" vertical="center" wrapText="1"/>
    </xf>
    <xf numFmtId="164" fontId="25" fillId="32" borderId="17" xfId="0" applyNumberFormat="1" applyFont="1" applyFill="1" applyBorder="1" applyAlignment="1">
      <alignment horizontal="center"/>
    </xf>
    <xf numFmtId="164" fontId="25" fillId="32" borderId="0" xfId="0" applyNumberFormat="1" applyFont="1" applyFill="1" applyBorder="1" applyAlignment="1">
      <alignment horizontal="center"/>
    </xf>
    <xf numFmtId="164" fontId="25" fillId="32" borderId="18" xfId="0" applyNumberFormat="1" applyFont="1" applyFill="1" applyBorder="1" applyAlignment="1">
      <alignment horizontal="center"/>
    </xf>
    <xf numFmtId="164" fontId="119" fillId="32" borderId="33" xfId="0" applyNumberFormat="1" applyFont="1" applyFill="1" applyBorder="1" applyAlignment="1">
      <alignment horizontal="right" vertical="center"/>
    </xf>
    <xf numFmtId="164" fontId="119" fillId="32" borderId="34" xfId="0" applyNumberFormat="1" applyFont="1" applyFill="1" applyBorder="1" applyAlignment="1">
      <alignment horizontal="right" vertical="center"/>
    </xf>
    <xf numFmtId="164" fontId="119" fillId="32" borderId="35" xfId="0" applyNumberFormat="1" applyFont="1" applyFill="1" applyBorder="1" applyAlignment="1">
      <alignment horizontal="right" vertical="center"/>
    </xf>
    <xf numFmtId="164" fontId="119" fillId="32" borderId="17" xfId="0" applyNumberFormat="1" applyFont="1" applyFill="1" applyBorder="1" applyAlignment="1">
      <alignment horizontal="right" vertical="center"/>
    </xf>
    <xf numFmtId="164" fontId="119" fillId="32" borderId="0" xfId="0" applyNumberFormat="1" applyFont="1" applyFill="1" applyBorder="1" applyAlignment="1">
      <alignment horizontal="right" vertical="center"/>
    </xf>
    <xf numFmtId="164" fontId="119" fillId="32" borderId="36" xfId="0" applyNumberFormat="1" applyFont="1" applyFill="1" applyBorder="1" applyAlignment="1">
      <alignment horizontal="right" vertical="center"/>
    </xf>
    <xf numFmtId="0" fontId="121" fillId="26" borderId="0" xfId="36" applyFont="1" applyFill="1" applyBorder="1" applyAlignment="1" applyProtection="1">
      <alignment horizontal="center" vertical="center" wrapText="1"/>
      <protection locked="0"/>
    </xf>
    <xf numFmtId="0" fontId="122" fillId="30" borderId="43" xfId="36" applyFont="1" applyFill="1" applyBorder="1" applyAlignment="1" applyProtection="1">
      <alignment horizontal="center" vertical="center" wrapText="1"/>
      <protection locked="0"/>
    </xf>
    <xf numFmtId="0" fontId="56" fillId="25" borderId="10" xfId="36" applyFont="1" applyFill="1" applyBorder="1" applyAlignment="1" applyProtection="1">
      <alignment horizontal="right" vertical="center" wrapText="1"/>
      <protection locked="0"/>
    </xf>
    <xf numFmtId="0" fontId="130" fillId="25" borderId="10" xfId="31" applyFont="1" applyFill="1" applyBorder="1" applyAlignment="1" applyProtection="1">
      <alignment horizontal="left" vertical="center" wrapText="1"/>
      <protection locked="0"/>
    </xf>
    <xf numFmtId="0" fontId="125" fillId="25" borderId="10" xfId="36" applyNumberFormat="1" applyFont="1" applyFill="1" applyBorder="1" applyAlignment="1" applyProtection="1">
      <alignment horizontal="right" vertical="center" wrapText="1"/>
      <protection locked="0"/>
    </xf>
    <xf numFmtId="169" fontId="60" fillId="25" borderId="10" xfId="36" applyNumberFormat="1" applyFont="1" applyFill="1" applyBorder="1" applyAlignment="1" applyProtection="1">
      <alignment horizontal="center" vertical="center" wrapText="1"/>
      <protection locked="0"/>
    </xf>
    <xf numFmtId="169" fontId="52" fillId="30" borderId="12" xfId="36" applyNumberFormat="1" applyFont="1" applyFill="1" applyBorder="1" applyAlignment="1">
      <alignment horizontal="center" vertical="center" wrapText="1"/>
    </xf>
    <xf numFmtId="0" fontId="52" fillId="30" borderId="31" xfId="36" applyFont="1" applyFill="1" applyBorder="1" applyAlignment="1">
      <alignment horizontal="center" vertical="center" wrapText="1"/>
    </xf>
    <xf numFmtId="0" fontId="52" fillId="30" borderId="24" xfId="36" applyFont="1" applyFill="1" applyBorder="1" applyAlignment="1">
      <alignment horizontal="center" vertical="center" wrapText="1"/>
    </xf>
    <xf numFmtId="0" fontId="56" fillId="26" borderId="11" xfId="36" applyFont="1" applyFill="1" applyBorder="1" applyAlignment="1" applyProtection="1">
      <alignment horizontal="right" vertical="center" wrapText="1"/>
      <protection locked="0"/>
    </xf>
    <xf numFmtId="0" fontId="131" fillId="26" borderId="11" xfId="36" applyFont="1" applyFill="1" applyBorder="1" applyAlignment="1" applyProtection="1">
      <alignment horizontal="left" vertical="center" wrapText="1"/>
      <protection locked="0"/>
    </xf>
    <xf numFmtId="0" fontId="57" fillId="29" borderId="32" xfId="36" applyFont="1" applyFill="1" applyBorder="1" applyAlignment="1" applyProtection="1">
      <alignment horizontal="center" vertical="center" wrapText="1"/>
      <protection locked="0"/>
    </xf>
    <xf numFmtId="0" fontId="53" fillId="30" borderId="31" xfId="36" applyFont="1" applyFill="1" applyBorder="1" applyAlignment="1">
      <alignment horizontal="center" textRotation="90" wrapText="1"/>
    </xf>
    <xf numFmtId="0" fontId="53" fillId="30" borderId="24" xfId="36" applyFont="1" applyFill="1" applyBorder="1" applyAlignment="1">
      <alignment horizontal="center" textRotation="90" wrapText="1"/>
    </xf>
    <xf numFmtId="0" fontId="52" fillId="30" borderId="12" xfId="36" applyFont="1" applyFill="1" applyBorder="1" applyAlignment="1" applyProtection="1">
      <alignment horizontal="center" vertical="center" wrapText="1"/>
      <protection locked="0"/>
    </xf>
    <xf numFmtId="0" fontId="52" fillId="30" borderId="12" xfId="36" applyFont="1" applyFill="1" applyBorder="1" applyAlignment="1">
      <alignment horizontal="center" vertical="center" wrapText="1"/>
    </xf>
    <xf numFmtId="0" fontId="77" fillId="26" borderId="0" xfId="36" applyFont="1" applyFill="1" applyBorder="1" applyAlignment="1" applyProtection="1">
      <alignment horizontal="center" vertical="center" wrapText="1"/>
      <protection locked="0"/>
    </xf>
    <xf numFmtId="0" fontId="128" fillId="28" borderId="43" xfId="36" applyFont="1" applyFill="1" applyBorder="1" applyAlignment="1" applyProtection="1">
      <alignment horizontal="center" vertical="center" wrapText="1"/>
      <protection locked="0"/>
    </xf>
    <xf numFmtId="0" fontId="111" fillId="26" borderId="10" xfId="36" applyFont="1" applyFill="1" applyBorder="1" applyAlignment="1" applyProtection="1">
      <alignment horizontal="right" vertical="center" wrapText="1"/>
      <protection locked="0"/>
    </xf>
    <xf numFmtId="0" fontId="135" fillId="26" borderId="10" xfId="31" applyFont="1" applyFill="1" applyBorder="1" applyAlignment="1" applyProtection="1">
      <alignment horizontal="left" vertical="center" wrapText="1"/>
      <protection locked="0"/>
    </xf>
    <xf numFmtId="170" fontId="90" fillId="26" borderId="10" xfId="36" applyNumberFormat="1" applyFont="1" applyFill="1" applyBorder="1" applyAlignment="1" applyProtection="1">
      <alignment horizontal="left" vertical="center" wrapText="1"/>
      <protection locked="0"/>
    </xf>
    <xf numFmtId="0" fontId="90" fillId="26" borderId="10" xfId="36" applyFont="1" applyFill="1" applyBorder="1" applyAlignment="1" applyProtection="1">
      <alignment horizontal="left" vertical="center" wrapText="1"/>
      <protection locked="0"/>
    </xf>
    <xf numFmtId="0" fontId="137" fillId="26" borderId="10" xfId="36" applyFont="1" applyFill="1" applyBorder="1" applyAlignment="1" applyProtection="1">
      <alignment horizontal="center" vertical="center"/>
      <protection locked="0"/>
    </xf>
    <xf numFmtId="170" fontId="136" fillId="26" borderId="10" xfId="36" applyNumberFormat="1" applyFont="1" applyFill="1" applyBorder="1" applyAlignment="1" applyProtection="1">
      <alignment horizontal="center" vertical="center" wrapText="1"/>
      <protection locked="0"/>
    </xf>
    <xf numFmtId="0" fontId="127" fillId="30" borderId="31" xfId="36" applyFont="1" applyFill="1" applyBorder="1" applyAlignment="1">
      <alignment horizontal="center" vertical="center" wrapText="1"/>
    </xf>
    <xf numFmtId="0" fontId="127" fillId="30" borderId="24" xfId="36" applyFont="1" applyFill="1" applyBorder="1" applyAlignment="1">
      <alignment horizontal="center" vertical="center" wrapText="1"/>
    </xf>
    <xf numFmtId="0" fontId="127" fillId="30" borderId="12" xfId="36" applyFont="1" applyFill="1" applyBorder="1" applyAlignment="1">
      <alignment horizontal="center" textRotation="90"/>
    </xf>
    <xf numFmtId="0" fontId="111" fillId="26" borderId="11" xfId="36" applyFont="1" applyFill="1" applyBorder="1" applyAlignment="1" applyProtection="1">
      <alignment horizontal="right" vertical="center" wrapText="1"/>
      <protection locked="0"/>
    </xf>
    <xf numFmtId="0" fontId="136" fillId="26" borderId="11" xfId="36" applyFont="1" applyFill="1" applyBorder="1" applyAlignment="1" applyProtection="1">
      <alignment horizontal="left" vertical="center" wrapText="1"/>
      <protection locked="0"/>
    </xf>
    <xf numFmtId="167" fontId="77" fillId="24" borderId="32" xfId="36" applyNumberFormat="1" applyFont="1" applyFill="1" applyBorder="1" applyAlignment="1" applyProtection="1">
      <alignment horizontal="center" vertical="center" wrapText="1"/>
      <protection locked="0"/>
    </xf>
    <xf numFmtId="14" fontId="90" fillId="26" borderId="11" xfId="36" applyNumberFormat="1" applyFont="1" applyFill="1" applyBorder="1" applyAlignment="1" applyProtection="1">
      <alignment horizontal="center" vertical="center" wrapText="1"/>
      <protection locked="0"/>
    </xf>
    <xf numFmtId="165" fontId="137" fillId="26" borderId="11" xfId="36" applyNumberFormat="1" applyFont="1" applyFill="1" applyBorder="1" applyAlignment="1" applyProtection="1">
      <alignment horizontal="center" vertical="center" wrapText="1"/>
      <protection locked="0"/>
    </xf>
    <xf numFmtId="167" fontId="90" fillId="26" borderId="11" xfId="36" applyNumberFormat="1" applyFont="1" applyFill="1" applyBorder="1" applyAlignment="1" applyProtection="1">
      <alignment horizontal="center" vertical="center" wrapText="1"/>
      <protection locked="0"/>
    </xf>
    <xf numFmtId="0" fontId="127" fillId="30" borderId="12" xfId="36" applyFont="1" applyFill="1" applyBorder="1" applyAlignment="1">
      <alignment horizontal="center" vertical="center" textRotation="90" wrapText="1"/>
    </xf>
    <xf numFmtId="170" fontId="126" fillId="30" borderId="12" xfId="36" applyNumberFormat="1" applyFont="1" applyFill="1" applyBorder="1" applyAlignment="1">
      <alignment horizontal="center" vertical="center"/>
    </xf>
    <xf numFmtId="0" fontId="62" fillId="30" borderId="12" xfId="36" applyFont="1" applyFill="1" applyBorder="1" applyAlignment="1">
      <alignment horizontal="center" vertical="center"/>
    </xf>
    <xf numFmtId="49" fontId="127" fillId="30" borderId="12" xfId="36" applyNumberFormat="1" applyFont="1" applyFill="1" applyBorder="1" applyAlignment="1">
      <alignment horizontal="center" vertical="center" textRotation="90" wrapText="1"/>
    </xf>
    <xf numFmtId="2" fontId="127" fillId="30" borderId="12" xfId="36" applyNumberFormat="1" applyFont="1" applyFill="1" applyBorder="1" applyAlignment="1">
      <alignment horizontal="center" vertical="center" textRotation="90" wrapText="1"/>
    </xf>
    <xf numFmtId="0" fontId="111" fillId="26" borderId="0" xfId="36" applyFont="1" applyFill="1" applyBorder="1" applyAlignment="1" applyProtection="1">
      <alignment horizontal="right" vertical="center" wrapText="1"/>
      <protection locked="0"/>
    </xf>
    <xf numFmtId="0" fontId="90" fillId="26" borderId="0" xfId="36" applyFont="1" applyFill="1" applyBorder="1" applyAlignment="1" applyProtection="1">
      <alignment horizontal="left" vertical="center" wrapText="1"/>
      <protection locked="0"/>
    </xf>
    <xf numFmtId="2" fontId="80" fillId="28" borderId="12" xfId="36" applyNumberFormat="1" applyFont="1" applyFill="1" applyBorder="1" applyAlignment="1" applyProtection="1">
      <alignment horizontal="center" vertical="center" wrapText="1"/>
      <protection locked="0"/>
    </xf>
    <xf numFmtId="0" fontId="80" fillId="28" borderId="12" xfId="36" applyFont="1" applyFill="1" applyBorder="1" applyAlignment="1" applyProtection="1">
      <alignment horizontal="center" vertical="center" wrapText="1"/>
      <protection locked="0"/>
    </xf>
    <xf numFmtId="168" fontId="97" fillId="26" borderId="10" xfId="36" applyNumberFormat="1" applyFont="1" applyFill="1" applyBorder="1" applyAlignment="1" applyProtection="1">
      <alignment horizontal="left" vertical="center" wrapText="1"/>
      <protection locked="0"/>
    </xf>
    <xf numFmtId="14" fontId="80" fillId="28" borderId="12" xfId="36" applyNumberFormat="1" applyFont="1" applyFill="1" applyBorder="1" applyAlignment="1" applyProtection="1">
      <alignment horizontal="center" vertical="center" wrapText="1"/>
      <protection locked="0"/>
    </xf>
    <xf numFmtId="0" fontId="134" fillId="26" borderId="11" xfId="36" applyFont="1" applyFill="1" applyBorder="1" applyAlignment="1" applyProtection="1">
      <alignment horizontal="left" vertical="center" wrapText="1"/>
      <protection locked="0"/>
    </xf>
    <xf numFmtId="0" fontId="39" fillId="26" borderId="11" xfId="36" applyFont="1" applyFill="1" applyBorder="1" applyAlignment="1" applyProtection="1">
      <alignment horizontal="right" vertical="center" wrapText="1"/>
      <protection locked="0"/>
    </xf>
    <xf numFmtId="0" fontId="97" fillId="26" borderId="0" xfId="36" applyFont="1" applyFill="1" applyBorder="1" applyAlignment="1" applyProtection="1">
      <alignment horizontal="left" vertical="center" wrapText="1"/>
      <protection locked="0"/>
    </xf>
    <xf numFmtId="0" fontId="29" fillId="0" borderId="0" xfId="36" applyFont="1" applyFill="1" applyAlignment="1" applyProtection="1">
      <alignment horizontal="center" wrapText="1"/>
      <protection locked="0"/>
    </xf>
    <xf numFmtId="0" fontId="29" fillId="0" borderId="0" xfId="36" applyFont="1" applyFill="1" applyAlignment="1" applyProtection="1">
      <alignment horizontal="center" vertical="center" wrapText="1"/>
      <protection locked="0"/>
    </xf>
    <xf numFmtId="167" fontId="57" fillId="24" borderId="32" xfId="36" applyNumberFormat="1" applyFont="1" applyFill="1" applyBorder="1" applyAlignment="1" applyProtection="1">
      <alignment horizontal="center" vertical="center" wrapText="1"/>
      <protection locked="0"/>
    </xf>
    <xf numFmtId="0" fontId="58" fillId="28" borderId="12" xfId="36" applyFont="1" applyFill="1" applyBorder="1" applyAlignment="1" applyProtection="1">
      <alignment horizontal="center" vertical="center" wrapText="1"/>
      <protection locked="0"/>
    </xf>
    <xf numFmtId="0" fontId="33" fillId="26" borderId="0" xfId="36" applyFont="1" applyFill="1" applyBorder="1" applyAlignment="1" applyProtection="1">
      <alignment horizontal="center" vertical="center" wrapText="1"/>
      <protection locked="0"/>
    </xf>
    <xf numFmtId="0" fontId="39" fillId="26" borderId="10" xfId="36" applyFont="1" applyFill="1" applyBorder="1" applyAlignment="1" applyProtection="1">
      <alignment horizontal="right" vertical="center" wrapText="1"/>
      <protection locked="0"/>
    </xf>
    <xf numFmtId="0" fontId="132" fillId="26" borderId="10" xfId="31" applyFont="1" applyFill="1" applyBorder="1" applyAlignment="1" applyProtection="1">
      <alignment horizontal="left" vertical="center" wrapText="1"/>
      <protection locked="0"/>
    </xf>
    <xf numFmtId="0" fontId="32" fillId="28" borderId="0" xfId="36" applyFont="1" applyFill="1" applyBorder="1" applyAlignment="1" applyProtection="1">
      <alignment horizontal="center" vertical="center" wrapText="1"/>
      <protection locked="0"/>
    </xf>
    <xf numFmtId="0" fontId="97" fillId="26" borderId="10" xfId="36" applyFont="1" applyFill="1" applyBorder="1" applyAlignment="1" applyProtection="1">
      <alignment horizontal="left" vertical="center" wrapText="1"/>
      <protection locked="0"/>
    </xf>
    <xf numFmtId="0" fontId="60" fillId="30" borderId="0" xfId="36" applyFont="1" applyFill="1" applyBorder="1" applyAlignment="1">
      <alignment horizontal="center" vertical="center"/>
    </xf>
    <xf numFmtId="0" fontId="60" fillId="30" borderId="18" xfId="36" applyFont="1" applyFill="1" applyBorder="1" applyAlignment="1">
      <alignment horizontal="center" vertical="center"/>
    </xf>
    <xf numFmtId="0" fontId="60" fillId="30" borderId="15" xfId="36" applyFont="1" applyFill="1" applyBorder="1" applyAlignment="1">
      <alignment horizontal="center" vertical="center"/>
    </xf>
    <xf numFmtId="167" fontId="44" fillId="24" borderId="32" xfId="36" applyNumberFormat="1" applyFont="1" applyFill="1" applyBorder="1" applyAlignment="1" applyProtection="1">
      <alignment horizontal="center" vertical="center" wrapText="1"/>
      <protection locked="0"/>
    </xf>
    <xf numFmtId="0" fontId="60" fillId="27" borderId="31" xfId="36" applyFont="1" applyFill="1" applyBorder="1" applyAlignment="1">
      <alignment horizontal="center" vertical="center"/>
    </xf>
    <xf numFmtId="0" fontId="60" fillId="27" borderId="44" xfId="36" applyFont="1" applyFill="1" applyBorder="1" applyAlignment="1">
      <alignment horizontal="center" vertical="center"/>
    </xf>
    <xf numFmtId="0" fontId="60" fillId="27" borderId="24" xfId="36" applyFont="1" applyFill="1" applyBorder="1" applyAlignment="1">
      <alignment horizontal="center" vertical="center"/>
    </xf>
    <xf numFmtId="0" fontId="124" fillId="30" borderId="31" xfId="36" applyFont="1" applyFill="1" applyBorder="1" applyAlignment="1">
      <alignment horizontal="center" vertical="center" wrapText="1"/>
    </xf>
    <xf numFmtId="0" fontId="124" fillId="30" borderId="24" xfId="36" applyFont="1" applyFill="1" applyBorder="1" applyAlignment="1">
      <alignment horizontal="center" vertical="center" wrapText="1"/>
    </xf>
    <xf numFmtId="0" fontId="52" fillId="30" borderId="31" xfId="36" applyFont="1" applyFill="1" applyBorder="1" applyAlignment="1">
      <alignment horizontal="center" vertical="center" textRotation="90" wrapText="1"/>
    </xf>
    <xf numFmtId="0" fontId="52" fillId="30" borderId="24" xfId="36" applyFont="1" applyFill="1" applyBorder="1" applyAlignment="1">
      <alignment horizontal="center" vertical="center" textRotation="90" wrapText="1"/>
    </xf>
    <xf numFmtId="0" fontId="60" fillId="30" borderId="16" xfId="36" applyFont="1" applyFill="1" applyBorder="1" applyAlignment="1">
      <alignment horizontal="center" vertical="center"/>
    </xf>
    <xf numFmtId="167" fontId="131" fillId="26" borderId="11" xfId="36" applyNumberFormat="1" applyFont="1" applyFill="1" applyBorder="1" applyAlignment="1" applyProtection="1">
      <alignment horizontal="center" vertical="center" wrapText="1"/>
      <protection locked="0"/>
    </xf>
    <xf numFmtId="170" fontId="131" fillId="25" borderId="10" xfId="36" applyNumberFormat="1" applyFont="1" applyFill="1" applyBorder="1" applyAlignment="1" applyProtection="1">
      <alignment horizontal="center" vertical="center" wrapText="1"/>
      <protection locked="0"/>
    </xf>
    <xf numFmtId="0" fontId="125" fillId="25" borderId="0" xfId="36" applyNumberFormat="1" applyFont="1" applyFill="1" applyBorder="1" applyAlignment="1" applyProtection="1">
      <alignment horizontal="right" vertical="center" wrapText="1"/>
      <protection locked="0"/>
    </xf>
    <xf numFmtId="0" fontId="122" fillId="30" borderId="0" xfId="36" applyFont="1" applyFill="1" applyBorder="1" applyAlignment="1" applyProtection="1">
      <alignment horizontal="center" vertical="center" wrapText="1"/>
      <protection locked="0"/>
    </xf>
    <xf numFmtId="0" fontId="131" fillId="25" borderId="0" xfId="36" applyNumberFormat="1" applyFont="1" applyFill="1" applyBorder="1" applyAlignment="1" applyProtection="1">
      <alignment horizontal="left" vertical="center" wrapText="1"/>
      <protection locked="0"/>
    </xf>
    <xf numFmtId="170" fontId="60" fillId="25" borderId="10" xfId="36" applyNumberFormat="1" applyFont="1" applyFill="1" applyBorder="1" applyAlignment="1" applyProtection="1">
      <alignment horizontal="center" vertical="center" wrapText="1"/>
      <protection locked="0"/>
    </xf>
    <xf numFmtId="0" fontId="53" fillId="30" borderId="12" xfId="36" applyFont="1" applyFill="1" applyBorder="1" applyAlignment="1">
      <alignment horizontal="center" textRotation="90" wrapText="1"/>
    </xf>
    <xf numFmtId="0" fontId="57" fillId="25" borderId="10" xfId="36" applyFont="1" applyFill="1" applyBorder="1" applyAlignment="1" applyProtection="1">
      <alignment horizontal="right" vertical="center" wrapText="1"/>
      <protection locked="0"/>
    </xf>
    <xf numFmtId="0" fontId="123" fillId="25" borderId="10" xfId="31" applyFont="1" applyFill="1" applyBorder="1" applyAlignment="1" applyProtection="1">
      <alignment horizontal="left" vertical="center" wrapText="1"/>
      <protection locked="0"/>
    </xf>
    <xf numFmtId="0" fontId="79" fillId="25" borderId="10" xfId="36" applyNumberFormat="1" applyFont="1" applyFill="1" applyBorder="1" applyAlignment="1" applyProtection="1">
      <alignment horizontal="center" vertical="center" wrapText="1"/>
      <protection locked="0"/>
    </xf>
    <xf numFmtId="0" fontId="100" fillId="25" borderId="0" xfId="36" applyNumberFormat="1" applyFont="1" applyFill="1" applyBorder="1" applyAlignment="1" applyProtection="1">
      <alignment horizontal="left" vertical="center" wrapText="1"/>
      <protection locked="0"/>
    </xf>
    <xf numFmtId="0" fontId="57" fillId="26" borderId="11" xfId="36" applyFont="1" applyFill="1" applyBorder="1" applyAlignment="1" applyProtection="1">
      <alignment horizontal="right" vertical="center" wrapText="1"/>
      <protection locked="0"/>
    </xf>
    <xf numFmtId="0" fontId="100" fillId="26" borderId="11" xfId="36" applyFont="1" applyFill="1" applyBorder="1" applyAlignment="1" applyProtection="1">
      <alignment horizontal="left" vertical="center" wrapText="1"/>
      <protection locked="0"/>
    </xf>
    <xf numFmtId="0" fontId="100" fillId="26" borderId="0" xfId="36" applyNumberFormat="1" applyFont="1" applyFill="1" applyBorder="1" applyAlignment="1" applyProtection="1">
      <alignment horizontal="left" vertical="center" wrapText="1"/>
      <protection locked="0"/>
    </xf>
    <xf numFmtId="0" fontId="33" fillId="26" borderId="14" xfId="36" applyFont="1" applyFill="1" applyBorder="1" applyAlignment="1" applyProtection="1">
      <alignment horizontal="center" vertical="center" wrapText="1"/>
      <protection locked="0"/>
    </xf>
    <xf numFmtId="0" fontId="33" fillId="26" borderId="15" xfId="36" applyFont="1" applyFill="1" applyBorder="1" applyAlignment="1" applyProtection="1">
      <alignment horizontal="center" vertical="center" wrapText="1"/>
      <protection locked="0"/>
    </xf>
    <xf numFmtId="0" fontId="33" fillId="26" borderId="16" xfId="36" applyFont="1" applyFill="1" applyBorder="1" applyAlignment="1" applyProtection="1">
      <alignment horizontal="center" vertical="center" wrapText="1"/>
      <protection locked="0"/>
    </xf>
    <xf numFmtId="0" fontId="37" fillId="0" borderId="25" xfId="36" applyFont="1" applyFill="1" applyBorder="1" applyAlignment="1" applyProtection="1">
      <alignment horizontal="center" vertical="center" wrapText="1"/>
      <protection locked="0"/>
    </xf>
    <xf numFmtId="0" fontId="37" fillId="0" borderId="23" xfId="36" applyFont="1" applyFill="1" applyBorder="1" applyAlignment="1" applyProtection="1">
      <alignment horizontal="center" vertical="center" wrapText="1"/>
      <protection locked="0"/>
    </xf>
    <xf numFmtId="0" fontId="37" fillId="0" borderId="26" xfId="36" applyFont="1" applyFill="1" applyBorder="1" applyAlignment="1" applyProtection="1">
      <alignment horizontal="center" vertical="center" wrapText="1"/>
      <protection locked="0"/>
    </xf>
    <xf numFmtId="0" fontId="37" fillId="0" borderId="15" xfId="36" applyFont="1" applyFill="1" applyBorder="1" applyAlignment="1" applyProtection="1">
      <alignment horizontal="center" vertical="center" wrapText="1"/>
      <protection locked="0"/>
    </xf>
    <xf numFmtId="0" fontId="32" fillId="28" borderId="17" xfId="36" applyFont="1" applyFill="1" applyBorder="1" applyAlignment="1" applyProtection="1">
      <alignment horizontal="center" vertical="center" wrapText="1"/>
      <protection locked="0"/>
    </xf>
    <xf numFmtId="0" fontId="32" fillId="28" borderId="18" xfId="36" applyFont="1" applyFill="1" applyBorder="1" applyAlignment="1" applyProtection="1">
      <alignment horizontal="center" vertical="center" wrapText="1"/>
      <protection locked="0"/>
    </xf>
    <xf numFmtId="0" fontId="39" fillId="26" borderId="45" xfId="36" applyFont="1" applyFill="1" applyBorder="1" applyAlignment="1" applyProtection="1">
      <alignment horizontal="left" vertical="center" wrapText="1"/>
      <protection locked="0"/>
    </xf>
    <xf numFmtId="0" fontId="39" fillId="26" borderId="10" xfId="36" applyFont="1" applyFill="1" applyBorder="1" applyAlignment="1" applyProtection="1">
      <alignment horizontal="left" vertical="center" wrapText="1"/>
      <protection locked="0"/>
    </xf>
    <xf numFmtId="0" fontId="39" fillId="26" borderId="47" xfId="36" applyFont="1" applyFill="1" applyBorder="1" applyAlignment="1" applyProtection="1">
      <alignment horizontal="left" vertical="center" wrapText="1"/>
      <protection locked="0"/>
    </xf>
    <xf numFmtId="0" fontId="39" fillId="26" borderId="11" xfId="36" applyFont="1" applyFill="1" applyBorder="1" applyAlignment="1" applyProtection="1">
      <alignment horizontal="left" vertical="center" wrapText="1"/>
      <protection locked="0"/>
    </xf>
    <xf numFmtId="0" fontId="97" fillId="26" borderId="46" xfId="36" applyFont="1" applyFill="1" applyBorder="1" applyAlignment="1" applyProtection="1">
      <alignment horizontal="left" vertical="center" wrapText="1"/>
      <protection locked="0"/>
    </xf>
    <xf numFmtId="0" fontId="125" fillId="25" borderId="10" xfId="36" applyNumberFormat="1" applyFont="1" applyFill="1" applyBorder="1" applyAlignment="1" applyProtection="1">
      <alignment horizontal="center" vertical="center" wrapText="1"/>
      <protection locked="0"/>
    </xf>
    <xf numFmtId="0" fontId="129" fillId="26" borderId="0" xfId="36" applyFont="1" applyFill="1" applyBorder="1" applyAlignment="1" applyProtection="1">
      <alignment horizontal="center" vertical="center" wrapText="1"/>
      <protection locked="0"/>
    </xf>
    <xf numFmtId="0" fontId="128" fillId="30" borderId="0" xfId="36" applyFont="1" applyFill="1" applyBorder="1" applyAlignment="1" applyProtection="1">
      <alignment horizontal="center" vertical="center" wrapText="1"/>
      <protection locked="0"/>
    </xf>
    <xf numFmtId="0" fontId="101" fillId="31" borderId="13" xfId="0" applyFont="1" applyFill="1" applyBorder="1" applyAlignment="1">
      <alignment horizontal="center" vertical="center"/>
    </xf>
    <xf numFmtId="0" fontId="101" fillId="31" borderId="0" xfId="0" applyFont="1" applyFill="1" applyBorder="1" applyAlignment="1">
      <alignment horizontal="center" vertical="center"/>
    </xf>
    <xf numFmtId="0" fontId="101" fillId="31" borderId="23" xfId="0" applyFont="1" applyFill="1" applyBorder="1" applyAlignment="1">
      <alignment horizontal="center" vertical="center"/>
    </xf>
    <xf numFmtId="0" fontId="118" fillId="29" borderId="0" xfId="0" applyFont="1" applyFill="1" applyBorder="1" applyAlignment="1">
      <alignment horizontal="right" vertical="center"/>
    </xf>
    <xf numFmtId="0" fontId="118" fillId="29" borderId="0" xfId="0" applyFont="1" applyFill="1" applyBorder="1" applyAlignment="1">
      <alignment horizontal="left" vertical="center"/>
    </xf>
    <xf numFmtId="0" fontId="100" fillId="26" borderId="11" xfId="36" applyNumberFormat="1" applyFont="1" applyFill="1" applyBorder="1" applyAlignment="1" applyProtection="1">
      <alignment horizontal="left" vertical="center" wrapText="1"/>
      <protection locked="0"/>
    </xf>
    <xf numFmtId="0" fontId="79" fillId="25" borderId="10" xfId="36" applyNumberFormat="1" applyFont="1" applyFill="1" applyBorder="1" applyAlignment="1" applyProtection="1">
      <alignment horizontal="right" vertical="center" wrapText="1"/>
      <protection locked="0"/>
    </xf>
    <xf numFmtId="169" fontId="79" fillId="25" borderId="10" xfId="36" applyNumberFormat="1" applyFont="1" applyFill="1" applyBorder="1" applyAlignment="1" applyProtection="1">
      <alignment horizontal="center" vertical="center" wrapText="1"/>
      <protection locked="0"/>
    </xf>
    <xf numFmtId="0" fontId="100" fillId="25" borderId="10" xfId="36" applyNumberFormat="1" applyFont="1" applyFill="1" applyBorder="1" applyAlignment="1" applyProtection="1">
      <alignment horizontal="left" vertical="center" wrapText="1"/>
      <protection locked="0"/>
    </xf>
    <xf numFmtId="0" fontId="116" fillId="29" borderId="0" xfId="31" applyFont="1" applyFill="1" applyBorder="1" applyAlignment="1" applyProtection="1">
      <alignment horizontal="right" vertical="center"/>
    </xf>
    <xf numFmtId="0" fontId="114" fillId="30" borderId="0" xfId="36" applyFont="1" applyFill="1" applyBorder="1" applyAlignment="1" applyProtection="1">
      <alignment horizontal="center" vertical="center" wrapText="1"/>
      <protection locked="0"/>
    </xf>
    <xf numFmtId="0" fontId="113" fillId="26" borderId="0" xfId="36" applyFont="1" applyFill="1" applyBorder="1" applyAlignment="1" applyProtection="1">
      <alignment horizontal="center" vertical="center" wrapText="1"/>
      <protection locked="0"/>
    </xf>
    <xf numFmtId="0" fontId="115" fillId="29" borderId="0" xfId="31" applyFont="1" applyFill="1" applyBorder="1" applyAlignment="1" applyProtection="1">
      <alignment horizontal="center" vertical="center"/>
    </xf>
    <xf numFmtId="0" fontId="116" fillId="29" borderId="0" xfId="31" applyFont="1" applyFill="1" applyBorder="1" applyAlignment="1" applyProtection="1">
      <alignment horizontal="left" vertical="center"/>
    </xf>
    <xf numFmtId="22" fontId="116" fillId="29" borderId="13" xfId="31" applyNumberFormat="1" applyFont="1" applyFill="1" applyBorder="1" applyAlignment="1" applyProtection="1">
      <alignment horizontal="center" vertical="center"/>
    </xf>
    <xf numFmtId="0" fontId="116" fillId="29" borderId="13" xfId="31" applyFont="1" applyFill="1" applyBorder="1" applyAlignment="1" applyProtection="1">
      <alignment horizontal="center" vertical="center"/>
    </xf>
    <xf numFmtId="22" fontId="61" fillId="29" borderId="13" xfId="31" applyNumberFormat="1" applyFont="1" applyFill="1" applyBorder="1" applyAlignment="1" applyProtection="1">
      <alignment horizontal="center" vertical="center"/>
    </xf>
    <xf numFmtId="0" fontId="112" fillId="36" borderId="12" xfId="0" applyFont="1" applyFill="1" applyBorder="1" applyAlignment="1">
      <alignment horizontal="center" vertical="center"/>
    </xf>
    <xf numFmtId="0" fontId="112" fillId="35" borderId="25" xfId="0" applyFont="1" applyFill="1" applyBorder="1" applyAlignment="1">
      <alignment horizontal="center" vertical="center" wrapText="1"/>
    </xf>
    <xf numFmtId="0" fontId="112" fillId="35" borderId="26" xfId="0" applyFont="1" applyFill="1" applyBorder="1" applyAlignment="1">
      <alignment horizontal="center" vertical="center" wrapText="1"/>
    </xf>
    <xf numFmtId="0" fontId="112" fillId="35" borderId="25" xfId="0" applyFont="1" applyFill="1" applyBorder="1" applyAlignment="1">
      <alignment horizontal="center" vertical="center"/>
    </xf>
    <xf numFmtId="0" fontId="112" fillId="35" borderId="26" xfId="0" applyFont="1" applyFill="1" applyBorder="1" applyAlignment="1">
      <alignment horizontal="center" vertical="center"/>
    </xf>
    <xf numFmtId="0" fontId="112" fillId="33" borderId="31" xfId="0" applyFont="1" applyFill="1" applyBorder="1" applyAlignment="1">
      <alignment horizontal="center" vertical="center" wrapText="1"/>
    </xf>
    <xf numFmtId="0" fontId="112" fillId="33" borderId="24" xfId="0" applyFont="1" applyFill="1" applyBorder="1" applyAlignment="1">
      <alignment horizontal="center" vertical="center" wrapText="1"/>
    </xf>
    <xf numFmtId="0" fontId="112" fillId="35" borderId="12" xfId="0" applyFont="1" applyFill="1" applyBorder="1" applyAlignment="1">
      <alignment horizontal="center" vertical="center"/>
    </xf>
    <xf numFmtId="0" fontId="112" fillId="36" borderId="12" xfId="0" applyFont="1" applyFill="1" applyBorder="1" applyAlignment="1">
      <alignment horizontal="center" vertical="center" wrapText="1"/>
    </xf>
    <xf numFmtId="0" fontId="103" fillId="31" borderId="13" xfId="0" applyFont="1" applyFill="1" applyBorder="1" applyAlignment="1">
      <alignment horizontal="center" vertical="center" wrapText="1"/>
    </xf>
    <xf numFmtId="0" fontId="62" fillId="31" borderId="13" xfId="0" applyFont="1" applyFill="1" applyBorder="1" applyAlignment="1">
      <alignment horizontal="right" vertical="center" wrapText="1"/>
    </xf>
  </cellXfs>
  <cellStyles count="48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prü" xfId="31" builtinId="8"/>
    <cellStyle name="Köprü 2" xfId="32"/>
    <cellStyle name="Köprü 3" xfId="33"/>
    <cellStyle name="Köprü 4" xfId="34"/>
    <cellStyle name="Kötü" xfId="35" builtinId="27" customBuiltin="1"/>
    <cellStyle name="Normal" xfId="0" builtinId="0"/>
    <cellStyle name="Normal 2" xfId="36"/>
    <cellStyle name="Normal 2 2" xfId="37"/>
    <cellStyle name="Not" xfId="38" builtinId="10" customBuiltin="1"/>
    <cellStyle name="Nötr" xfId="39" builtinId="28" customBuiltin="1"/>
    <cellStyle name="Toplam" xfId="40" builtinId="25" customBuiltin="1"/>
    <cellStyle name="Uyarı Metni" xfId="41" builtinId="11" customBuiltin="1"/>
    <cellStyle name="Vurgu1" xfId="42" builtinId="29" customBuiltin="1"/>
    <cellStyle name="Vurgu2" xfId="43" builtinId="33" customBuiltin="1"/>
    <cellStyle name="Vurgu3" xfId="44" builtinId="37" customBuiltin="1"/>
    <cellStyle name="Vurgu4" xfId="45" builtinId="41" customBuiltin="1"/>
    <cellStyle name="Vurgu5" xfId="46" builtinId="45" customBuiltin="1"/>
    <cellStyle name="Vurgu6" xfId="47" builtinId="49" customBuiltin="1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00B05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8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9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10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6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2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11.png"/><Relationship Id="rId1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3.pn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6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</xdr:colOff>
      <xdr:row>1</xdr:row>
      <xdr:rowOff>1390650</xdr:rowOff>
    </xdr:from>
    <xdr:to>
      <xdr:col>7</xdr:col>
      <xdr:colOff>0</xdr:colOff>
      <xdr:row>11</xdr:row>
      <xdr:rowOff>76200</xdr:rowOff>
    </xdr:to>
    <xdr:pic>
      <xdr:nvPicPr>
        <xdr:cNvPr id="232478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552575"/>
          <a:ext cx="162877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1057275</xdr:colOff>
      <xdr:row>0</xdr:row>
      <xdr:rowOff>200025</xdr:rowOff>
    </xdr:from>
    <xdr:to>
      <xdr:col>15</xdr:col>
      <xdr:colOff>714374</xdr:colOff>
      <xdr:row>2</xdr:row>
      <xdr:rowOff>314325</xdr:rowOff>
    </xdr:to>
    <xdr:pic>
      <xdr:nvPicPr>
        <xdr:cNvPr id="219807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1375" y="200025"/>
          <a:ext cx="10572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180975</xdr:colOff>
      <xdr:row>0</xdr:row>
      <xdr:rowOff>9525</xdr:rowOff>
    </xdr:from>
    <xdr:to>
      <xdr:col>4</xdr:col>
      <xdr:colOff>981075</xdr:colOff>
      <xdr:row>1</xdr:row>
      <xdr:rowOff>238125</xdr:rowOff>
    </xdr:to>
    <xdr:pic>
      <xdr:nvPicPr>
        <xdr:cNvPr id="219808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9525"/>
          <a:ext cx="2419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527957</xdr:colOff>
      <xdr:row>0</xdr:row>
      <xdr:rowOff>65314</xdr:rowOff>
    </xdr:from>
    <xdr:to>
      <xdr:col>16</xdr:col>
      <xdr:colOff>604157</xdr:colOff>
      <xdr:row>2</xdr:row>
      <xdr:rowOff>127907</xdr:rowOff>
    </xdr:to>
    <xdr:pic>
      <xdr:nvPicPr>
        <xdr:cNvPr id="2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2171" y="65314"/>
          <a:ext cx="1042307" cy="1055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485775</xdr:colOff>
      <xdr:row>0</xdr:row>
      <xdr:rowOff>0</xdr:rowOff>
    </xdr:from>
    <xdr:to>
      <xdr:col>4</xdr:col>
      <xdr:colOff>1295400</xdr:colOff>
      <xdr:row>1</xdr:row>
      <xdr:rowOff>180975</xdr:rowOff>
    </xdr:to>
    <xdr:pic>
      <xdr:nvPicPr>
        <xdr:cNvPr id="3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0"/>
          <a:ext cx="242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0</xdr:row>
      <xdr:rowOff>76200</xdr:rowOff>
    </xdr:from>
    <xdr:to>
      <xdr:col>12</xdr:col>
      <xdr:colOff>228600</xdr:colOff>
      <xdr:row>1</xdr:row>
      <xdr:rowOff>295275</xdr:rowOff>
    </xdr:to>
    <xdr:pic>
      <xdr:nvPicPr>
        <xdr:cNvPr id="238622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4575" y="76200"/>
          <a:ext cx="8382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190500</xdr:colOff>
      <xdr:row>0</xdr:row>
      <xdr:rowOff>0</xdr:rowOff>
    </xdr:from>
    <xdr:to>
      <xdr:col>4</xdr:col>
      <xdr:colOff>1133475</xdr:colOff>
      <xdr:row>1</xdr:row>
      <xdr:rowOff>238125</xdr:rowOff>
    </xdr:to>
    <xdr:pic>
      <xdr:nvPicPr>
        <xdr:cNvPr id="238623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0"/>
          <a:ext cx="24193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342900</xdr:colOff>
      <xdr:row>0</xdr:row>
      <xdr:rowOff>0</xdr:rowOff>
    </xdr:from>
    <xdr:to>
      <xdr:col>15</xdr:col>
      <xdr:colOff>342900</xdr:colOff>
      <xdr:row>2</xdr:row>
      <xdr:rowOff>66675</xdr:rowOff>
    </xdr:to>
    <xdr:pic>
      <xdr:nvPicPr>
        <xdr:cNvPr id="221707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63575" y="0"/>
          <a:ext cx="10668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733425</xdr:colOff>
      <xdr:row>0</xdr:row>
      <xdr:rowOff>0</xdr:rowOff>
    </xdr:from>
    <xdr:to>
      <xdr:col>5</xdr:col>
      <xdr:colOff>304800</xdr:colOff>
      <xdr:row>2</xdr:row>
      <xdr:rowOff>9525</xdr:rowOff>
    </xdr:to>
    <xdr:pic>
      <xdr:nvPicPr>
        <xdr:cNvPr id="221708" name="Resi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0"/>
          <a:ext cx="22764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828675</xdr:colOff>
      <xdr:row>0</xdr:row>
      <xdr:rowOff>85725</xdr:rowOff>
    </xdr:from>
    <xdr:to>
      <xdr:col>13</xdr:col>
      <xdr:colOff>152400</xdr:colOff>
      <xdr:row>2</xdr:row>
      <xdr:rowOff>19050</xdr:rowOff>
    </xdr:to>
    <xdr:pic>
      <xdr:nvPicPr>
        <xdr:cNvPr id="2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77625" y="85725"/>
          <a:ext cx="8763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285749</xdr:colOff>
      <xdr:row>0</xdr:row>
      <xdr:rowOff>40822</xdr:rowOff>
    </xdr:from>
    <xdr:to>
      <xdr:col>1</xdr:col>
      <xdr:colOff>766081</xdr:colOff>
      <xdr:row>1</xdr:row>
      <xdr:rowOff>300718</xdr:rowOff>
    </xdr:to>
    <xdr:pic>
      <xdr:nvPicPr>
        <xdr:cNvPr id="5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9" y="40822"/>
          <a:ext cx="874939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11</xdr:col>
      <xdr:colOff>869496</xdr:colOff>
      <xdr:row>10</xdr:row>
      <xdr:rowOff>46474</xdr:rowOff>
    </xdr:from>
    <xdr:ext cx="967468" cy="979505"/>
    <xdr:pic>
      <xdr:nvPicPr>
        <xdr:cNvPr id="4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27353" y="4945045"/>
          <a:ext cx="967468" cy="9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340178</xdr:colOff>
      <xdr:row>10</xdr:row>
      <xdr:rowOff>27215</xdr:rowOff>
    </xdr:from>
    <xdr:ext cx="874939" cy="885825"/>
    <xdr:pic>
      <xdr:nvPicPr>
        <xdr:cNvPr id="6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178" y="4054929"/>
          <a:ext cx="874939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39461</xdr:colOff>
      <xdr:row>20</xdr:row>
      <xdr:rowOff>5652</xdr:rowOff>
    </xdr:from>
    <xdr:ext cx="1035504" cy="1048387"/>
    <xdr:pic>
      <xdr:nvPicPr>
        <xdr:cNvPr id="8" name="Resim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68175" y="10333473"/>
          <a:ext cx="1035504" cy="1048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340178</xdr:colOff>
      <xdr:row>20</xdr:row>
      <xdr:rowOff>27215</xdr:rowOff>
    </xdr:from>
    <xdr:ext cx="994554" cy="1006928"/>
    <xdr:pic>
      <xdr:nvPicPr>
        <xdr:cNvPr id="9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178" y="10355036"/>
          <a:ext cx="994554" cy="1006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842281</xdr:colOff>
      <xdr:row>0</xdr:row>
      <xdr:rowOff>0</xdr:rowOff>
    </xdr:from>
    <xdr:to>
      <xdr:col>13</xdr:col>
      <xdr:colOff>183942</xdr:colOff>
      <xdr:row>1</xdr:row>
      <xdr:rowOff>272142</xdr:rowOff>
    </xdr:to>
    <xdr:pic>
      <xdr:nvPicPr>
        <xdr:cNvPr id="2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0138" y="0"/>
          <a:ext cx="892875" cy="898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299357</xdr:colOff>
      <xdr:row>0</xdr:row>
      <xdr:rowOff>27216</xdr:rowOff>
    </xdr:from>
    <xdr:to>
      <xdr:col>1</xdr:col>
      <xdr:colOff>857251</xdr:colOff>
      <xdr:row>1</xdr:row>
      <xdr:rowOff>306941</xdr:rowOff>
    </xdr:to>
    <xdr:pic>
      <xdr:nvPicPr>
        <xdr:cNvPr id="3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6"/>
          <a:ext cx="952501" cy="9056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828675</xdr:colOff>
      <xdr:row>0</xdr:row>
      <xdr:rowOff>85725</xdr:rowOff>
    </xdr:from>
    <xdr:to>
      <xdr:col>13</xdr:col>
      <xdr:colOff>152400</xdr:colOff>
      <xdr:row>2</xdr:row>
      <xdr:rowOff>19050</xdr:rowOff>
    </xdr:to>
    <xdr:pic>
      <xdr:nvPicPr>
        <xdr:cNvPr id="4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3875" y="85725"/>
          <a:ext cx="8763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285749</xdr:colOff>
      <xdr:row>0</xdr:row>
      <xdr:rowOff>40822</xdr:rowOff>
    </xdr:from>
    <xdr:to>
      <xdr:col>1</xdr:col>
      <xdr:colOff>766081</xdr:colOff>
      <xdr:row>1</xdr:row>
      <xdr:rowOff>300718</xdr:rowOff>
    </xdr:to>
    <xdr:pic>
      <xdr:nvPicPr>
        <xdr:cNvPr id="5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9" y="40822"/>
          <a:ext cx="880382" cy="879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11</xdr:col>
      <xdr:colOff>869496</xdr:colOff>
      <xdr:row>10</xdr:row>
      <xdr:rowOff>46474</xdr:rowOff>
    </xdr:from>
    <xdr:ext cx="967468" cy="979505"/>
    <xdr:pic>
      <xdr:nvPicPr>
        <xdr:cNvPr id="6" name="Resim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4696" y="4951849"/>
          <a:ext cx="967468" cy="9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340178</xdr:colOff>
      <xdr:row>10</xdr:row>
      <xdr:rowOff>27215</xdr:rowOff>
    </xdr:from>
    <xdr:ext cx="874939" cy="885825"/>
    <xdr:pic>
      <xdr:nvPicPr>
        <xdr:cNvPr id="7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178" y="4932590"/>
          <a:ext cx="874939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39461</xdr:colOff>
      <xdr:row>19</xdr:row>
      <xdr:rowOff>5652</xdr:rowOff>
    </xdr:from>
    <xdr:ext cx="1035504" cy="1048387"/>
    <xdr:pic>
      <xdr:nvPicPr>
        <xdr:cNvPr id="8" name="Resim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31436" y="11245152"/>
          <a:ext cx="1035504" cy="1048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340178</xdr:colOff>
      <xdr:row>19</xdr:row>
      <xdr:rowOff>27215</xdr:rowOff>
    </xdr:from>
    <xdr:ext cx="994554" cy="1006928"/>
    <xdr:pic>
      <xdr:nvPicPr>
        <xdr:cNvPr id="9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178" y="11266715"/>
          <a:ext cx="994554" cy="1006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828675</xdr:colOff>
      <xdr:row>0</xdr:row>
      <xdr:rowOff>85725</xdr:rowOff>
    </xdr:from>
    <xdr:to>
      <xdr:col>15</xdr:col>
      <xdr:colOff>152399</xdr:colOff>
      <xdr:row>2</xdr:row>
      <xdr:rowOff>19050</xdr:rowOff>
    </xdr:to>
    <xdr:pic>
      <xdr:nvPicPr>
        <xdr:cNvPr id="2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77625" y="85725"/>
          <a:ext cx="8763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276225</xdr:colOff>
      <xdr:row>0</xdr:row>
      <xdr:rowOff>9525</xdr:rowOff>
    </xdr:from>
    <xdr:to>
      <xdr:col>4</xdr:col>
      <xdr:colOff>1209675</xdr:colOff>
      <xdr:row>1</xdr:row>
      <xdr:rowOff>247650</xdr:rowOff>
    </xdr:to>
    <xdr:pic>
      <xdr:nvPicPr>
        <xdr:cNvPr id="3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9525"/>
          <a:ext cx="24098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314325</xdr:colOff>
      <xdr:row>0</xdr:row>
      <xdr:rowOff>38100</xdr:rowOff>
    </xdr:from>
    <xdr:to>
      <xdr:col>15</xdr:col>
      <xdr:colOff>390524</xdr:colOff>
      <xdr:row>2</xdr:row>
      <xdr:rowOff>114300</xdr:rowOff>
    </xdr:to>
    <xdr:pic>
      <xdr:nvPicPr>
        <xdr:cNvPr id="215741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3125" y="38100"/>
          <a:ext cx="10572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390525</xdr:colOff>
      <xdr:row>0</xdr:row>
      <xdr:rowOff>0</xdr:rowOff>
    </xdr:from>
    <xdr:to>
      <xdr:col>4</xdr:col>
      <xdr:colOff>1057275</xdr:colOff>
      <xdr:row>1</xdr:row>
      <xdr:rowOff>180975</xdr:rowOff>
    </xdr:to>
    <xdr:pic>
      <xdr:nvPicPr>
        <xdr:cNvPr id="215742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0"/>
          <a:ext cx="24384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2790825</xdr:colOff>
      <xdr:row>0</xdr:row>
      <xdr:rowOff>228600</xdr:rowOff>
    </xdr:from>
    <xdr:to>
      <xdr:col>14</xdr:col>
      <xdr:colOff>3838575</xdr:colOff>
      <xdr:row>2</xdr:row>
      <xdr:rowOff>0</xdr:rowOff>
    </xdr:to>
    <xdr:pic>
      <xdr:nvPicPr>
        <xdr:cNvPr id="223797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73775" y="228600"/>
          <a:ext cx="104775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571500</xdr:colOff>
      <xdr:row>0</xdr:row>
      <xdr:rowOff>228600</xdr:rowOff>
    </xdr:from>
    <xdr:to>
      <xdr:col>5</xdr:col>
      <xdr:colOff>142875</xdr:colOff>
      <xdr:row>2</xdr:row>
      <xdr:rowOff>76200</xdr:rowOff>
    </xdr:to>
    <xdr:pic>
      <xdr:nvPicPr>
        <xdr:cNvPr id="223798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8600"/>
          <a:ext cx="319087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514350</xdr:colOff>
      <xdr:row>0</xdr:row>
      <xdr:rowOff>228600</xdr:rowOff>
    </xdr:from>
    <xdr:to>
      <xdr:col>15</xdr:col>
      <xdr:colOff>590550</xdr:colOff>
      <xdr:row>3</xdr:row>
      <xdr:rowOff>19050</xdr:rowOff>
    </xdr:to>
    <xdr:pic>
      <xdr:nvPicPr>
        <xdr:cNvPr id="222897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0" y="228600"/>
          <a:ext cx="10477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685800</xdr:colOff>
      <xdr:row>0</xdr:row>
      <xdr:rowOff>0</xdr:rowOff>
    </xdr:from>
    <xdr:to>
      <xdr:col>5</xdr:col>
      <xdr:colOff>428625</xdr:colOff>
      <xdr:row>2</xdr:row>
      <xdr:rowOff>9525</xdr:rowOff>
    </xdr:to>
    <xdr:pic>
      <xdr:nvPicPr>
        <xdr:cNvPr id="222898" name="Resi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0"/>
          <a:ext cx="22860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1190625</xdr:colOff>
      <xdr:row>0</xdr:row>
      <xdr:rowOff>66675</xdr:rowOff>
    </xdr:from>
    <xdr:to>
      <xdr:col>13</xdr:col>
      <xdr:colOff>742950</xdr:colOff>
      <xdr:row>2</xdr:row>
      <xdr:rowOff>142875</xdr:rowOff>
    </xdr:to>
    <xdr:pic>
      <xdr:nvPicPr>
        <xdr:cNvPr id="222899" name="Resi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6600" y="66675"/>
          <a:ext cx="10572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1057275</xdr:colOff>
      <xdr:row>0</xdr:row>
      <xdr:rowOff>200025</xdr:rowOff>
    </xdr:from>
    <xdr:to>
      <xdr:col>15</xdr:col>
      <xdr:colOff>714375</xdr:colOff>
      <xdr:row>2</xdr:row>
      <xdr:rowOff>314325</xdr:rowOff>
    </xdr:to>
    <xdr:pic>
      <xdr:nvPicPr>
        <xdr:cNvPr id="2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1375" y="200025"/>
          <a:ext cx="10572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381000</xdr:colOff>
      <xdr:row>0</xdr:row>
      <xdr:rowOff>66675</xdr:rowOff>
    </xdr:from>
    <xdr:to>
      <xdr:col>5</xdr:col>
      <xdr:colOff>314325</xdr:colOff>
      <xdr:row>1</xdr:row>
      <xdr:rowOff>295275</xdr:rowOff>
    </xdr:to>
    <xdr:pic>
      <xdr:nvPicPr>
        <xdr:cNvPr id="3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66675"/>
          <a:ext cx="2419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1057275</xdr:colOff>
      <xdr:row>0</xdr:row>
      <xdr:rowOff>200025</xdr:rowOff>
    </xdr:from>
    <xdr:to>
      <xdr:col>15</xdr:col>
      <xdr:colOff>714375</xdr:colOff>
      <xdr:row>2</xdr:row>
      <xdr:rowOff>314325</xdr:rowOff>
    </xdr:to>
    <xdr:pic>
      <xdr:nvPicPr>
        <xdr:cNvPr id="2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1375" y="200025"/>
          <a:ext cx="10572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381000</xdr:colOff>
      <xdr:row>0</xdr:row>
      <xdr:rowOff>66675</xdr:rowOff>
    </xdr:from>
    <xdr:to>
      <xdr:col>5</xdr:col>
      <xdr:colOff>314325</xdr:colOff>
      <xdr:row>1</xdr:row>
      <xdr:rowOff>295275</xdr:rowOff>
    </xdr:to>
    <xdr:pic>
      <xdr:nvPicPr>
        <xdr:cNvPr id="3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66675"/>
          <a:ext cx="2419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314325</xdr:colOff>
      <xdr:row>0</xdr:row>
      <xdr:rowOff>38100</xdr:rowOff>
    </xdr:from>
    <xdr:to>
      <xdr:col>15</xdr:col>
      <xdr:colOff>390525</xdr:colOff>
      <xdr:row>2</xdr:row>
      <xdr:rowOff>114300</xdr:rowOff>
    </xdr:to>
    <xdr:pic>
      <xdr:nvPicPr>
        <xdr:cNvPr id="216891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3125" y="38100"/>
          <a:ext cx="10572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0</xdr:row>
      <xdr:rowOff>9525</xdr:rowOff>
    </xdr:from>
    <xdr:to>
      <xdr:col>4</xdr:col>
      <xdr:colOff>676275</xdr:colOff>
      <xdr:row>1</xdr:row>
      <xdr:rowOff>200025</xdr:rowOff>
    </xdr:to>
    <xdr:pic>
      <xdr:nvPicPr>
        <xdr:cNvPr id="216892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9525"/>
          <a:ext cx="2419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457200</xdr:colOff>
      <xdr:row>0</xdr:row>
      <xdr:rowOff>219075</xdr:rowOff>
    </xdr:from>
    <xdr:to>
      <xdr:col>22</xdr:col>
      <xdr:colOff>962025</xdr:colOff>
      <xdr:row>2</xdr:row>
      <xdr:rowOff>400050</xdr:rowOff>
    </xdr:to>
    <xdr:pic>
      <xdr:nvPicPr>
        <xdr:cNvPr id="240700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00425" y="219075"/>
          <a:ext cx="2266950" cy="2238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2038350</xdr:colOff>
      <xdr:row>16</xdr:row>
      <xdr:rowOff>342900</xdr:rowOff>
    </xdr:from>
    <xdr:to>
      <xdr:col>23</xdr:col>
      <xdr:colOff>1857375</xdr:colOff>
      <xdr:row>19</xdr:row>
      <xdr:rowOff>333375</xdr:rowOff>
    </xdr:to>
    <xdr:pic>
      <xdr:nvPicPr>
        <xdr:cNvPr id="240701" name="Resi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43700" y="16630650"/>
          <a:ext cx="2266950" cy="2657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4152900</xdr:colOff>
      <xdr:row>16</xdr:row>
      <xdr:rowOff>0</xdr:rowOff>
    </xdr:from>
    <xdr:to>
      <xdr:col>5</xdr:col>
      <xdr:colOff>171450</xdr:colOff>
      <xdr:row>18</xdr:row>
      <xdr:rowOff>38100</xdr:rowOff>
    </xdr:to>
    <xdr:pic>
      <xdr:nvPicPr>
        <xdr:cNvPr id="240702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16287750"/>
          <a:ext cx="5915025" cy="209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533400</xdr:colOff>
      <xdr:row>0</xdr:row>
      <xdr:rowOff>419100</xdr:rowOff>
    </xdr:from>
    <xdr:to>
      <xdr:col>5</xdr:col>
      <xdr:colOff>257175</xdr:colOff>
      <xdr:row>2</xdr:row>
      <xdr:rowOff>190500</xdr:rowOff>
    </xdr:to>
    <xdr:pic>
      <xdr:nvPicPr>
        <xdr:cNvPr id="240703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419100"/>
          <a:ext cx="5162550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66</xdr:col>
      <xdr:colOff>1390650</xdr:colOff>
      <xdr:row>0</xdr:row>
      <xdr:rowOff>228600</xdr:rowOff>
    </xdr:from>
    <xdr:to>
      <xdr:col>68</xdr:col>
      <xdr:colOff>104775</xdr:colOff>
      <xdr:row>4</xdr:row>
      <xdr:rowOff>0</xdr:rowOff>
    </xdr:to>
    <xdr:pic>
      <xdr:nvPicPr>
        <xdr:cNvPr id="212669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46775" y="228600"/>
          <a:ext cx="1666875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1933575</xdr:colOff>
      <xdr:row>0</xdr:row>
      <xdr:rowOff>133350</xdr:rowOff>
    </xdr:from>
    <xdr:to>
      <xdr:col>5</xdr:col>
      <xdr:colOff>2571750</xdr:colOff>
      <xdr:row>2</xdr:row>
      <xdr:rowOff>152400</xdr:rowOff>
    </xdr:to>
    <xdr:pic>
      <xdr:nvPicPr>
        <xdr:cNvPr id="212670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133350"/>
          <a:ext cx="3838575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828675</xdr:colOff>
      <xdr:row>0</xdr:row>
      <xdr:rowOff>85725</xdr:rowOff>
    </xdr:from>
    <xdr:to>
      <xdr:col>15</xdr:col>
      <xdr:colOff>152400</xdr:colOff>
      <xdr:row>2</xdr:row>
      <xdr:rowOff>19050</xdr:rowOff>
    </xdr:to>
    <xdr:pic>
      <xdr:nvPicPr>
        <xdr:cNvPr id="237598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25300" y="85725"/>
          <a:ext cx="8763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276225</xdr:colOff>
      <xdr:row>0</xdr:row>
      <xdr:rowOff>9525</xdr:rowOff>
    </xdr:from>
    <xdr:to>
      <xdr:col>4</xdr:col>
      <xdr:colOff>1209675</xdr:colOff>
      <xdr:row>1</xdr:row>
      <xdr:rowOff>247650</xdr:rowOff>
    </xdr:to>
    <xdr:pic>
      <xdr:nvPicPr>
        <xdr:cNvPr id="237599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832" y="9525"/>
          <a:ext cx="2416629" cy="8640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542925</xdr:colOff>
      <xdr:row>0</xdr:row>
      <xdr:rowOff>47625</xdr:rowOff>
    </xdr:from>
    <xdr:to>
      <xdr:col>17</xdr:col>
      <xdr:colOff>107157</xdr:colOff>
      <xdr:row>2</xdr:row>
      <xdr:rowOff>123825</xdr:rowOff>
    </xdr:to>
    <xdr:pic>
      <xdr:nvPicPr>
        <xdr:cNvPr id="234526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0" y="47625"/>
          <a:ext cx="10572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257175</xdr:colOff>
      <xdr:row>0</xdr:row>
      <xdr:rowOff>66675</xdr:rowOff>
    </xdr:from>
    <xdr:to>
      <xdr:col>4</xdr:col>
      <xdr:colOff>1514475</xdr:colOff>
      <xdr:row>1</xdr:row>
      <xdr:rowOff>257175</xdr:rowOff>
    </xdr:to>
    <xdr:pic>
      <xdr:nvPicPr>
        <xdr:cNvPr id="234527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66675"/>
          <a:ext cx="24288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828675</xdr:colOff>
      <xdr:row>0</xdr:row>
      <xdr:rowOff>85725</xdr:rowOff>
    </xdr:from>
    <xdr:to>
      <xdr:col>15</xdr:col>
      <xdr:colOff>152399</xdr:colOff>
      <xdr:row>2</xdr:row>
      <xdr:rowOff>19050</xdr:rowOff>
    </xdr:to>
    <xdr:pic>
      <xdr:nvPicPr>
        <xdr:cNvPr id="2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77625" y="85725"/>
          <a:ext cx="8763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276225</xdr:colOff>
      <xdr:row>0</xdr:row>
      <xdr:rowOff>9525</xdr:rowOff>
    </xdr:from>
    <xdr:to>
      <xdr:col>4</xdr:col>
      <xdr:colOff>1209675</xdr:colOff>
      <xdr:row>1</xdr:row>
      <xdr:rowOff>247650</xdr:rowOff>
    </xdr:to>
    <xdr:pic>
      <xdr:nvPicPr>
        <xdr:cNvPr id="3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9525"/>
          <a:ext cx="24098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276225</xdr:colOff>
      <xdr:row>0</xdr:row>
      <xdr:rowOff>57150</xdr:rowOff>
    </xdr:from>
    <xdr:to>
      <xdr:col>15</xdr:col>
      <xdr:colOff>590551</xdr:colOff>
      <xdr:row>2</xdr:row>
      <xdr:rowOff>180975</xdr:rowOff>
    </xdr:to>
    <xdr:pic>
      <xdr:nvPicPr>
        <xdr:cNvPr id="211645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44425" y="57150"/>
          <a:ext cx="10668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152400</xdr:colOff>
      <xdr:row>0</xdr:row>
      <xdr:rowOff>9525</xdr:rowOff>
    </xdr:from>
    <xdr:to>
      <xdr:col>5</xdr:col>
      <xdr:colOff>352425</xdr:colOff>
      <xdr:row>1</xdr:row>
      <xdr:rowOff>257175</xdr:rowOff>
    </xdr:to>
    <xdr:pic>
      <xdr:nvPicPr>
        <xdr:cNvPr id="211646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9525"/>
          <a:ext cx="24288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466725</xdr:colOff>
      <xdr:row>0</xdr:row>
      <xdr:rowOff>28575</xdr:rowOff>
    </xdr:from>
    <xdr:to>
      <xdr:col>16</xdr:col>
      <xdr:colOff>542925</xdr:colOff>
      <xdr:row>2</xdr:row>
      <xdr:rowOff>104775</xdr:rowOff>
    </xdr:to>
    <xdr:pic>
      <xdr:nvPicPr>
        <xdr:cNvPr id="207675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44525" y="28575"/>
          <a:ext cx="10572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312965</xdr:colOff>
      <xdr:row>0</xdr:row>
      <xdr:rowOff>28575</xdr:rowOff>
    </xdr:from>
    <xdr:to>
      <xdr:col>4</xdr:col>
      <xdr:colOff>1209676</xdr:colOff>
      <xdr:row>1</xdr:row>
      <xdr:rowOff>209550</xdr:rowOff>
    </xdr:to>
    <xdr:pic>
      <xdr:nvPicPr>
        <xdr:cNvPr id="207676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215" y="28575"/>
          <a:ext cx="2665640" cy="861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1057275</xdr:colOff>
      <xdr:row>0</xdr:row>
      <xdr:rowOff>200025</xdr:rowOff>
    </xdr:from>
    <xdr:to>
      <xdr:col>15</xdr:col>
      <xdr:colOff>714374</xdr:colOff>
      <xdr:row>2</xdr:row>
      <xdr:rowOff>314325</xdr:rowOff>
    </xdr:to>
    <xdr:pic>
      <xdr:nvPicPr>
        <xdr:cNvPr id="203571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1375" y="200025"/>
          <a:ext cx="10572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381000</xdr:colOff>
      <xdr:row>0</xdr:row>
      <xdr:rowOff>66675</xdr:rowOff>
    </xdr:from>
    <xdr:to>
      <xdr:col>5</xdr:col>
      <xdr:colOff>314325</xdr:colOff>
      <xdr:row>1</xdr:row>
      <xdr:rowOff>295275</xdr:rowOff>
    </xdr:to>
    <xdr:pic>
      <xdr:nvPicPr>
        <xdr:cNvPr id="203572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66675"/>
          <a:ext cx="2419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FFFF00"/>
  </sheetPr>
  <dimension ref="A1:K29"/>
  <sheetViews>
    <sheetView tabSelected="1" view="pageBreakPreview" topLeftCell="A4" zoomScale="90" zoomScaleNormal="100" zoomScaleSheetLayoutView="90" workbookViewId="0">
      <selection activeCell="H25" sqref="H25"/>
    </sheetView>
  </sheetViews>
  <sheetFormatPr defaultRowHeight="12.75" x14ac:dyDescent="0.2"/>
  <cols>
    <col min="1" max="1" width="11.28515625" style="1" customWidth="1"/>
    <col min="2" max="10" width="8.28515625" style="1" customWidth="1"/>
    <col min="11" max="11" width="11.7109375" style="1" customWidth="1"/>
    <col min="12" max="12" width="3.5703125" style="1" customWidth="1"/>
    <col min="13" max="13" width="3.85546875" style="1" customWidth="1"/>
    <col min="14" max="16384" width="9.140625" style="1"/>
  </cols>
  <sheetData>
    <row r="1" spans="1:11" x14ac:dyDescent="0.2">
      <c r="A1" s="103"/>
      <c r="B1" s="104"/>
      <c r="C1" s="104"/>
      <c r="D1" s="104"/>
      <c r="E1" s="104"/>
      <c r="F1" s="104"/>
      <c r="G1" s="104"/>
      <c r="H1" s="104"/>
      <c r="I1" s="104"/>
      <c r="J1" s="104"/>
      <c r="K1" s="105"/>
    </row>
    <row r="2" spans="1:11" ht="116.25" customHeight="1" x14ac:dyDescent="0.2">
      <c r="A2" s="397" t="s">
        <v>376</v>
      </c>
      <c r="B2" s="398"/>
      <c r="C2" s="398"/>
      <c r="D2" s="398"/>
      <c r="E2" s="398"/>
      <c r="F2" s="398"/>
      <c r="G2" s="398"/>
      <c r="H2" s="398"/>
      <c r="I2" s="398"/>
      <c r="J2" s="398"/>
      <c r="K2" s="399"/>
    </row>
    <row r="3" spans="1:11" ht="14.25" x14ac:dyDescent="0.2">
      <c r="A3" s="106"/>
      <c r="B3" s="107"/>
      <c r="C3" s="107"/>
      <c r="D3" s="107"/>
      <c r="E3" s="107"/>
      <c r="F3" s="107"/>
      <c r="G3" s="107"/>
      <c r="H3" s="107"/>
      <c r="I3" s="107"/>
      <c r="J3" s="107"/>
      <c r="K3" s="108"/>
    </row>
    <row r="4" spans="1:11" x14ac:dyDescent="0.2">
      <c r="A4" s="109"/>
      <c r="B4" s="110"/>
      <c r="C4" s="110"/>
      <c r="D4" s="110"/>
      <c r="E4" s="110"/>
      <c r="F4" s="110"/>
      <c r="G4" s="110"/>
      <c r="H4" s="110"/>
      <c r="I4" s="110"/>
      <c r="J4" s="110"/>
      <c r="K4" s="111"/>
    </row>
    <row r="5" spans="1:11" x14ac:dyDescent="0.2">
      <c r="A5" s="109"/>
      <c r="B5" s="110"/>
      <c r="C5" s="110"/>
      <c r="D5" s="110"/>
      <c r="E5" s="110"/>
      <c r="F5" s="110"/>
      <c r="G5" s="110"/>
      <c r="H5" s="110"/>
      <c r="I5" s="110"/>
      <c r="J5" s="110"/>
      <c r="K5" s="111"/>
    </row>
    <row r="6" spans="1:11" x14ac:dyDescent="0.2">
      <c r="A6" s="109"/>
      <c r="B6" s="110"/>
      <c r="C6" s="110"/>
      <c r="D6" s="110"/>
      <c r="E6" s="110"/>
      <c r="F6" s="110"/>
      <c r="G6" s="110"/>
      <c r="H6" s="110"/>
      <c r="I6" s="110"/>
      <c r="J6" s="110"/>
      <c r="K6" s="111"/>
    </row>
    <row r="7" spans="1:11" x14ac:dyDescent="0.2">
      <c r="A7" s="109"/>
      <c r="B7" s="110"/>
      <c r="C7" s="110"/>
      <c r="D7" s="110"/>
      <c r="E7" s="110"/>
      <c r="F7" s="110"/>
      <c r="G7" s="110"/>
      <c r="H7" s="110"/>
      <c r="I7" s="110"/>
      <c r="J7" s="110"/>
      <c r="K7" s="111"/>
    </row>
    <row r="8" spans="1:11" x14ac:dyDescent="0.2">
      <c r="A8" s="109"/>
      <c r="B8" s="110"/>
      <c r="C8" s="110"/>
      <c r="D8" s="110"/>
      <c r="E8" s="110"/>
      <c r="F8" s="110"/>
      <c r="G8" s="110"/>
      <c r="H8" s="110"/>
      <c r="I8" s="110"/>
      <c r="J8" s="110"/>
      <c r="K8" s="111"/>
    </row>
    <row r="9" spans="1:11" x14ac:dyDescent="0.2">
      <c r="A9" s="109"/>
      <c r="B9" s="110"/>
      <c r="C9" s="110"/>
      <c r="D9" s="110"/>
      <c r="E9" s="110"/>
      <c r="F9" s="110"/>
      <c r="G9" s="110"/>
      <c r="H9" s="110"/>
      <c r="I9" s="110"/>
      <c r="J9" s="110"/>
      <c r="K9" s="111"/>
    </row>
    <row r="10" spans="1:11" x14ac:dyDescent="0.2">
      <c r="A10" s="109"/>
      <c r="B10" s="110"/>
      <c r="C10" s="110"/>
      <c r="D10" s="110"/>
      <c r="E10" s="110"/>
      <c r="F10" s="110"/>
      <c r="G10" s="110"/>
      <c r="H10" s="110"/>
      <c r="I10" s="110"/>
      <c r="J10" s="110"/>
      <c r="K10" s="111"/>
    </row>
    <row r="11" spans="1:11" x14ac:dyDescent="0.2">
      <c r="A11" s="109"/>
      <c r="B11" s="110"/>
      <c r="C11" s="110"/>
      <c r="D11" s="110"/>
      <c r="E11" s="110"/>
      <c r="F11" s="110"/>
      <c r="G11" s="110"/>
      <c r="H11" s="110"/>
      <c r="I11" s="110"/>
      <c r="J11" s="110"/>
      <c r="K11" s="111"/>
    </row>
    <row r="12" spans="1:11" ht="51.75" customHeight="1" x14ac:dyDescent="0.35">
      <c r="A12" s="418"/>
      <c r="B12" s="419"/>
      <c r="C12" s="419"/>
      <c r="D12" s="419"/>
      <c r="E12" s="419"/>
      <c r="F12" s="419"/>
      <c r="G12" s="419"/>
      <c r="H12" s="419"/>
      <c r="I12" s="419"/>
      <c r="J12" s="419"/>
      <c r="K12" s="420"/>
    </row>
    <row r="13" spans="1:11" ht="71.25" customHeight="1" x14ac:dyDescent="0.2">
      <c r="A13" s="400" t="str">
        <f>F19</f>
        <v>Olimpik Deneme Yarışmaları</v>
      </c>
      <c r="B13" s="401"/>
      <c r="C13" s="401"/>
      <c r="D13" s="401"/>
      <c r="E13" s="401"/>
      <c r="F13" s="401"/>
      <c r="G13" s="401"/>
      <c r="H13" s="401"/>
      <c r="I13" s="401"/>
      <c r="J13" s="401"/>
      <c r="K13" s="402"/>
    </row>
    <row r="14" spans="1:11" ht="72" customHeight="1" x14ac:dyDescent="0.2">
      <c r="A14" s="406"/>
      <c r="B14" s="407"/>
      <c r="C14" s="407"/>
      <c r="D14" s="407"/>
      <c r="E14" s="407"/>
      <c r="F14" s="407"/>
      <c r="G14" s="407"/>
      <c r="H14" s="407"/>
      <c r="I14" s="407"/>
      <c r="J14" s="407"/>
      <c r="K14" s="408"/>
    </row>
    <row r="15" spans="1:11" ht="51.75" customHeight="1" x14ac:dyDescent="0.2">
      <c r="A15" s="403"/>
      <c r="B15" s="404"/>
      <c r="C15" s="404"/>
      <c r="D15" s="404"/>
      <c r="E15" s="404"/>
      <c r="F15" s="404"/>
      <c r="G15" s="404"/>
      <c r="H15" s="404"/>
      <c r="I15" s="404"/>
      <c r="J15" s="404"/>
      <c r="K15" s="405"/>
    </row>
    <row r="16" spans="1:11" x14ac:dyDescent="0.2">
      <c r="A16" s="109"/>
      <c r="B16" s="110"/>
      <c r="C16" s="110"/>
      <c r="D16" s="110"/>
      <c r="E16" s="110"/>
      <c r="F16" s="110"/>
      <c r="G16" s="110"/>
      <c r="H16" s="110"/>
      <c r="I16" s="110"/>
      <c r="J16" s="110"/>
      <c r="K16" s="111"/>
    </row>
    <row r="17" spans="1:11" ht="25.5" x14ac:dyDescent="0.35">
      <c r="A17" s="421"/>
      <c r="B17" s="422"/>
      <c r="C17" s="422"/>
      <c r="D17" s="422"/>
      <c r="E17" s="422"/>
      <c r="F17" s="422"/>
      <c r="G17" s="422"/>
      <c r="H17" s="422"/>
      <c r="I17" s="422"/>
      <c r="J17" s="422"/>
      <c r="K17" s="423"/>
    </row>
    <row r="18" spans="1:11" ht="24.75" customHeight="1" x14ac:dyDescent="0.2">
      <c r="A18" s="415" t="s">
        <v>43</v>
      </c>
      <c r="B18" s="416"/>
      <c r="C18" s="416"/>
      <c r="D18" s="416"/>
      <c r="E18" s="416"/>
      <c r="F18" s="416"/>
      <c r="G18" s="416"/>
      <c r="H18" s="416"/>
      <c r="I18" s="416"/>
      <c r="J18" s="416"/>
      <c r="K18" s="417"/>
    </row>
    <row r="19" spans="1:11" s="24" customFormat="1" ht="35.25" customHeight="1" x14ac:dyDescent="0.2">
      <c r="A19" s="430" t="s">
        <v>39</v>
      </c>
      <c r="B19" s="431"/>
      <c r="C19" s="431"/>
      <c r="D19" s="431"/>
      <c r="E19" s="432"/>
      <c r="F19" s="412" t="s">
        <v>374</v>
      </c>
      <c r="G19" s="413"/>
      <c r="H19" s="413"/>
      <c r="I19" s="413"/>
      <c r="J19" s="413"/>
      <c r="K19" s="414"/>
    </row>
    <row r="20" spans="1:11" s="24" customFormat="1" ht="35.25" customHeight="1" x14ac:dyDescent="0.2">
      <c r="A20" s="433" t="s">
        <v>40</v>
      </c>
      <c r="B20" s="434"/>
      <c r="C20" s="434"/>
      <c r="D20" s="434"/>
      <c r="E20" s="435"/>
      <c r="F20" s="412" t="s">
        <v>375</v>
      </c>
      <c r="G20" s="413"/>
      <c r="H20" s="413"/>
      <c r="I20" s="413"/>
      <c r="J20" s="413"/>
      <c r="K20" s="414"/>
    </row>
    <row r="21" spans="1:11" s="24" customFormat="1" ht="35.25" customHeight="1" x14ac:dyDescent="0.2">
      <c r="A21" s="433" t="s">
        <v>41</v>
      </c>
      <c r="B21" s="434"/>
      <c r="C21" s="434"/>
      <c r="D21" s="434"/>
      <c r="E21" s="435"/>
      <c r="F21" s="412" t="s">
        <v>556</v>
      </c>
      <c r="G21" s="413"/>
      <c r="H21" s="413"/>
      <c r="I21" s="413"/>
      <c r="J21" s="413"/>
      <c r="K21" s="414"/>
    </row>
    <row r="22" spans="1:11" s="24" customFormat="1" ht="35.25" customHeight="1" x14ac:dyDescent="0.2">
      <c r="A22" s="433" t="s">
        <v>42</v>
      </c>
      <c r="B22" s="434"/>
      <c r="C22" s="434"/>
      <c r="D22" s="434"/>
      <c r="E22" s="435"/>
      <c r="F22" s="412">
        <v>42840</v>
      </c>
      <c r="G22" s="413"/>
      <c r="H22" s="413"/>
      <c r="I22" s="413"/>
      <c r="J22" s="413"/>
      <c r="K22" s="414"/>
    </row>
    <row r="23" spans="1:11" s="24" customFormat="1" ht="35.25" customHeight="1" x14ac:dyDescent="0.2">
      <c r="A23" s="409" t="s">
        <v>44</v>
      </c>
      <c r="B23" s="410"/>
      <c r="C23" s="410"/>
      <c r="D23" s="410"/>
      <c r="E23" s="411"/>
      <c r="F23" s="424" t="s">
        <v>557</v>
      </c>
      <c r="G23" s="425"/>
      <c r="H23" s="425"/>
      <c r="I23" s="425"/>
      <c r="J23" s="425"/>
      <c r="K23" s="426"/>
    </row>
    <row r="24" spans="1:11" ht="36" hidden="1" customHeight="1" x14ac:dyDescent="0.2">
      <c r="A24" s="409" t="s">
        <v>200</v>
      </c>
      <c r="B24" s="410"/>
      <c r="C24" s="410"/>
      <c r="D24" s="410"/>
      <c r="E24" s="411"/>
      <c r="F24" s="185"/>
      <c r="G24" s="112" t="s">
        <v>199</v>
      </c>
      <c r="H24" s="112"/>
      <c r="I24" s="112"/>
      <c r="J24" s="112"/>
      <c r="K24" s="113"/>
    </row>
    <row r="25" spans="1:11" ht="29.25" customHeight="1" x14ac:dyDescent="0.2">
      <c r="A25" s="409" t="s">
        <v>373</v>
      </c>
      <c r="B25" s="410"/>
      <c r="C25" s="410"/>
      <c r="D25" s="410"/>
      <c r="E25" s="411"/>
      <c r="F25" s="185"/>
      <c r="G25" s="112" t="s">
        <v>199</v>
      </c>
      <c r="H25" s="112"/>
      <c r="I25" s="112"/>
      <c r="J25" s="112"/>
      <c r="K25" s="113"/>
    </row>
    <row r="26" spans="1:11" ht="15" customHeight="1" x14ac:dyDescent="0.2">
      <c r="A26" s="109"/>
      <c r="B26" s="110"/>
      <c r="C26" s="110"/>
      <c r="D26" s="110"/>
      <c r="E26" s="110"/>
      <c r="F26" s="110"/>
      <c r="G26" s="110"/>
      <c r="H26" s="110"/>
      <c r="I26" s="110"/>
      <c r="J26" s="110"/>
      <c r="K26" s="111"/>
    </row>
    <row r="27" spans="1:11" ht="13.5" customHeight="1" x14ac:dyDescent="0.3">
      <c r="A27" s="427"/>
      <c r="B27" s="428"/>
      <c r="C27" s="428"/>
      <c r="D27" s="428"/>
      <c r="E27" s="428"/>
      <c r="F27" s="428"/>
      <c r="G27" s="428"/>
      <c r="H27" s="428"/>
      <c r="I27" s="428"/>
      <c r="J27" s="428"/>
      <c r="K27" s="429"/>
    </row>
    <row r="28" spans="1:11" x14ac:dyDescent="0.2">
      <c r="A28" s="109"/>
      <c r="B28" s="110"/>
      <c r="C28" s="110"/>
      <c r="D28" s="110"/>
      <c r="E28" s="110"/>
      <c r="F28" s="110"/>
      <c r="G28" s="110"/>
      <c r="H28" s="110"/>
      <c r="I28" s="110"/>
      <c r="J28" s="110"/>
      <c r="K28" s="111"/>
    </row>
    <row r="29" spans="1:11" x14ac:dyDescent="0.2">
      <c r="A29" s="114"/>
      <c r="B29" s="115"/>
      <c r="C29" s="115"/>
      <c r="D29" s="115"/>
      <c r="E29" s="115"/>
      <c r="F29" s="115"/>
      <c r="G29" s="115"/>
      <c r="H29" s="115"/>
      <c r="I29" s="115"/>
      <c r="J29" s="115"/>
      <c r="K29" s="116"/>
    </row>
  </sheetData>
  <mergeCells count="20">
    <mergeCell ref="A27:K27"/>
    <mergeCell ref="A19:E19"/>
    <mergeCell ref="A20:E20"/>
    <mergeCell ref="A21:E21"/>
    <mergeCell ref="A22:E22"/>
    <mergeCell ref="A23:E23"/>
    <mergeCell ref="A25:E25"/>
    <mergeCell ref="A2:K2"/>
    <mergeCell ref="A13:K13"/>
    <mergeCell ref="A15:K15"/>
    <mergeCell ref="A14:K14"/>
    <mergeCell ref="A24:E24"/>
    <mergeCell ref="F19:K19"/>
    <mergeCell ref="F20:K20"/>
    <mergeCell ref="A18:K18"/>
    <mergeCell ref="A12:K12"/>
    <mergeCell ref="A17:K17"/>
    <mergeCell ref="F21:K21"/>
    <mergeCell ref="F22:K22"/>
    <mergeCell ref="F23:K23"/>
  </mergeCells>
  <phoneticPr fontId="1" type="noConversion"/>
  <printOptions horizontalCentered="1" verticalCentered="1"/>
  <pageMargins left="0.55118110236220474" right="0.27559055118110237" top="0.47244094488188981" bottom="0.28000000000000003" header="0.35433070866141736" footer="0.17"/>
  <pageSetup paperSize="9" scale="9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38"/>
  <sheetViews>
    <sheetView view="pageBreakPreview" zoomScale="70" zoomScaleNormal="100" zoomScaleSheetLayoutView="70" workbookViewId="0">
      <selection activeCell="N13" sqref="N13"/>
    </sheetView>
  </sheetViews>
  <sheetFormatPr defaultRowHeight="12.75" x14ac:dyDescent="0.2"/>
  <cols>
    <col min="1" max="1" width="7.28515625" style="17" customWidth="1"/>
    <col min="2" max="2" width="16.42578125" style="17" hidden="1" customWidth="1"/>
    <col min="3" max="3" width="10" style="15" customWidth="1"/>
    <col min="4" max="4" width="14.28515625" style="41" customWidth="1"/>
    <col min="5" max="5" width="23" style="41" customWidth="1"/>
    <col min="6" max="6" width="32.140625" style="119" customWidth="1"/>
    <col min="7" max="7" width="21" style="18" customWidth="1"/>
    <col min="8" max="8" width="7.5703125" style="18" customWidth="1"/>
    <col min="9" max="9" width="4.28515625" style="18" customWidth="1"/>
    <col min="10" max="10" width="7.28515625" style="15" customWidth="1"/>
    <col min="11" max="11" width="10" style="17" customWidth="1"/>
    <col min="12" max="12" width="14.28515625" style="17" customWidth="1"/>
    <col min="13" max="13" width="23" style="17" customWidth="1"/>
    <col min="14" max="14" width="37.42578125" style="19" customWidth="1"/>
    <col min="15" max="15" width="21" style="45" customWidth="1"/>
    <col min="16" max="16" width="16.85546875" style="45" customWidth="1"/>
    <col min="17" max="16384" width="9.140625" style="15"/>
  </cols>
  <sheetData>
    <row r="1" spans="1:16" s="10" customFormat="1" ht="50.25" customHeight="1" x14ac:dyDescent="0.2">
      <c r="A1" s="436" t="str">
        <f>('YARIŞMA BİLGİLERİ'!A2)</f>
        <v>Türkiye Atletizm Federasyonu
İzmir Atletizm İl Temsilciliği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</row>
    <row r="2" spans="1:16" s="10" customFormat="1" ht="24.75" customHeight="1" x14ac:dyDescent="0.2">
      <c r="A2" s="437" t="str">
        <f>'YARIŞMA BİLGİLERİ'!F19</f>
        <v>Olimpik Deneme Yarışmaları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</row>
    <row r="3" spans="1:16" s="12" customFormat="1" ht="29.25" customHeight="1" x14ac:dyDescent="0.2">
      <c r="A3" s="438" t="s">
        <v>47</v>
      </c>
      <c r="B3" s="438"/>
      <c r="C3" s="438"/>
      <c r="D3" s="439" t="e">
        <f>#REF!</f>
        <v>#REF!</v>
      </c>
      <c r="E3" s="439"/>
      <c r="F3" s="440" t="s">
        <v>363</v>
      </c>
      <c r="G3" s="440"/>
      <c r="H3" s="441" t="e">
        <f>#REF!</f>
        <v>#REF!</v>
      </c>
      <c r="I3" s="441"/>
      <c r="J3" s="330"/>
      <c r="K3" s="330"/>
      <c r="L3" s="330"/>
      <c r="M3" s="331" t="s">
        <v>526</v>
      </c>
      <c r="N3" s="332" t="e">
        <f>#REF!</f>
        <v>#REF!</v>
      </c>
      <c r="O3" s="333"/>
      <c r="P3" s="333"/>
    </row>
    <row r="4" spans="1:16" s="12" customFormat="1" ht="29.25" customHeight="1" x14ac:dyDescent="0.2">
      <c r="A4" s="334"/>
      <c r="B4" s="334"/>
      <c r="C4" s="334"/>
      <c r="D4" s="335"/>
      <c r="E4" s="335"/>
      <c r="F4" s="336"/>
      <c r="G4" s="336"/>
      <c r="H4" s="329"/>
      <c r="I4" s="329"/>
      <c r="J4" s="338"/>
      <c r="K4" s="338"/>
      <c r="L4" s="338"/>
      <c r="M4" s="336" t="s">
        <v>527</v>
      </c>
      <c r="N4" s="339" t="e">
        <f>#REF!</f>
        <v>#REF!</v>
      </c>
      <c r="O4" s="339"/>
      <c r="P4" s="339"/>
    </row>
    <row r="5" spans="1:16" s="12" customFormat="1" ht="29.25" customHeight="1" x14ac:dyDescent="0.2">
      <c r="A5" s="334"/>
      <c r="B5" s="334"/>
      <c r="C5" s="334"/>
      <c r="D5" s="335"/>
      <c r="E5" s="335"/>
      <c r="F5" s="336"/>
      <c r="G5" s="336"/>
      <c r="H5" s="329"/>
      <c r="I5" s="329"/>
      <c r="J5" s="338"/>
      <c r="K5" s="338"/>
      <c r="L5" s="338"/>
      <c r="M5" s="336" t="s">
        <v>528</v>
      </c>
      <c r="N5" s="339" t="e">
        <f>#REF!</f>
        <v>#REF!</v>
      </c>
      <c r="O5" s="339"/>
      <c r="P5" s="339"/>
    </row>
    <row r="6" spans="1:16" s="12" customFormat="1" ht="29.25" customHeight="1" x14ac:dyDescent="0.2">
      <c r="A6" s="334"/>
      <c r="B6" s="334"/>
      <c r="C6" s="334"/>
      <c r="D6" s="335"/>
      <c r="E6" s="335"/>
      <c r="F6" s="336"/>
      <c r="G6" s="336"/>
      <c r="H6" s="329"/>
      <c r="I6" s="329"/>
      <c r="J6" s="338"/>
      <c r="K6" s="338"/>
      <c r="L6" s="338"/>
      <c r="M6" s="336" t="s">
        <v>529</v>
      </c>
      <c r="N6" s="339" t="e">
        <f>#REF!</f>
        <v>#REF!</v>
      </c>
      <c r="O6" s="339"/>
      <c r="P6" s="339"/>
    </row>
    <row r="7" spans="1:16" s="12" customFormat="1" ht="17.25" customHeight="1" x14ac:dyDescent="0.2">
      <c r="A7" s="445" t="s">
        <v>41</v>
      </c>
      <c r="B7" s="445"/>
      <c r="C7" s="445"/>
      <c r="D7" s="446" t="str">
        <f>'YARIŞMA BİLGİLERİ'!F21</f>
        <v>ERKEKLER  - BAYANLAR</v>
      </c>
      <c r="E7" s="446"/>
      <c r="F7" s="344"/>
      <c r="G7" s="340"/>
      <c r="H7" s="340"/>
      <c r="I7" s="340"/>
      <c r="J7" s="340"/>
      <c r="K7" s="340"/>
      <c r="L7" s="340"/>
      <c r="M7" s="341" t="s">
        <v>42</v>
      </c>
      <c r="N7" s="342" t="e">
        <f>#REF!</f>
        <v>#REF!</v>
      </c>
      <c r="O7" s="345" t="s">
        <v>377</v>
      </c>
      <c r="P7" s="346" t="e">
        <f>#REF!</f>
        <v>#REF!</v>
      </c>
    </row>
    <row r="8" spans="1:16" s="10" customFormat="1" ht="23.25" customHeight="1" x14ac:dyDescent="0.25">
      <c r="A8" s="447" t="s">
        <v>204</v>
      </c>
      <c r="B8" s="447"/>
      <c r="C8" s="447"/>
      <c r="D8" s="447"/>
      <c r="E8" s="447"/>
      <c r="F8" s="447"/>
      <c r="G8" s="447"/>
      <c r="H8" s="447"/>
      <c r="I8" s="231"/>
      <c r="J8" s="447" t="s">
        <v>205</v>
      </c>
      <c r="K8" s="447"/>
      <c r="L8" s="447"/>
      <c r="M8" s="447"/>
      <c r="N8" s="447"/>
      <c r="O8" s="230" t="s">
        <v>206</v>
      </c>
      <c r="P8" s="245">
        <f ca="1">NOW()</f>
        <v>42842.47463553241</v>
      </c>
    </row>
    <row r="9" spans="1:16" s="13" customFormat="1" ht="18.75" customHeight="1" x14ac:dyDescent="0.2">
      <c r="A9" s="157" t="s">
        <v>371</v>
      </c>
      <c r="B9" s="158"/>
      <c r="C9" s="158"/>
      <c r="D9" s="158"/>
      <c r="E9" s="158"/>
      <c r="F9" s="158"/>
      <c r="G9" s="158"/>
      <c r="H9" s="159"/>
      <c r="J9" s="448" t="s">
        <v>11</v>
      </c>
      <c r="K9" s="448" t="s">
        <v>37</v>
      </c>
      <c r="L9" s="450" t="s">
        <v>45</v>
      </c>
      <c r="M9" s="451" t="s">
        <v>13</v>
      </c>
      <c r="N9" s="451" t="s">
        <v>198</v>
      </c>
      <c r="O9" s="442" t="s">
        <v>14</v>
      </c>
      <c r="P9" s="443" t="s">
        <v>98</v>
      </c>
    </row>
    <row r="10" spans="1:16" ht="26.25" customHeight="1" x14ac:dyDescent="0.2">
      <c r="A10" s="36" t="s">
        <v>201</v>
      </c>
      <c r="B10" s="36" t="s">
        <v>38</v>
      </c>
      <c r="C10" s="36" t="s">
        <v>37</v>
      </c>
      <c r="D10" s="37" t="s">
        <v>12</v>
      </c>
      <c r="E10" s="38" t="s">
        <v>13</v>
      </c>
      <c r="F10" s="38" t="s">
        <v>198</v>
      </c>
      <c r="G10" s="167" t="s">
        <v>14</v>
      </c>
      <c r="H10" s="36" t="s">
        <v>26</v>
      </c>
      <c r="I10" s="15"/>
      <c r="J10" s="449"/>
      <c r="K10" s="449"/>
      <c r="L10" s="450"/>
      <c r="M10" s="451"/>
      <c r="N10" s="451"/>
      <c r="O10" s="442"/>
      <c r="P10" s="444"/>
    </row>
    <row r="11" spans="1:16" s="13" customFormat="1" ht="58.5" customHeight="1" x14ac:dyDescent="0.2">
      <c r="A11" s="198">
        <v>1</v>
      </c>
      <c r="B11" s="199" t="s">
        <v>324</v>
      </c>
      <c r="C11" s="200" t="str">
        <f>IF(ISERROR(VLOOKUP(B11,#REF!,2,0)),"",(VLOOKUP(B11,#REF!,2,0)))</f>
        <v/>
      </c>
      <c r="D11" s="201" t="str">
        <f>IF(ISERROR(VLOOKUP(B11,#REF!,4,0)),"",(VLOOKUP(B11,#REF!,4,0)))</f>
        <v/>
      </c>
      <c r="E11" s="202" t="str">
        <f>IF(ISERROR(VLOOKUP(B11,#REF!,5,0)),"",(VLOOKUP(B11,#REF!,5,0)))</f>
        <v/>
      </c>
      <c r="F11" s="202" t="str">
        <f>IF(ISERROR(VLOOKUP(B11,#REF!,6,0)),"",(VLOOKUP(B11,#REF!,6,0)))</f>
        <v/>
      </c>
      <c r="G11" s="203"/>
      <c r="H11" s="204"/>
      <c r="J11" s="198">
        <v>1</v>
      </c>
      <c r="K11" s="205"/>
      <c r="L11" s="201"/>
      <c r="M11" s="206"/>
      <c r="N11" s="207"/>
      <c r="O11" s="203"/>
      <c r="P11" s="208"/>
    </row>
    <row r="12" spans="1:16" s="13" customFormat="1" ht="58.5" customHeight="1" x14ac:dyDescent="0.2">
      <c r="A12" s="198">
        <v>2</v>
      </c>
      <c r="B12" s="199" t="s">
        <v>325</v>
      </c>
      <c r="C12" s="200" t="str">
        <f>IF(ISERROR(VLOOKUP(B12,#REF!,2,0)),"",(VLOOKUP(B12,#REF!,2,0)))</f>
        <v/>
      </c>
      <c r="D12" s="201" t="str">
        <f>IF(ISERROR(VLOOKUP(B12,#REF!,4,0)),"",(VLOOKUP(B12,#REF!,4,0)))</f>
        <v/>
      </c>
      <c r="E12" s="202" t="str">
        <f>IF(ISERROR(VLOOKUP(B12,#REF!,5,0)),"",(VLOOKUP(B12,#REF!,5,0)))</f>
        <v/>
      </c>
      <c r="F12" s="202" t="str">
        <f>IF(ISERROR(VLOOKUP(B12,#REF!,6,0)),"",(VLOOKUP(B12,#REF!,6,0)))</f>
        <v/>
      </c>
      <c r="G12" s="203"/>
      <c r="H12" s="204"/>
      <c r="J12" s="198">
        <v>2</v>
      </c>
      <c r="K12" s="205"/>
      <c r="L12" s="201"/>
      <c r="M12" s="206"/>
      <c r="N12" s="207"/>
      <c r="O12" s="203"/>
      <c r="P12" s="208"/>
    </row>
    <row r="13" spans="1:16" s="13" customFormat="1" ht="58.5" customHeight="1" x14ac:dyDescent="0.2">
      <c r="A13" s="198">
        <v>3</v>
      </c>
      <c r="B13" s="199" t="s">
        <v>326</v>
      </c>
      <c r="C13" s="200" t="str">
        <f>IF(ISERROR(VLOOKUP(B13,#REF!,2,0)),"",(VLOOKUP(B13,#REF!,2,0)))</f>
        <v/>
      </c>
      <c r="D13" s="201" t="str">
        <f>IF(ISERROR(VLOOKUP(B13,#REF!,4,0)),"",(VLOOKUP(B13,#REF!,4,0)))</f>
        <v/>
      </c>
      <c r="E13" s="202" t="str">
        <f>IF(ISERROR(VLOOKUP(B13,#REF!,5,0)),"",(VLOOKUP(B13,#REF!,5,0)))</f>
        <v/>
      </c>
      <c r="F13" s="202" t="str">
        <f>IF(ISERROR(VLOOKUP(B13,#REF!,6,0)),"",(VLOOKUP(B13,#REF!,6,0)))</f>
        <v/>
      </c>
      <c r="G13" s="203"/>
      <c r="H13" s="204"/>
      <c r="J13" s="198">
        <v>3</v>
      </c>
      <c r="K13" s="205"/>
      <c r="L13" s="201"/>
      <c r="M13" s="206"/>
      <c r="N13" s="207"/>
      <c r="O13" s="203"/>
      <c r="P13" s="208"/>
    </row>
    <row r="14" spans="1:16" s="13" customFormat="1" ht="58.5" customHeight="1" x14ac:dyDescent="0.2">
      <c r="A14" s="198">
        <v>4</v>
      </c>
      <c r="B14" s="199" t="s">
        <v>327</v>
      </c>
      <c r="C14" s="200" t="str">
        <f>IF(ISERROR(VLOOKUP(B14,#REF!,2,0)),"",(VLOOKUP(B14,#REF!,2,0)))</f>
        <v/>
      </c>
      <c r="D14" s="201" t="str">
        <f>IF(ISERROR(VLOOKUP(B14,#REF!,4,0)),"",(VLOOKUP(B14,#REF!,4,0)))</f>
        <v/>
      </c>
      <c r="E14" s="202" t="str">
        <f>IF(ISERROR(VLOOKUP(B14,#REF!,5,0)),"",(VLOOKUP(B14,#REF!,5,0)))</f>
        <v/>
      </c>
      <c r="F14" s="202" t="str">
        <f>IF(ISERROR(VLOOKUP(B14,#REF!,6,0)),"",(VLOOKUP(B14,#REF!,6,0)))</f>
        <v/>
      </c>
      <c r="G14" s="203"/>
      <c r="H14" s="204"/>
      <c r="J14" s="198">
        <v>4</v>
      </c>
      <c r="K14" s="205"/>
      <c r="L14" s="201"/>
      <c r="M14" s="206"/>
      <c r="N14" s="207"/>
      <c r="O14" s="203"/>
      <c r="P14" s="208"/>
    </row>
    <row r="15" spans="1:16" s="13" customFormat="1" ht="58.5" customHeight="1" x14ac:dyDescent="0.2">
      <c r="A15" s="198">
        <v>5</v>
      </c>
      <c r="B15" s="199" t="s">
        <v>328</v>
      </c>
      <c r="C15" s="200" t="str">
        <f>IF(ISERROR(VLOOKUP(B15,#REF!,2,0)),"",(VLOOKUP(B15,#REF!,2,0)))</f>
        <v/>
      </c>
      <c r="D15" s="201" t="str">
        <f>IF(ISERROR(VLOOKUP(B15,#REF!,4,0)),"",(VLOOKUP(B15,#REF!,4,0)))</f>
        <v/>
      </c>
      <c r="E15" s="202" t="str">
        <f>IF(ISERROR(VLOOKUP(B15,#REF!,5,0)),"",(VLOOKUP(B15,#REF!,5,0)))</f>
        <v/>
      </c>
      <c r="F15" s="202" t="str">
        <f>IF(ISERROR(VLOOKUP(B15,#REF!,6,0)),"",(VLOOKUP(B15,#REF!,6,0)))</f>
        <v/>
      </c>
      <c r="G15" s="203"/>
      <c r="H15" s="204"/>
      <c r="J15" s="198">
        <v>5</v>
      </c>
      <c r="K15" s="205"/>
      <c r="L15" s="201"/>
      <c r="M15" s="206"/>
      <c r="N15" s="207"/>
      <c r="O15" s="203"/>
      <c r="P15" s="208"/>
    </row>
    <row r="16" spans="1:16" s="13" customFormat="1" ht="58.5" customHeight="1" x14ac:dyDescent="0.2">
      <c r="A16" s="198">
        <v>6</v>
      </c>
      <c r="B16" s="199" t="s">
        <v>329</v>
      </c>
      <c r="C16" s="200" t="str">
        <f>IF(ISERROR(VLOOKUP(B16,#REF!,2,0)),"",(VLOOKUP(B16,#REF!,2,0)))</f>
        <v/>
      </c>
      <c r="D16" s="201" t="str">
        <f>IF(ISERROR(VLOOKUP(B16,#REF!,4,0)),"",(VLOOKUP(B16,#REF!,4,0)))</f>
        <v/>
      </c>
      <c r="E16" s="202" t="str">
        <f>IF(ISERROR(VLOOKUP(B16,#REF!,5,0)),"",(VLOOKUP(B16,#REF!,5,0)))</f>
        <v/>
      </c>
      <c r="F16" s="202" t="str">
        <f>IF(ISERROR(VLOOKUP(B16,#REF!,6,0)),"",(VLOOKUP(B16,#REF!,6,0)))</f>
        <v/>
      </c>
      <c r="G16" s="203"/>
      <c r="H16" s="204"/>
      <c r="J16" s="198">
        <v>6</v>
      </c>
      <c r="K16" s="205"/>
      <c r="L16" s="201"/>
      <c r="M16" s="206"/>
      <c r="N16" s="207"/>
      <c r="O16" s="203"/>
      <c r="P16" s="208"/>
    </row>
    <row r="17" spans="1:16" s="13" customFormat="1" ht="58.5" customHeight="1" x14ac:dyDescent="0.2">
      <c r="A17" s="198">
        <v>7</v>
      </c>
      <c r="B17" s="199" t="s">
        <v>330</v>
      </c>
      <c r="C17" s="200" t="str">
        <f>IF(ISERROR(VLOOKUP(B17,#REF!,2,0)),"",(VLOOKUP(B17,#REF!,2,0)))</f>
        <v/>
      </c>
      <c r="D17" s="201" t="str">
        <f>IF(ISERROR(VLOOKUP(B17,#REF!,4,0)),"",(VLOOKUP(B17,#REF!,4,0)))</f>
        <v/>
      </c>
      <c r="E17" s="202" t="str">
        <f>IF(ISERROR(VLOOKUP(B17,#REF!,5,0)),"",(VLOOKUP(B17,#REF!,5,0)))</f>
        <v/>
      </c>
      <c r="F17" s="202" t="str">
        <f>IF(ISERROR(VLOOKUP(B17,#REF!,6,0)),"",(VLOOKUP(B17,#REF!,6,0)))</f>
        <v/>
      </c>
      <c r="G17" s="203"/>
      <c r="H17" s="204"/>
      <c r="J17" s="198" t="s">
        <v>202</v>
      </c>
      <c r="K17" s="205"/>
      <c r="L17" s="201"/>
      <c r="M17" s="206"/>
      <c r="N17" s="207"/>
      <c r="O17" s="203"/>
      <c r="P17" s="208"/>
    </row>
    <row r="18" spans="1:16" s="13" customFormat="1" ht="58.5" customHeight="1" x14ac:dyDescent="0.2">
      <c r="A18" s="198">
        <v>8</v>
      </c>
      <c r="B18" s="199" t="s">
        <v>331</v>
      </c>
      <c r="C18" s="200" t="str">
        <f>IF(ISERROR(VLOOKUP(B18,#REF!,2,0)),"",(VLOOKUP(B18,#REF!,2,0)))</f>
        <v/>
      </c>
      <c r="D18" s="201" t="str">
        <f>IF(ISERROR(VLOOKUP(B18,#REF!,4,0)),"",(VLOOKUP(B18,#REF!,4,0)))</f>
        <v/>
      </c>
      <c r="E18" s="202" t="str">
        <f>IF(ISERROR(VLOOKUP(B18,#REF!,5,0)),"",(VLOOKUP(B18,#REF!,5,0)))</f>
        <v/>
      </c>
      <c r="F18" s="202" t="str">
        <f>IF(ISERROR(VLOOKUP(B18,#REF!,6,0)),"",(VLOOKUP(B18,#REF!,6,0)))</f>
        <v/>
      </c>
      <c r="G18" s="203"/>
      <c r="H18" s="204"/>
      <c r="J18" s="198" t="s">
        <v>202</v>
      </c>
      <c r="K18" s="205"/>
      <c r="L18" s="201"/>
      <c r="M18" s="206"/>
      <c r="N18" s="207"/>
      <c r="O18" s="203"/>
      <c r="P18" s="208"/>
    </row>
    <row r="19" spans="1:16" s="13" customFormat="1" ht="58.5" customHeight="1" x14ac:dyDescent="0.2">
      <c r="A19" s="198">
        <v>9</v>
      </c>
      <c r="B19" s="199" t="s">
        <v>332</v>
      </c>
      <c r="C19" s="200" t="str">
        <f>IF(ISERROR(VLOOKUP(B19,#REF!,2,0)),"",(VLOOKUP(B19,#REF!,2,0)))</f>
        <v/>
      </c>
      <c r="D19" s="201" t="str">
        <f>IF(ISERROR(VLOOKUP(B19,#REF!,4,0)),"",(VLOOKUP(B19,#REF!,4,0)))</f>
        <v/>
      </c>
      <c r="E19" s="202" t="str">
        <f>IF(ISERROR(VLOOKUP(B19,#REF!,5,0)),"",(VLOOKUP(B19,#REF!,5,0)))</f>
        <v/>
      </c>
      <c r="F19" s="202" t="str">
        <f>IF(ISERROR(VLOOKUP(B19,#REF!,6,0)),"",(VLOOKUP(B19,#REF!,6,0)))</f>
        <v/>
      </c>
      <c r="G19" s="203"/>
      <c r="H19" s="204"/>
      <c r="J19" s="198"/>
      <c r="K19" s="205"/>
      <c r="L19" s="201"/>
      <c r="M19" s="206"/>
      <c r="N19" s="207"/>
      <c r="O19" s="203"/>
      <c r="P19" s="208"/>
    </row>
    <row r="20" spans="1:16" s="13" customFormat="1" ht="58.5" customHeight="1" x14ac:dyDescent="0.2">
      <c r="A20" s="198">
        <v>10</v>
      </c>
      <c r="B20" s="199" t="s">
        <v>333</v>
      </c>
      <c r="C20" s="200" t="str">
        <f>IF(ISERROR(VLOOKUP(B20,#REF!,2,0)),"",(VLOOKUP(B20,#REF!,2,0)))</f>
        <v/>
      </c>
      <c r="D20" s="201" t="str">
        <f>IF(ISERROR(VLOOKUP(B20,#REF!,4,0)),"",(VLOOKUP(B20,#REF!,4,0)))</f>
        <v/>
      </c>
      <c r="E20" s="202" t="str">
        <f>IF(ISERROR(VLOOKUP(B20,#REF!,5,0)),"",(VLOOKUP(B20,#REF!,5,0)))</f>
        <v/>
      </c>
      <c r="F20" s="202" t="str">
        <f>IF(ISERROR(VLOOKUP(B20,#REF!,6,0)),"",(VLOOKUP(B20,#REF!,6,0)))</f>
        <v/>
      </c>
      <c r="G20" s="203"/>
      <c r="H20" s="204"/>
      <c r="J20" s="198"/>
      <c r="K20" s="205"/>
      <c r="L20" s="201"/>
      <c r="M20" s="206"/>
      <c r="N20" s="207"/>
      <c r="O20" s="203"/>
      <c r="P20" s="208"/>
    </row>
    <row r="21" spans="1:16" s="13" customFormat="1" ht="58.5" customHeight="1" x14ac:dyDescent="0.2">
      <c r="A21" s="198">
        <v>11</v>
      </c>
      <c r="B21" s="199" t="s">
        <v>334</v>
      </c>
      <c r="C21" s="200" t="str">
        <f>IF(ISERROR(VLOOKUP(B21,#REF!,2,0)),"",(VLOOKUP(B21,#REF!,2,0)))</f>
        <v/>
      </c>
      <c r="D21" s="201" t="str">
        <f>IF(ISERROR(VLOOKUP(B21,#REF!,4,0)),"",(VLOOKUP(B21,#REF!,4,0)))</f>
        <v/>
      </c>
      <c r="E21" s="202" t="str">
        <f>IF(ISERROR(VLOOKUP(B21,#REF!,5,0)),"",(VLOOKUP(B21,#REF!,5,0)))</f>
        <v/>
      </c>
      <c r="F21" s="202" t="str">
        <f>IF(ISERROR(VLOOKUP(B21,#REF!,6,0)),"",(VLOOKUP(B21,#REF!,6,0)))</f>
        <v/>
      </c>
      <c r="G21" s="203"/>
      <c r="H21" s="204"/>
      <c r="J21" s="198"/>
      <c r="K21" s="205"/>
      <c r="L21" s="201"/>
      <c r="M21" s="206"/>
      <c r="N21" s="207"/>
      <c r="O21" s="203"/>
      <c r="P21" s="208"/>
    </row>
    <row r="22" spans="1:16" s="13" customFormat="1" ht="58.5" customHeight="1" x14ac:dyDescent="0.2">
      <c r="A22" s="198">
        <v>12</v>
      </c>
      <c r="B22" s="199" t="s">
        <v>335</v>
      </c>
      <c r="C22" s="200" t="str">
        <f>IF(ISERROR(VLOOKUP(B22,#REF!,2,0)),"",(VLOOKUP(B22,#REF!,2,0)))</f>
        <v/>
      </c>
      <c r="D22" s="201" t="str">
        <f>IF(ISERROR(VLOOKUP(B22,#REF!,4,0)),"",(VLOOKUP(B22,#REF!,4,0)))</f>
        <v/>
      </c>
      <c r="E22" s="202" t="str">
        <f>IF(ISERROR(VLOOKUP(B22,#REF!,5,0)),"",(VLOOKUP(B22,#REF!,5,0)))</f>
        <v/>
      </c>
      <c r="F22" s="202" t="str">
        <f>IF(ISERROR(VLOOKUP(B22,#REF!,6,0)),"",(VLOOKUP(B22,#REF!,6,0)))</f>
        <v/>
      </c>
      <c r="G22" s="203"/>
      <c r="H22" s="204"/>
      <c r="J22" s="198"/>
      <c r="K22" s="205"/>
      <c r="L22" s="201"/>
      <c r="M22" s="206"/>
      <c r="N22" s="207"/>
      <c r="O22" s="203"/>
      <c r="P22" s="208"/>
    </row>
    <row r="23" spans="1:16" s="13" customFormat="1" ht="58.5" customHeight="1" x14ac:dyDescent="0.2">
      <c r="A23" s="157" t="s">
        <v>16</v>
      </c>
      <c r="B23" s="158"/>
      <c r="C23" s="158"/>
      <c r="D23" s="158"/>
      <c r="E23" s="158"/>
      <c r="F23" s="158"/>
      <c r="G23" s="158"/>
      <c r="H23" s="159"/>
      <c r="J23" s="198"/>
      <c r="K23" s="205"/>
      <c r="L23" s="201"/>
      <c r="M23" s="206"/>
      <c r="N23" s="207"/>
      <c r="O23" s="203"/>
      <c r="P23" s="208"/>
    </row>
    <row r="24" spans="1:16" s="13" customFormat="1" ht="58.5" customHeight="1" x14ac:dyDescent="0.2">
      <c r="A24" s="39" t="s">
        <v>201</v>
      </c>
      <c r="B24" s="39" t="s">
        <v>38</v>
      </c>
      <c r="C24" s="39" t="s">
        <v>37</v>
      </c>
      <c r="D24" s="78" t="s">
        <v>12</v>
      </c>
      <c r="E24" s="79" t="s">
        <v>13</v>
      </c>
      <c r="F24" s="79" t="s">
        <v>198</v>
      </c>
      <c r="G24" s="118" t="s">
        <v>14</v>
      </c>
      <c r="H24" s="39" t="s">
        <v>26</v>
      </c>
      <c r="J24" s="198"/>
      <c r="K24" s="205"/>
      <c r="L24" s="201"/>
      <c r="M24" s="206"/>
      <c r="N24" s="207"/>
      <c r="O24" s="203"/>
      <c r="P24" s="208"/>
    </row>
    <row r="25" spans="1:16" s="13" customFormat="1" ht="58.5" customHeight="1" x14ac:dyDescent="0.2">
      <c r="A25" s="198">
        <v>1</v>
      </c>
      <c r="B25" s="199" t="s">
        <v>336</v>
      </c>
      <c r="C25" s="200" t="str">
        <f>IF(ISERROR(VLOOKUP(B25,#REF!,2,0)),"",(VLOOKUP(B25,#REF!,2,0)))</f>
        <v/>
      </c>
      <c r="D25" s="201" t="str">
        <f>IF(ISERROR(VLOOKUP(B25,#REF!,4,0)),"",(VLOOKUP(B25,#REF!,4,0)))</f>
        <v/>
      </c>
      <c r="E25" s="202" t="str">
        <f>IF(ISERROR(VLOOKUP(B25,#REF!,5,0)),"",(VLOOKUP(B25,#REF!,5,0)))</f>
        <v/>
      </c>
      <c r="F25" s="202" t="str">
        <f>IF(ISERROR(VLOOKUP(B25,#REF!,6,0)),"",(VLOOKUP(B25,#REF!,6,0)))</f>
        <v/>
      </c>
      <c r="G25" s="217"/>
      <c r="H25" s="204"/>
      <c r="J25" s="198"/>
      <c r="K25" s="205"/>
      <c r="L25" s="201"/>
      <c r="M25" s="206"/>
      <c r="N25" s="207"/>
      <c r="O25" s="203"/>
      <c r="P25" s="208"/>
    </row>
    <row r="26" spans="1:16" s="13" customFormat="1" ht="58.5" customHeight="1" x14ac:dyDescent="0.2">
      <c r="A26" s="198">
        <v>2</v>
      </c>
      <c r="B26" s="199" t="s">
        <v>337</v>
      </c>
      <c r="C26" s="200" t="str">
        <f>IF(ISERROR(VLOOKUP(B26,#REF!,2,0)),"",(VLOOKUP(B26,#REF!,2,0)))</f>
        <v/>
      </c>
      <c r="D26" s="201" t="str">
        <f>IF(ISERROR(VLOOKUP(B26,#REF!,4,0)),"",(VLOOKUP(B26,#REF!,4,0)))</f>
        <v/>
      </c>
      <c r="E26" s="202" t="str">
        <f>IF(ISERROR(VLOOKUP(B26,#REF!,5,0)),"",(VLOOKUP(B26,#REF!,5,0)))</f>
        <v/>
      </c>
      <c r="F26" s="202" t="str">
        <f>IF(ISERROR(VLOOKUP(B26,#REF!,6,0)),"",(VLOOKUP(B26,#REF!,6,0)))</f>
        <v/>
      </c>
      <c r="G26" s="217"/>
      <c r="H26" s="204"/>
      <c r="J26" s="198"/>
      <c r="K26" s="205"/>
      <c r="L26" s="201"/>
      <c r="M26" s="206"/>
      <c r="N26" s="207"/>
      <c r="O26" s="203"/>
      <c r="P26" s="208"/>
    </row>
    <row r="27" spans="1:16" s="13" customFormat="1" ht="58.5" customHeight="1" x14ac:dyDescent="0.2">
      <c r="A27" s="198">
        <v>3</v>
      </c>
      <c r="B27" s="199" t="s">
        <v>338</v>
      </c>
      <c r="C27" s="200" t="str">
        <f>IF(ISERROR(VLOOKUP(B27,#REF!,2,0)),"",(VLOOKUP(B27,#REF!,2,0)))</f>
        <v/>
      </c>
      <c r="D27" s="201" t="str">
        <f>IF(ISERROR(VLOOKUP(B27,#REF!,4,0)),"",(VLOOKUP(B27,#REF!,4,0)))</f>
        <v/>
      </c>
      <c r="E27" s="202" t="str">
        <f>IF(ISERROR(VLOOKUP(B27,#REF!,5,0)),"",(VLOOKUP(B27,#REF!,5,0)))</f>
        <v/>
      </c>
      <c r="F27" s="202" t="str">
        <f>IF(ISERROR(VLOOKUP(B27,#REF!,6,0)),"",(VLOOKUP(B27,#REF!,6,0)))</f>
        <v/>
      </c>
      <c r="G27" s="217"/>
      <c r="H27" s="204"/>
      <c r="J27" s="198"/>
      <c r="K27" s="205"/>
      <c r="L27" s="201"/>
      <c r="M27" s="206"/>
      <c r="N27" s="207"/>
      <c r="O27" s="203"/>
      <c r="P27" s="208"/>
    </row>
    <row r="28" spans="1:16" s="13" customFormat="1" ht="58.5" customHeight="1" x14ac:dyDescent="0.2">
      <c r="A28" s="198">
        <v>4</v>
      </c>
      <c r="B28" s="199" t="s">
        <v>339</v>
      </c>
      <c r="C28" s="200" t="str">
        <f>IF(ISERROR(VLOOKUP(B28,#REF!,2,0)),"",(VLOOKUP(B28,#REF!,2,0)))</f>
        <v/>
      </c>
      <c r="D28" s="201" t="str">
        <f>IF(ISERROR(VLOOKUP(B28,#REF!,4,0)),"",(VLOOKUP(B28,#REF!,4,0)))</f>
        <v/>
      </c>
      <c r="E28" s="202" t="str">
        <f>IF(ISERROR(VLOOKUP(B28,#REF!,5,0)),"",(VLOOKUP(B28,#REF!,5,0)))</f>
        <v/>
      </c>
      <c r="F28" s="202" t="str">
        <f>IF(ISERROR(VLOOKUP(B28,#REF!,6,0)),"",(VLOOKUP(B28,#REF!,6,0)))</f>
        <v/>
      </c>
      <c r="G28" s="217"/>
      <c r="H28" s="204"/>
      <c r="J28" s="198"/>
      <c r="K28" s="205"/>
      <c r="L28" s="201"/>
      <c r="M28" s="206"/>
      <c r="N28" s="207"/>
      <c r="O28" s="203"/>
      <c r="P28" s="208"/>
    </row>
    <row r="29" spans="1:16" s="13" customFormat="1" ht="58.5" customHeight="1" x14ac:dyDescent="0.2">
      <c r="A29" s="198">
        <v>5</v>
      </c>
      <c r="B29" s="199" t="s">
        <v>340</v>
      </c>
      <c r="C29" s="200" t="str">
        <f>IF(ISERROR(VLOOKUP(B29,#REF!,2,0)),"",(VLOOKUP(B29,#REF!,2,0)))</f>
        <v/>
      </c>
      <c r="D29" s="201" t="str">
        <f>IF(ISERROR(VLOOKUP(B29,#REF!,4,0)),"",(VLOOKUP(B29,#REF!,4,0)))</f>
        <v/>
      </c>
      <c r="E29" s="202" t="str">
        <f>IF(ISERROR(VLOOKUP(B29,#REF!,5,0)),"",(VLOOKUP(B29,#REF!,5,0)))</f>
        <v/>
      </c>
      <c r="F29" s="202" t="str">
        <f>IF(ISERROR(VLOOKUP(B29,#REF!,6,0)),"",(VLOOKUP(B29,#REF!,6,0)))</f>
        <v/>
      </c>
      <c r="G29" s="217"/>
      <c r="H29" s="204"/>
      <c r="J29" s="198"/>
      <c r="K29" s="205"/>
      <c r="L29" s="201"/>
      <c r="M29" s="206"/>
      <c r="N29" s="207"/>
      <c r="O29" s="203"/>
      <c r="P29" s="208"/>
    </row>
    <row r="30" spans="1:16" s="13" customFormat="1" ht="58.5" customHeight="1" x14ac:dyDescent="0.2">
      <c r="A30" s="198">
        <v>6</v>
      </c>
      <c r="B30" s="199" t="s">
        <v>341</v>
      </c>
      <c r="C30" s="200" t="str">
        <f>IF(ISERROR(VLOOKUP(B30,#REF!,2,0)),"",(VLOOKUP(B30,#REF!,2,0)))</f>
        <v/>
      </c>
      <c r="D30" s="201" t="str">
        <f>IF(ISERROR(VLOOKUP(B30,#REF!,4,0)),"",(VLOOKUP(B30,#REF!,4,0)))</f>
        <v/>
      </c>
      <c r="E30" s="202" t="str">
        <f>IF(ISERROR(VLOOKUP(B30,#REF!,5,0)),"",(VLOOKUP(B30,#REF!,5,0)))</f>
        <v/>
      </c>
      <c r="F30" s="202" t="str">
        <f>IF(ISERROR(VLOOKUP(B30,#REF!,6,0)),"",(VLOOKUP(B30,#REF!,6,0)))</f>
        <v/>
      </c>
      <c r="G30" s="217"/>
      <c r="H30" s="204"/>
      <c r="J30" s="198"/>
      <c r="K30" s="205"/>
      <c r="L30" s="201"/>
      <c r="M30" s="206"/>
      <c r="N30" s="207"/>
      <c r="O30" s="203"/>
      <c r="P30" s="208"/>
    </row>
    <row r="31" spans="1:16" s="13" customFormat="1" ht="58.5" customHeight="1" x14ac:dyDescent="0.2">
      <c r="A31" s="198">
        <v>7</v>
      </c>
      <c r="B31" s="199" t="s">
        <v>342</v>
      </c>
      <c r="C31" s="200" t="str">
        <f>IF(ISERROR(VLOOKUP(B31,#REF!,2,0)),"",(VLOOKUP(B31,#REF!,2,0)))</f>
        <v/>
      </c>
      <c r="D31" s="201" t="str">
        <f>IF(ISERROR(VLOOKUP(B31,#REF!,4,0)),"",(VLOOKUP(B31,#REF!,4,0)))</f>
        <v/>
      </c>
      <c r="E31" s="202" t="str">
        <f>IF(ISERROR(VLOOKUP(B31,#REF!,5,0)),"",(VLOOKUP(B31,#REF!,5,0)))</f>
        <v/>
      </c>
      <c r="F31" s="202" t="str">
        <f>IF(ISERROR(VLOOKUP(B31,#REF!,6,0)),"",(VLOOKUP(B31,#REF!,6,0)))</f>
        <v/>
      </c>
      <c r="G31" s="217"/>
      <c r="H31" s="204"/>
      <c r="J31" s="198"/>
      <c r="K31" s="205"/>
      <c r="L31" s="201"/>
      <c r="M31" s="206"/>
      <c r="N31" s="207"/>
      <c r="O31" s="203"/>
      <c r="P31" s="208"/>
    </row>
    <row r="32" spans="1:16" s="13" customFormat="1" ht="58.5" customHeight="1" x14ac:dyDescent="0.2">
      <c r="A32" s="198">
        <v>8</v>
      </c>
      <c r="B32" s="199" t="s">
        <v>343</v>
      </c>
      <c r="C32" s="200" t="str">
        <f>IF(ISERROR(VLOOKUP(B32,#REF!,2,0)),"",(VLOOKUP(B32,#REF!,2,0)))</f>
        <v/>
      </c>
      <c r="D32" s="201" t="str">
        <f>IF(ISERROR(VLOOKUP(B32,#REF!,4,0)),"",(VLOOKUP(B32,#REF!,4,0)))</f>
        <v/>
      </c>
      <c r="E32" s="202" t="str">
        <f>IF(ISERROR(VLOOKUP(B32,#REF!,5,0)),"",(VLOOKUP(B32,#REF!,5,0)))</f>
        <v/>
      </c>
      <c r="F32" s="202" t="str">
        <f>IF(ISERROR(VLOOKUP(B32,#REF!,6,0)),"",(VLOOKUP(B32,#REF!,6,0)))</f>
        <v/>
      </c>
      <c r="G32" s="217"/>
      <c r="H32" s="204"/>
      <c r="J32" s="198"/>
      <c r="K32" s="205"/>
      <c r="L32" s="201"/>
      <c r="M32" s="206"/>
      <c r="N32" s="207"/>
      <c r="O32" s="203"/>
      <c r="P32" s="208"/>
    </row>
    <row r="33" spans="1:16" s="13" customFormat="1" ht="58.5" customHeight="1" x14ac:dyDescent="0.2">
      <c r="A33" s="198">
        <v>9</v>
      </c>
      <c r="B33" s="199" t="s">
        <v>344</v>
      </c>
      <c r="C33" s="200" t="str">
        <f>IF(ISERROR(VLOOKUP(B33,#REF!,2,0)),"",(VLOOKUP(B33,#REF!,2,0)))</f>
        <v/>
      </c>
      <c r="D33" s="201" t="str">
        <f>IF(ISERROR(VLOOKUP(B33,#REF!,4,0)),"",(VLOOKUP(B33,#REF!,4,0)))</f>
        <v/>
      </c>
      <c r="E33" s="202" t="str">
        <f>IF(ISERROR(VLOOKUP(B33,#REF!,5,0)),"",(VLOOKUP(B33,#REF!,5,0)))</f>
        <v/>
      </c>
      <c r="F33" s="202" t="str">
        <f>IF(ISERROR(VLOOKUP(B33,#REF!,6,0)),"",(VLOOKUP(B33,#REF!,6,0)))</f>
        <v/>
      </c>
      <c r="G33" s="217"/>
      <c r="H33" s="204"/>
      <c r="J33" s="198"/>
      <c r="K33" s="205"/>
      <c r="L33" s="201"/>
      <c r="M33" s="206"/>
      <c r="N33" s="207"/>
      <c r="O33" s="203"/>
      <c r="P33" s="208"/>
    </row>
    <row r="34" spans="1:16" s="13" customFormat="1" ht="58.5" customHeight="1" x14ac:dyDescent="0.2">
      <c r="A34" s="198">
        <v>10</v>
      </c>
      <c r="B34" s="199" t="s">
        <v>345</v>
      </c>
      <c r="C34" s="200" t="str">
        <f>IF(ISERROR(VLOOKUP(B34,#REF!,2,0)),"",(VLOOKUP(B34,#REF!,2,0)))</f>
        <v/>
      </c>
      <c r="D34" s="201" t="str">
        <f>IF(ISERROR(VLOOKUP(B34,#REF!,4,0)),"",(VLOOKUP(B34,#REF!,4,0)))</f>
        <v/>
      </c>
      <c r="E34" s="202" t="str">
        <f>IF(ISERROR(VLOOKUP(B34,#REF!,5,0)),"",(VLOOKUP(B34,#REF!,5,0)))</f>
        <v/>
      </c>
      <c r="F34" s="202" t="str">
        <f>IF(ISERROR(VLOOKUP(B34,#REF!,6,0)),"",(VLOOKUP(B34,#REF!,6,0)))</f>
        <v/>
      </c>
      <c r="G34" s="217"/>
      <c r="H34" s="204"/>
      <c r="J34" s="198"/>
      <c r="K34" s="205"/>
      <c r="L34" s="201"/>
      <c r="M34" s="206"/>
      <c r="N34" s="207"/>
      <c r="O34" s="203"/>
      <c r="P34" s="208"/>
    </row>
    <row r="35" spans="1:16" s="13" customFormat="1" ht="58.5" customHeight="1" x14ac:dyDescent="0.2">
      <c r="A35" s="198">
        <v>11</v>
      </c>
      <c r="B35" s="199" t="s">
        <v>346</v>
      </c>
      <c r="C35" s="200" t="str">
        <f>IF(ISERROR(VLOOKUP(B35,#REF!,2,0)),"",(VLOOKUP(B35,#REF!,2,0)))</f>
        <v/>
      </c>
      <c r="D35" s="201" t="str">
        <f>IF(ISERROR(VLOOKUP(B35,#REF!,4,0)),"",(VLOOKUP(B35,#REF!,4,0)))</f>
        <v/>
      </c>
      <c r="E35" s="202" t="str">
        <f>IF(ISERROR(VLOOKUP(B35,#REF!,5,0)),"",(VLOOKUP(B35,#REF!,5,0)))</f>
        <v/>
      </c>
      <c r="F35" s="202" t="str">
        <f>IF(ISERROR(VLOOKUP(B35,#REF!,6,0)),"",(VLOOKUP(B35,#REF!,6,0)))</f>
        <v/>
      </c>
      <c r="G35" s="217"/>
      <c r="H35" s="204"/>
      <c r="J35" s="198"/>
      <c r="K35" s="205"/>
      <c r="L35" s="201"/>
      <c r="M35" s="206"/>
      <c r="N35" s="207"/>
      <c r="O35" s="203"/>
      <c r="P35" s="208"/>
    </row>
    <row r="36" spans="1:16" s="13" customFormat="1" ht="58.5" customHeight="1" x14ac:dyDescent="0.2">
      <c r="A36" s="198">
        <v>12</v>
      </c>
      <c r="B36" s="199" t="s">
        <v>347</v>
      </c>
      <c r="C36" s="200" t="str">
        <f>IF(ISERROR(VLOOKUP(B36,#REF!,2,0)),"",(VLOOKUP(B36,#REF!,2,0)))</f>
        <v/>
      </c>
      <c r="D36" s="201" t="str">
        <f>IF(ISERROR(VLOOKUP(B36,#REF!,4,0)),"",(VLOOKUP(B36,#REF!,4,0)))</f>
        <v/>
      </c>
      <c r="E36" s="202" t="str">
        <f>IF(ISERROR(VLOOKUP(B36,#REF!,5,0)),"",(VLOOKUP(B36,#REF!,5,0)))</f>
        <v/>
      </c>
      <c r="F36" s="202" t="str">
        <f>IF(ISERROR(VLOOKUP(B36,#REF!,6,0)),"",(VLOOKUP(B36,#REF!,6,0)))</f>
        <v/>
      </c>
      <c r="G36" s="217"/>
      <c r="H36" s="204"/>
      <c r="J36" s="198"/>
      <c r="K36" s="205"/>
      <c r="L36" s="201"/>
      <c r="M36" s="206"/>
      <c r="N36" s="207"/>
      <c r="O36" s="203"/>
      <c r="P36" s="208"/>
    </row>
    <row r="37" spans="1:16" ht="7.5" customHeight="1" x14ac:dyDescent="0.2">
      <c r="A37" s="25"/>
      <c r="B37" s="25"/>
      <c r="C37" s="26"/>
      <c r="D37" s="46"/>
      <c r="E37" s="27"/>
      <c r="F37" s="121"/>
      <c r="G37" s="29"/>
      <c r="H37" s="29"/>
      <c r="I37" s="29"/>
      <c r="K37" s="30"/>
      <c r="L37" s="31"/>
      <c r="M37" s="32"/>
      <c r="N37" s="33"/>
      <c r="O37" s="42"/>
      <c r="P37" s="42"/>
    </row>
    <row r="38" spans="1:16" ht="14.25" customHeight="1" x14ac:dyDescent="0.2">
      <c r="A38" s="20" t="s">
        <v>18</v>
      </c>
      <c r="B38" s="20"/>
      <c r="C38" s="20"/>
      <c r="D38" s="47"/>
      <c r="E38" s="40" t="s">
        <v>0</v>
      </c>
      <c r="F38" s="122" t="s">
        <v>1</v>
      </c>
      <c r="G38" s="17"/>
      <c r="H38" s="17"/>
      <c r="I38" s="17"/>
      <c r="J38" s="21" t="s">
        <v>2</v>
      </c>
      <c r="K38" s="21"/>
      <c r="L38" s="21"/>
      <c r="M38" s="21"/>
      <c r="O38" s="43" t="s">
        <v>3</v>
      </c>
      <c r="P38" s="44" t="s">
        <v>3</v>
      </c>
    </row>
  </sheetData>
  <mergeCells count="17">
    <mergeCell ref="A7:C7"/>
    <mergeCell ref="D7:E7"/>
    <mergeCell ref="A1:P1"/>
    <mergeCell ref="A2:P2"/>
    <mergeCell ref="A3:C3"/>
    <mergeCell ref="D3:E3"/>
    <mergeCell ref="F3:G3"/>
    <mergeCell ref="H3:I3"/>
    <mergeCell ref="O9:O10"/>
    <mergeCell ref="P9:P10"/>
    <mergeCell ref="A8:H8"/>
    <mergeCell ref="J8:N8"/>
    <mergeCell ref="J9:J10"/>
    <mergeCell ref="K9:K10"/>
    <mergeCell ref="L9:L10"/>
    <mergeCell ref="M9:M10"/>
    <mergeCell ref="N9:N10"/>
  </mergeCells>
  <hyperlinks>
    <hyperlink ref="D3" location="'YARIŞMA PROGRAMI'!C7" display="100 m. Engelli"/>
  </hyperlinks>
  <printOptions horizontalCentered="1"/>
  <pageMargins left="0.27559055118110237" right="0.19685039370078741" top="0.53" bottom="0.35433070866141736" header="0.39370078740157483" footer="0.27559055118110237"/>
  <pageSetup paperSize="9" scale="40" fitToHeight="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R40"/>
  <sheetViews>
    <sheetView view="pageBreakPreview" zoomScale="70" zoomScaleNormal="100" zoomScaleSheetLayoutView="70" workbookViewId="0">
      <selection activeCell="H3" sqref="H3:I3"/>
    </sheetView>
  </sheetViews>
  <sheetFormatPr defaultRowHeight="12.75" x14ac:dyDescent="0.2"/>
  <cols>
    <col min="1" max="1" width="6.7109375" style="17" customWidth="1"/>
    <col min="2" max="2" width="19.140625" style="17" hidden="1" customWidth="1"/>
    <col min="3" max="3" width="8.7109375" style="15" customWidth="1"/>
    <col min="4" max="4" width="15.5703125" style="41" customWidth="1"/>
    <col min="5" max="5" width="22.5703125" style="41" customWidth="1"/>
    <col min="6" max="6" width="34" style="15" customWidth="1"/>
    <col min="7" max="7" width="14.5703125" style="18" customWidth="1"/>
    <col min="8" max="8" width="7.5703125" style="18" customWidth="1"/>
    <col min="9" max="9" width="10.85546875" style="18" customWidth="1"/>
    <col min="10" max="10" width="4.85546875" style="18" customWidth="1"/>
    <col min="11" max="11" width="6.7109375" style="15" customWidth="1"/>
    <col min="12" max="12" width="8.7109375" style="17" customWidth="1"/>
    <col min="13" max="13" width="15.5703125" style="17" customWidth="1"/>
    <col min="14" max="14" width="22.5703125" style="17" customWidth="1"/>
    <col min="15" max="15" width="32.7109375" style="19" customWidth="1"/>
    <col min="16" max="16" width="14.5703125" style="45" customWidth="1"/>
    <col min="17" max="17" width="12.28515625" style="45" customWidth="1"/>
    <col min="18" max="16384" width="9.140625" style="15"/>
  </cols>
  <sheetData>
    <row r="1" spans="1:18" s="10" customFormat="1" ht="53.25" customHeight="1" x14ac:dyDescent="0.2">
      <c r="A1" s="436" t="str">
        <f>('YARIŞMA BİLGİLERİ'!A2)</f>
        <v>Türkiye Atletizm Federasyonu
İzmir Atletizm İl Temsilciliği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</row>
    <row r="2" spans="1:18" s="10" customFormat="1" ht="24.75" customHeight="1" x14ac:dyDescent="0.2">
      <c r="A2" s="507" t="str">
        <f>'YARIŞMA BİLGİLERİ'!F19</f>
        <v>Olimpik Deneme Yarışmaları</v>
      </c>
      <c r="B2" s="507"/>
      <c r="C2" s="507"/>
      <c r="D2" s="507"/>
      <c r="E2" s="507"/>
      <c r="F2" s="507"/>
      <c r="G2" s="507"/>
      <c r="H2" s="507"/>
      <c r="I2" s="507"/>
      <c r="J2" s="507"/>
      <c r="K2" s="507"/>
      <c r="L2" s="507"/>
      <c r="M2" s="507"/>
      <c r="N2" s="507"/>
      <c r="O2" s="507"/>
      <c r="P2" s="507"/>
      <c r="Q2" s="507"/>
      <c r="R2" s="507"/>
    </row>
    <row r="3" spans="1:18" s="12" customFormat="1" ht="21.75" customHeight="1" x14ac:dyDescent="0.2">
      <c r="A3" s="438" t="s">
        <v>47</v>
      </c>
      <c r="B3" s="438"/>
      <c r="C3" s="438"/>
      <c r="D3" s="439" t="e">
        <f>#REF!</f>
        <v>#REF!</v>
      </c>
      <c r="E3" s="439"/>
      <c r="F3" s="440" t="s">
        <v>363</v>
      </c>
      <c r="G3" s="440"/>
      <c r="H3" s="509" t="e">
        <f>#REF!</f>
        <v>#REF!</v>
      </c>
      <c r="I3" s="509"/>
      <c r="J3" s="347"/>
      <c r="K3" s="330"/>
      <c r="L3" s="330"/>
      <c r="M3" s="330"/>
      <c r="N3" s="331"/>
      <c r="O3" s="331" t="s">
        <v>526</v>
      </c>
      <c r="P3" s="508" t="e">
        <f>#REF!</f>
        <v>#REF!</v>
      </c>
      <c r="Q3" s="508"/>
      <c r="R3" s="508"/>
    </row>
    <row r="4" spans="1:18" s="12" customFormat="1" ht="21.75" customHeight="1" x14ac:dyDescent="0.2">
      <c r="A4" s="334"/>
      <c r="B4" s="334"/>
      <c r="C4" s="334"/>
      <c r="D4" s="335"/>
      <c r="E4" s="335"/>
      <c r="F4" s="336"/>
      <c r="G4" s="336"/>
      <c r="H4" s="348"/>
      <c r="I4" s="348"/>
      <c r="J4" s="349"/>
      <c r="K4" s="338"/>
      <c r="L4" s="338"/>
      <c r="M4" s="338"/>
      <c r="N4" s="336"/>
      <c r="O4" s="336" t="s">
        <v>527</v>
      </c>
      <c r="P4" s="508" t="e">
        <f>#REF!</f>
        <v>#REF!</v>
      </c>
      <c r="Q4" s="508"/>
      <c r="R4" s="508"/>
    </row>
    <row r="5" spans="1:18" s="12" customFormat="1" ht="21.75" customHeight="1" x14ac:dyDescent="0.2">
      <c r="A5" s="334"/>
      <c r="B5" s="334"/>
      <c r="C5" s="334"/>
      <c r="D5" s="335"/>
      <c r="E5" s="335"/>
      <c r="F5" s="336"/>
      <c r="G5" s="336"/>
      <c r="H5" s="348"/>
      <c r="I5" s="348"/>
      <c r="J5" s="349"/>
      <c r="K5" s="338"/>
      <c r="L5" s="338"/>
      <c r="M5" s="338"/>
      <c r="N5" s="336"/>
      <c r="O5" s="336" t="s">
        <v>528</v>
      </c>
      <c r="P5" s="508" t="e">
        <f>#REF!</f>
        <v>#REF!</v>
      </c>
      <c r="Q5" s="508"/>
      <c r="R5" s="508"/>
    </row>
    <row r="6" spans="1:18" s="12" customFormat="1" ht="21.75" customHeight="1" x14ac:dyDescent="0.2">
      <c r="A6" s="334"/>
      <c r="B6" s="334"/>
      <c r="C6" s="334"/>
      <c r="D6" s="335"/>
      <c r="E6" s="335"/>
      <c r="F6" s="336"/>
      <c r="G6" s="336"/>
      <c r="H6" s="348"/>
      <c r="I6" s="348"/>
      <c r="J6" s="349"/>
      <c r="K6" s="338"/>
      <c r="L6" s="338"/>
      <c r="M6" s="338"/>
      <c r="N6" s="336"/>
      <c r="O6" s="336" t="s">
        <v>529</v>
      </c>
      <c r="P6" s="508" t="e">
        <f>#REF!</f>
        <v>#REF!</v>
      </c>
      <c r="Q6" s="508"/>
      <c r="R6" s="508"/>
    </row>
    <row r="7" spans="1:18" s="12" customFormat="1" ht="17.25" customHeight="1" x14ac:dyDescent="0.2">
      <c r="A7" s="445" t="s">
        <v>41</v>
      </c>
      <c r="B7" s="445"/>
      <c r="C7" s="445"/>
      <c r="D7" s="446" t="str">
        <f>'YARIŞMA BİLGİLERİ'!F21</f>
        <v>ERKEKLER  - BAYANLAR</v>
      </c>
      <c r="E7" s="446"/>
      <c r="F7" s="340"/>
      <c r="G7" s="340"/>
      <c r="H7" s="340"/>
      <c r="I7" s="340"/>
      <c r="J7" s="340"/>
      <c r="K7" s="340"/>
      <c r="L7" s="340"/>
      <c r="M7" s="340"/>
      <c r="N7" s="341"/>
      <c r="O7" s="341" t="s">
        <v>42</v>
      </c>
      <c r="P7" s="342" t="e">
        <f>#REF!</f>
        <v>#REF!</v>
      </c>
      <c r="Q7" s="345" t="s">
        <v>377</v>
      </c>
      <c r="R7" s="346" t="e">
        <f>#REF!</f>
        <v>#REF!</v>
      </c>
    </row>
    <row r="8" spans="1:18" s="10" customFormat="1" ht="19.5" customHeight="1" x14ac:dyDescent="0.25">
      <c r="A8" s="447" t="s">
        <v>204</v>
      </c>
      <c r="B8" s="447"/>
      <c r="C8" s="447"/>
      <c r="D8" s="447"/>
      <c r="E8" s="447"/>
      <c r="F8" s="447"/>
      <c r="G8" s="447"/>
      <c r="H8" s="447"/>
      <c r="I8" s="311"/>
      <c r="J8" s="231"/>
      <c r="K8" s="447" t="s">
        <v>205</v>
      </c>
      <c r="L8" s="447"/>
      <c r="M8" s="447"/>
      <c r="N8" s="447"/>
      <c r="O8" s="447"/>
      <c r="P8" s="230" t="s">
        <v>206</v>
      </c>
      <c r="Q8" s="314">
        <f ca="1">NOW()</f>
        <v>42842.47463553241</v>
      </c>
    </row>
    <row r="9" spans="1:18" s="13" customFormat="1" ht="24.95" customHeight="1" x14ac:dyDescent="0.2">
      <c r="A9" s="157" t="s">
        <v>371</v>
      </c>
      <c r="B9" s="158"/>
      <c r="C9" s="158"/>
      <c r="D9" s="158"/>
      <c r="E9" s="161"/>
      <c r="F9" s="162"/>
      <c r="G9" s="158"/>
      <c r="H9" s="158"/>
      <c r="I9" s="158"/>
      <c r="K9" s="510" t="s">
        <v>11</v>
      </c>
      <c r="L9" s="448" t="s">
        <v>37</v>
      </c>
      <c r="M9" s="450" t="s">
        <v>45</v>
      </c>
      <c r="N9" s="451" t="s">
        <v>13</v>
      </c>
      <c r="O9" s="451" t="s">
        <v>198</v>
      </c>
      <c r="P9" s="451" t="s">
        <v>14</v>
      </c>
      <c r="Q9" s="443" t="s">
        <v>26</v>
      </c>
      <c r="R9" s="501" t="s">
        <v>372</v>
      </c>
    </row>
    <row r="10" spans="1:18" ht="30.75" customHeight="1" x14ac:dyDescent="0.2">
      <c r="A10" s="39" t="s">
        <v>201</v>
      </c>
      <c r="B10" s="36" t="s">
        <v>38</v>
      </c>
      <c r="C10" s="36" t="s">
        <v>37</v>
      </c>
      <c r="D10" s="37" t="s">
        <v>12</v>
      </c>
      <c r="E10" s="38" t="s">
        <v>13</v>
      </c>
      <c r="F10" s="38" t="s">
        <v>198</v>
      </c>
      <c r="G10" s="36" t="s">
        <v>14</v>
      </c>
      <c r="H10" s="36" t="s">
        <v>26</v>
      </c>
      <c r="I10" s="36" t="s">
        <v>372</v>
      </c>
      <c r="J10" s="15"/>
      <c r="K10" s="510"/>
      <c r="L10" s="449"/>
      <c r="M10" s="450"/>
      <c r="N10" s="451"/>
      <c r="O10" s="451"/>
      <c r="P10" s="451"/>
      <c r="Q10" s="444"/>
      <c r="R10" s="502"/>
    </row>
    <row r="11" spans="1:18" s="13" customFormat="1" ht="61.5" customHeight="1" x14ac:dyDescent="0.2">
      <c r="A11" s="198">
        <v>1</v>
      </c>
      <c r="B11" s="199" t="s">
        <v>404</v>
      </c>
      <c r="C11" s="200" t="str">
        <f>IF(ISERROR(VLOOKUP(B11,#REF!,2,0)),"",(VLOOKUP(B11,#REF!,2,0)))</f>
        <v/>
      </c>
      <c r="D11" s="201" t="str">
        <f>IF(ISERROR(VLOOKUP(B11,#REF!,4,0)),"",(VLOOKUP(B11,#REF!,4,0)))</f>
        <v/>
      </c>
      <c r="E11" s="202" t="str">
        <f>IF(ISERROR(VLOOKUP(B11,#REF!,5,0)),"",(VLOOKUP(B11,#REF!,5,0)))</f>
        <v/>
      </c>
      <c r="F11" s="202" t="str">
        <f>IF(ISERROR(VLOOKUP(B11,#REF!,6,0)),"",(VLOOKUP(B11,#REF!,6,0)))</f>
        <v/>
      </c>
      <c r="G11" s="59"/>
      <c r="H11" s="204"/>
      <c r="I11" s="312"/>
      <c r="K11" s="198"/>
      <c r="L11" s="205"/>
      <c r="M11" s="201"/>
      <c r="N11" s="206"/>
      <c r="O11" s="207"/>
      <c r="P11" s="59"/>
      <c r="Q11" s="313"/>
      <c r="R11" s="312"/>
    </row>
    <row r="12" spans="1:18" s="13" customFormat="1" ht="61.5" customHeight="1" x14ac:dyDescent="0.2">
      <c r="A12" s="198">
        <v>2</v>
      </c>
      <c r="B12" s="199" t="s">
        <v>405</v>
      </c>
      <c r="C12" s="200" t="str">
        <f>IF(ISERROR(VLOOKUP(B12,#REF!,2,0)),"",(VLOOKUP(B12,#REF!,2,0)))</f>
        <v/>
      </c>
      <c r="D12" s="201" t="str">
        <f>IF(ISERROR(VLOOKUP(B12,#REF!,4,0)),"",(VLOOKUP(B12,#REF!,4,0)))</f>
        <v/>
      </c>
      <c r="E12" s="202" t="str">
        <f>IF(ISERROR(VLOOKUP(B12,#REF!,5,0)),"",(VLOOKUP(B12,#REF!,5,0)))</f>
        <v/>
      </c>
      <c r="F12" s="202" t="str">
        <f>IF(ISERROR(VLOOKUP(B12,#REF!,6,0)),"",(VLOOKUP(B12,#REF!,6,0)))</f>
        <v/>
      </c>
      <c r="G12" s="59"/>
      <c r="H12" s="204"/>
      <c r="I12" s="312"/>
      <c r="K12" s="198"/>
      <c r="L12" s="205"/>
      <c r="M12" s="201"/>
      <c r="N12" s="206"/>
      <c r="O12" s="207"/>
      <c r="P12" s="59"/>
      <c r="Q12" s="313"/>
      <c r="R12" s="312"/>
    </row>
    <row r="13" spans="1:18" s="13" customFormat="1" ht="61.5" customHeight="1" x14ac:dyDescent="0.2">
      <c r="A13" s="198">
        <v>3</v>
      </c>
      <c r="B13" s="199" t="s">
        <v>406</v>
      </c>
      <c r="C13" s="200" t="str">
        <f>IF(ISERROR(VLOOKUP(B13,#REF!,2,0)),"",(VLOOKUP(B13,#REF!,2,0)))</f>
        <v/>
      </c>
      <c r="D13" s="201" t="str">
        <f>IF(ISERROR(VLOOKUP(B13,#REF!,4,0)),"",(VLOOKUP(B13,#REF!,4,0)))</f>
        <v/>
      </c>
      <c r="E13" s="202" t="str">
        <f>IF(ISERROR(VLOOKUP(B13,#REF!,5,0)),"",(VLOOKUP(B13,#REF!,5,0)))</f>
        <v/>
      </c>
      <c r="F13" s="202" t="str">
        <f>IF(ISERROR(VLOOKUP(B13,#REF!,6,0)),"",(VLOOKUP(B13,#REF!,6,0)))</f>
        <v/>
      </c>
      <c r="G13" s="59"/>
      <c r="H13" s="204"/>
      <c r="I13" s="312"/>
      <c r="K13" s="198"/>
      <c r="L13" s="205"/>
      <c r="M13" s="201"/>
      <c r="N13" s="206"/>
      <c r="O13" s="207"/>
      <c r="P13" s="59"/>
      <c r="Q13" s="313"/>
      <c r="R13" s="312"/>
    </row>
    <row r="14" spans="1:18" s="13" customFormat="1" ht="61.5" customHeight="1" x14ac:dyDescent="0.2">
      <c r="A14" s="198">
        <v>4</v>
      </c>
      <c r="B14" s="199" t="s">
        <v>407</v>
      </c>
      <c r="C14" s="200" t="str">
        <f>IF(ISERROR(VLOOKUP(B14,#REF!,2,0)),"",(VLOOKUP(B14,#REF!,2,0)))</f>
        <v/>
      </c>
      <c r="D14" s="201" t="str">
        <f>IF(ISERROR(VLOOKUP(B14,#REF!,4,0)),"",(VLOOKUP(B14,#REF!,4,0)))</f>
        <v/>
      </c>
      <c r="E14" s="202" t="str">
        <f>IF(ISERROR(VLOOKUP(B14,#REF!,5,0)),"",(VLOOKUP(B14,#REF!,5,0)))</f>
        <v/>
      </c>
      <c r="F14" s="202" t="str">
        <f>IF(ISERROR(VLOOKUP(B14,#REF!,6,0)),"",(VLOOKUP(B14,#REF!,6,0)))</f>
        <v/>
      </c>
      <c r="G14" s="59"/>
      <c r="H14" s="204"/>
      <c r="I14" s="312"/>
      <c r="K14" s="198"/>
      <c r="L14" s="205"/>
      <c r="M14" s="201"/>
      <c r="N14" s="206"/>
      <c r="O14" s="207"/>
      <c r="P14" s="59"/>
      <c r="Q14" s="313"/>
      <c r="R14" s="312"/>
    </row>
    <row r="15" spans="1:18" s="13" customFormat="1" ht="61.5" customHeight="1" x14ac:dyDescent="0.2">
      <c r="A15" s="198">
        <v>5</v>
      </c>
      <c r="B15" s="199" t="s">
        <v>408</v>
      </c>
      <c r="C15" s="200" t="str">
        <f>IF(ISERROR(VLOOKUP(B15,#REF!,2,0)),"",(VLOOKUP(B15,#REF!,2,0)))</f>
        <v/>
      </c>
      <c r="D15" s="201" t="str">
        <f>IF(ISERROR(VLOOKUP(B15,#REF!,4,0)),"",(VLOOKUP(B15,#REF!,4,0)))</f>
        <v/>
      </c>
      <c r="E15" s="202" t="str">
        <f>IF(ISERROR(VLOOKUP(B15,#REF!,5,0)),"",(VLOOKUP(B15,#REF!,5,0)))</f>
        <v/>
      </c>
      <c r="F15" s="202" t="str">
        <f>IF(ISERROR(VLOOKUP(B15,#REF!,6,0)),"",(VLOOKUP(B15,#REF!,6,0)))</f>
        <v/>
      </c>
      <c r="G15" s="59"/>
      <c r="H15" s="204"/>
      <c r="I15" s="312"/>
      <c r="K15" s="198"/>
      <c r="L15" s="205"/>
      <c r="M15" s="201"/>
      <c r="N15" s="206"/>
      <c r="O15" s="207"/>
      <c r="P15" s="59"/>
      <c r="Q15" s="313"/>
      <c r="R15" s="312"/>
    </row>
    <row r="16" spans="1:18" s="13" customFormat="1" ht="61.5" customHeight="1" x14ac:dyDescent="0.2">
      <c r="A16" s="198">
        <v>6</v>
      </c>
      <c r="B16" s="199" t="s">
        <v>409</v>
      </c>
      <c r="C16" s="200" t="str">
        <f>IF(ISERROR(VLOOKUP(B16,#REF!,2,0)),"",(VLOOKUP(B16,#REF!,2,0)))</f>
        <v/>
      </c>
      <c r="D16" s="201" t="str">
        <f>IF(ISERROR(VLOOKUP(B16,#REF!,4,0)),"",(VLOOKUP(B16,#REF!,4,0)))</f>
        <v/>
      </c>
      <c r="E16" s="202" t="str">
        <f>IF(ISERROR(VLOOKUP(B16,#REF!,5,0)),"",(VLOOKUP(B16,#REF!,5,0)))</f>
        <v/>
      </c>
      <c r="F16" s="202" t="str">
        <f>IF(ISERROR(VLOOKUP(B16,#REF!,6,0)),"",(VLOOKUP(B16,#REF!,6,0)))</f>
        <v/>
      </c>
      <c r="G16" s="59"/>
      <c r="H16" s="204"/>
      <c r="I16" s="312"/>
      <c r="K16" s="198"/>
      <c r="L16" s="205"/>
      <c r="M16" s="201"/>
      <c r="N16" s="206"/>
      <c r="O16" s="207"/>
      <c r="P16" s="59"/>
      <c r="Q16" s="313"/>
      <c r="R16" s="312"/>
    </row>
    <row r="17" spans="1:18" s="13" customFormat="1" ht="61.5" customHeight="1" x14ac:dyDescent="0.2">
      <c r="A17" s="198">
        <v>7</v>
      </c>
      <c r="B17" s="199" t="s">
        <v>410</v>
      </c>
      <c r="C17" s="200" t="str">
        <f>IF(ISERROR(VLOOKUP(B17,#REF!,2,0)),"",(VLOOKUP(B17,#REF!,2,0)))</f>
        <v/>
      </c>
      <c r="D17" s="201" t="str">
        <f>IF(ISERROR(VLOOKUP(B17,#REF!,4,0)),"",(VLOOKUP(B17,#REF!,4,0)))</f>
        <v/>
      </c>
      <c r="E17" s="202" t="str">
        <f>IF(ISERROR(VLOOKUP(B17,#REF!,5,0)),"",(VLOOKUP(B17,#REF!,5,0)))</f>
        <v/>
      </c>
      <c r="F17" s="202" t="str">
        <f>IF(ISERROR(VLOOKUP(B17,#REF!,6,0)),"",(VLOOKUP(B17,#REF!,6,0)))</f>
        <v/>
      </c>
      <c r="G17" s="59"/>
      <c r="H17" s="204"/>
      <c r="I17" s="312"/>
      <c r="K17" s="198"/>
      <c r="L17" s="205"/>
      <c r="M17" s="201"/>
      <c r="N17" s="206"/>
      <c r="O17" s="207"/>
      <c r="P17" s="59"/>
      <c r="Q17" s="313"/>
      <c r="R17" s="312"/>
    </row>
    <row r="18" spans="1:18" s="13" customFormat="1" ht="61.5" customHeight="1" x14ac:dyDescent="0.2">
      <c r="A18" s="198">
        <v>8</v>
      </c>
      <c r="B18" s="199" t="s">
        <v>411</v>
      </c>
      <c r="C18" s="200" t="str">
        <f>IF(ISERROR(VLOOKUP(B18,#REF!,2,0)),"",(VLOOKUP(B18,#REF!,2,0)))</f>
        <v/>
      </c>
      <c r="D18" s="201" t="str">
        <f>IF(ISERROR(VLOOKUP(B18,#REF!,4,0)),"",(VLOOKUP(B18,#REF!,4,0)))</f>
        <v/>
      </c>
      <c r="E18" s="202" t="str">
        <f>IF(ISERROR(VLOOKUP(B18,#REF!,5,0)),"",(VLOOKUP(B18,#REF!,5,0)))</f>
        <v/>
      </c>
      <c r="F18" s="202" t="str">
        <f>IF(ISERROR(VLOOKUP(B18,#REF!,6,0)),"",(VLOOKUP(B18,#REF!,6,0)))</f>
        <v/>
      </c>
      <c r="G18" s="59"/>
      <c r="H18" s="204"/>
      <c r="I18" s="312"/>
      <c r="K18" s="198"/>
      <c r="L18" s="205"/>
      <c r="M18" s="201"/>
      <c r="N18" s="206"/>
      <c r="O18" s="207"/>
      <c r="P18" s="59"/>
      <c r="Q18" s="313"/>
      <c r="R18" s="312"/>
    </row>
    <row r="19" spans="1:18" s="13" customFormat="1" ht="61.5" customHeight="1" x14ac:dyDescent="0.2">
      <c r="A19" s="157" t="s">
        <v>16</v>
      </c>
      <c r="B19" s="158"/>
      <c r="C19" s="158"/>
      <c r="D19" s="158"/>
      <c r="E19" s="161"/>
      <c r="F19" s="162"/>
      <c r="G19" s="158"/>
      <c r="H19" s="492"/>
      <c r="I19" s="492"/>
      <c r="K19" s="198"/>
      <c r="L19" s="205"/>
      <c r="M19" s="201"/>
      <c r="N19" s="206"/>
      <c r="O19" s="207"/>
      <c r="P19" s="59"/>
      <c r="Q19" s="313"/>
      <c r="R19" s="312"/>
    </row>
    <row r="20" spans="1:18" s="13" customFormat="1" ht="61.5" customHeight="1" x14ac:dyDescent="0.2">
      <c r="A20" s="39" t="s">
        <v>201</v>
      </c>
      <c r="B20" s="36" t="s">
        <v>38</v>
      </c>
      <c r="C20" s="36" t="s">
        <v>37</v>
      </c>
      <c r="D20" s="37" t="s">
        <v>12</v>
      </c>
      <c r="E20" s="38" t="s">
        <v>13</v>
      </c>
      <c r="F20" s="38" t="s">
        <v>198</v>
      </c>
      <c r="G20" s="36" t="s">
        <v>14</v>
      </c>
      <c r="H20" s="36" t="s">
        <v>26</v>
      </c>
      <c r="I20" s="36" t="s">
        <v>372</v>
      </c>
      <c r="K20" s="198"/>
      <c r="L20" s="205"/>
      <c r="M20" s="201"/>
      <c r="N20" s="206"/>
      <c r="O20" s="207"/>
      <c r="P20" s="59"/>
      <c r="Q20" s="313"/>
      <c r="R20" s="312"/>
    </row>
    <row r="21" spans="1:18" s="13" customFormat="1" ht="61.5" customHeight="1" x14ac:dyDescent="0.2">
      <c r="A21" s="198">
        <v>1</v>
      </c>
      <c r="B21" s="199" t="s">
        <v>412</v>
      </c>
      <c r="C21" s="200" t="str">
        <f>IF(ISERROR(VLOOKUP(B21,#REF!,2,0)),"",(VLOOKUP(B21,#REF!,2,0)))</f>
        <v/>
      </c>
      <c r="D21" s="201" t="str">
        <f>IF(ISERROR(VLOOKUP(B21,#REF!,4,0)),"",(VLOOKUP(B21,#REF!,4,0)))</f>
        <v/>
      </c>
      <c r="E21" s="202" t="str">
        <f>IF(ISERROR(VLOOKUP(B21,#REF!,5,0)),"",(VLOOKUP(B21,#REF!,5,0)))</f>
        <v/>
      </c>
      <c r="F21" s="202" t="str">
        <f>IF(ISERROR(VLOOKUP(B21,#REF!,6,0)),"",(VLOOKUP(B21,#REF!,6,0)))</f>
        <v/>
      </c>
      <c r="G21" s="59"/>
      <c r="H21" s="204"/>
      <c r="I21" s="312"/>
      <c r="K21" s="198"/>
      <c r="L21" s="205"/>
      <c r="M21" s="201"/>
      <c r="N21" s="206"/>
      <c r="O21" s="207"/>
      <c r="P21" s="59"/>
      <c r="Q21" s="313"/>
      <c r="R21" s="312"/>
    </row>
    <row r="22" spans="1:18" s="13" customFormat="1" ht="61.5" customHeight="1" x14ac:dyDescent="0.2">
      <c r="A22" s="198">
        <v>2</v>
      </c>
      <c r="B22" s="199" t="s">
        <v>413</v>
      </c>
      <c r="C22" s="200" t="str">
        <f>IF(ISERROR(VLOOKUP(B22,#REF!,2,0)),"",(VLOOKUP(B22,#REF!,2,0)))</f>
        <v/>
      </c>
      <c r="D22" s="201" t="str">
        <f>IF(ISERROR(VLOOKUP(B22,#REF!,4,0)),"",(VLOOKUP(B22,#REF!,4,0)))</f>
        <v/>
      </c>
      <c r="E22" s="202" t="str">
        <f>IF(ISERROR(VLOOKUP(B22,#REF!,5,0)),"",(VLOOKUP(B22,#REF!,5,0)))</f>
        <v/>
      </c>
      <c r="F22" s="202" t="str">
        <f>IF(ISERROR(VLOOKUP(B22,#REF!,6,0)),"",(VLOOKUP(B22,#REF!,6,0)))</f>
        <v/>
      </c>
      <c r="G22" s="59"/>
      <c r="H22" s="204"/>
      <c r="I22" s="312"/>
      <c r="K22" s="198"/>
      <c r="L22" s="205"/>
      <c r="M22" s="201"/>
      <c r="N22" s="206"/>
      <c r="O22" s="207"/>
      <c r="P22" s="59"/>
      <c r="Q22" s="313"/>
      <c r="R22" s="312"/>
    </row>
    <row r="23" spans="1:18" s="13" customFormat="1" ht="61.5" customHeight="1" x14ac:dyDescent="0.2">
      <c r="A23" s="198">
        <v>3</v>
      </c>
      <c r="B23" s="199" t="s">
        <v>414</v>
      </c>
      <c r="C23" s="200" t="str">
        <f>IF(ISERROR(VLOOKUP(B23,#REF!,2,0)),"",(VLOOKUP(B23,#REF!,2,0)))</f>
        <v/>
      </c>
      <c r="D23" s="201" t="str">
        <f>IF(ISERROR(VLOOKUP(B23,#REF!,4,0)),"",(VLOOKUP(B23,#REF!,4,0)))</f>
        <v/>
      </c>
      <c r="E23" s="202" t="str">
        <f>IF(ISERROR(VLOOKUP(B23,#REF!,5,0)),"",(VLOOKUP(B23,#REF!,5,0)))</f>
        <v/>
      </c>
      <c r="F23" s="202" t="str">
        <f>IF(ISERROR(VLOOKUP(B23,#REF!,6,0)),"",(VLOOKUP(B23,#REF!,6,0)))</f>
        <v/>
      </c>
      <c r="G23" s="59"/>
      <c r="H23" s="204"/>
      <c r="I23" s="312"/>
      <c r="K23" s="198"/>
      <c r="L23" s="205"/>
      <c r="M23" s="201"/>
      <c r="N23" s="206"/>
      <c r="O23" s="207"/>
      <c r="P23" s="59"/>
      <c r="Q23" s="313"/>
      <c r="R23" s="312"/>
    </row>
    <row r="24" spans="1:18" s="13" customFormat="1" ht="61.5" customHeight="1" x14ac:dyDescent="0.2">
      <c r="A24" s="198">
        <v>4</v>
      </c>
      <c r="B24" s="199" t="s">
        <v>415</v>
      </c>
      <c r="C24" s="200" t="str">
        <f>IF(ISERROR(VLOOKUP(B24,#REF!,2,0)),"",(VLOOKUP(B24,#REF!,2,0)))</f>
        <v/>
      </c>
      <c r="D24" s="201" t="str">
        <f>IF(ISERROR(VLOOKUP(B24,#REF!,4,0)),"",(VLOOKUP(B24,#REF!,4,0)))</f>
        <v/>
      </c>
      <c r="E24" s="202" t="str">
        <f>IF(ISERROR(VLOOKUP(B24,#REF!,5,0)),"",(VLOOKUP(B24,#REF!,5,0)))</f>
        <v/>
      </c>
      <c r="F24" s="202" t="str">
        <f>IF(ISERROR(VLOOKUP(B24,#REF!,6,0)),"",(VLOOKUP(B24,#REF!,6,0)))</f>
        <v/>
      </c>
      <c r="G24" s="59"/>
      <c r="H24" s="204"/>
      <c r="I24" s="312"/>
      <c r="K24" s="198"/>
      <c r="L24" s="205"/>
      <c r="M24" s="201"/>
      <c r="N24" s="206"/>
      <c r="O24" s="207"/>
      <c r="P24" s="59"/>
      <c r="Q24" s="313"/>
      <c r="R24" s="312"/>
    </row>
    <row r="25" spans="1:18" s="13" customFormat="1" ht="61.5" customHeight="1" x14ac:dyDescent="0.2">
      <c r="A25" s="198">
        <v>5</v>
      </c>
      <c r="B25" s="199" t="s">
        <v>416</v>
      </c>
      <c r="C25" s="200" t="str">
        <f>IF(ISERROR(VLOOKUP(B25,#REF!,2,0)),"",(VLOOKUP(B25,#REF!,2,0)))</f>
        <v/>
      </c>
      <c r="D25" s="201" t="str">
        <f>IF(ISERROR(VLOOKUP(B25,#REF!,4,0)),"",(VLOOKUP(B25,#REF!,4,0)))</f>
        <v/>
      </c>
      <c r="E25" s="202" t="str">
        <f>IF(ISERROR(VLOOKUP(B25,#REF!,5,0)),"",(VLOOKUP(B25,#REF!,5,0)))</f>
        <v/>
      </c>
      <c r="F25" s="202" t="str">
        <f>IF(ISERROR(VLOOKUP(B25,#REF!,6,0)),"",(VLOOKUP(B25,#REF!,6,0)))</f>
        <v/>
      </c>
      <c r="G25" s="59"/>
      <c r="H25" s="204"/>
      <c r="I25" s="312"/>
      <c r="K25" s="198"/>
      <c r="L25" s="205"/>
      <c r="M25" s="201"/>
      <c r="N25" s="206"/>
      <c r="O25" s="207"/>
      <c r="P25" s="59"/>
      <c r="Q25" s="313"/>
      <c r="R25" s="312"/>
    </row>
    <row r="26" spans="1:18" s="13" customFormat="1" ht="61.5" customHeight="1" x14ac:dyDescent="0.2">
      <c r="A26" s="198">
        <v>6</v>
      </c>
      <c r="B26" s="199" t="s">
        <v>417</v>
      </c>
      <c r="C26" s="200" t="str">
        <f>IF(ISERROR(VLOOKUP(B26,#REF!,2,0)),"",(VLOOKUP(B26,#REF!,2,0)))</f>
        <v/>
      </c>
      <c r="D26" s="201" t="str">
        <f>IF(ISERROR(VLOOKUP(B26,#REF!,4,0)),"",(VLOOKUP(B26,#REF!,4,0)))</f>
        <v/>
      </c>
      <c r="E26" s="202" t="str">
        <f>IF(ISERROR(VLOOKUP(B26,#REF!,5,0)),"",(VLOOKUP(B26,#REF!,5,0)))</f>
        <v/>
      </c>
      <c r="F26" s="202" t="str">
        <f>IF(ISERROR(VLOOKUP(B26,#REF!,6,0)),"",(VLOOKUP(B26,#REF!,6,0)))</f>
        <v/>
      </c>
      <c r="G26" s="59"/>
      <c r="H26" s="204"/>
      <c r="I26" s="312"/>
      <c r="K26" s="198"/>
      <c r="L26" s="205"/>
      <c r="M26" s="201"/>
      <c r="N26" s="206"/>
      <c r="O26" s="207"/>
      <c r="P26" s="59"/>
      <c r="Q26" s="313"/>
      <c r="R26" s="312"/>
    </row>
    <row r="27" spans="1:18" s="13" customFormat="1" ht="61.5" customHeight="1" x14ac:dyDescent="0.2">
      <c r="A27" s="198">
        <v>7</v>
      </c>
      <c r="B27" s="199" t="s">
        <v>418</v>
      </c>
      <c r="C27" s="200" t="str">
        <f>IF(ISERROR(VLOOKUP(B27,#REF!,2,0)),"",(VLOOKUP(B27,#REF!,2,0)))</f>
        <v/>
      </c>
      <c r="D27" s="201" t="str">
        <f>IF(ISERROR(VLOOKUP(B27,#REF!,4,0)),"",(VLOOKUP(B27,#REF!,4,0)))</f>
        <v/>
      </c>
      <c r="E27" s="202" t="str">
        <f>IF(ISERROR(VLOOKUP(B27,#REF!,5,0)),"",(VLOOKUP(B27,#REF!,5,0)))</f>
        <v/>
      </c>
      <c r="F27" s="202" t="str">
        <f>IF(ISERROR(VLOOKUP(B27,#REF!,6,0)),"",(VLOOKUP(B27,#REF!,6,0)))</f>
        <v/>
      </c>
      <c r="G27" s="59"/>
      <c r="H27" s="204"/>
      <c r="I27" s="312"/>
      <c r="K27" s="198"/>
      <c r="L27" s="205"/>
      <c r="M27" s="201"/>
      <c r="N27" s="206"/>
      <c r="O27" s="207"/>
      <c r="P27" s="59"/>
      <c r="Q27" s="313"/>
      <c r="R27" s="312"/>
    </row>
    <row r="28" spans="1:18" s="13" customFormat="1" ht="61.5" customHeight="1" x14ac:dyDescent="0.2">
      <c r="A28" s="198">
        <v>8</v>
      </c>
      <c r="B28" s="199" t="s">
        <v>419</v>
      </c>
      <c r="C28" s="200" t="str">
        <f>IF(ISERROR(VLOOKUP(B28,#REF!,2,0)),"",(VLOOKUP(B28,#REF!,2,0)))</f>
        <v/>
      </c>
      <c r="D28" s="201" t="str">
        <f>IF(ISERROR(VLOOKUP(B28,#REF!,4,0)),"",(VLOOKUP(B28,#REF!,4,0)))</f>
        <v/>
      </c>
      <c r="E28" s="202" t="str">
        <f>IF(ISERROR(VLOOKUP(B28,#REF!,5,0)),"",(VLOOKUP(B28,#REF!,5,0)))</f>
        <v/>
      </c>
      <c r="F28" s="202" t="str">
        <f>IF(ISERROR(VLOOKUP(B28,#REF!,6,0)),"",(VLOOKUP(B28,#REF!,6,0)))</f>
        <v/>
      </c>
      <c r="G28" s="59"/>
      <c r="H28" s="204"/>
      <c r="I28" s="312"/>
      <c r="K28" s="198"/>
      <c r="L28" s="205"/>
      <c r="M28" s="201"/>
      <c r="N28" s="206"/>
      <c r="O28" s="207"/>
      <c r="P28" s="59"/>
      <c r="Q28" s="313"/>
      <c r="R28" s="312"/>
    </row>
    <row r="29" spans="1:18" s="13" customFormat="1" ht="61.5" customHeight="1" x14ac:dyDescent="0.2">
      <c r="A29" s="157" t="s">
        <v>17</v>
      </c>
      <c r="B29" s="158"/>
      <c r="C29" s="158"/>
      <c r="D29" s="158"/>
      <c r="E29" s="161"/>
      <c r="F29" s="162"/>
      <c r="G29" s="158"/>
      <c r="H29" s="492"/>
      <c r="I29" s="492"/>
      <c r="K29" s="198"/>
      <c r="L29" s="205"/>
      <c r="M29" s="201"/>
      <c r="N29" s="206"/>
      <c r="O29" s="207"/>
      <c r="P29" s="59"/>
      <c r="Q29" s="313"/>
      <c r="R29" s="312"/>
    </row>
    <row r="30" spans="1:18" s="13" customFormat="1" ht="61.5" customHeight="1" x14ac:dyDescent="0.2">
      <c r="A30" s="39" t="s">
        <v>201</v>
      </c>
      <c r="B30" s="36" t="s">
        <v>38</v>
      </c>
      <c r="C30" s="36" t="s">
        <v>37</v>
      </c>
      <c r="D30" s="37" t="s">
        <v>12</v>
      </c>
      <c r="E30" s="38" t="s">
        <v>13</v>
      </c>
      <c r="F30" s="38" t="s">
        <v>198</v>
      </c>
      <c r="G30" s="36" t="s">
        <v>14</v>
      </c>
      <c r="H30" s="36" t="s">
        <v>26</v>
      </c>
      <c r="I30" s="36" t="s">
        <v>372</v>
      </c>
      <c r="K30" s="198"/>
      <c r="L30" s="205"/>
      <c r="M30" s="201"/>
      <c r="N30" s="206"/>
      <c r="O30" s="207"/>
      <c r="P30" s="59"/>
      <c r="Q30" s="313"/>
      <c r="R30" s="312"/>
    </row>
    <row r="31" spans="1:18" s="13" customFormat="1" ht="61.5" customHeight="1" x14ac:dyDescent="0.2">
      <c r="A31" s="198">
        <v>1</v>
      </c>
      <c r="B31" s="199" t="s">
        <v>420</v>
      </c>
      <c r="C31" s="200" t="str">
        <f>IF(ISERROR(VLOOKUP(B31,#REF!,2,0)),"",(VLOOKUP(B31,#REF!,2,0)))</f>
        <v/>
      </c>
      <c r="D31" s="201" t="str">
        <f>IF(ISERROR(VLOOKUP(B31,#REF!,4,0)),"",(VLOOKUP(B31,#REF!,4,0)))</f>
        <v/>
      </c>
      <c r="E31" s="202" t="str">
        <f>IF(ISERROR(VLOOKUP(B31,#REF!,5,0)),"",(VLOOKUP(B31,#REF!,5,0)))</f>
        <v/>
      </c>
      <c r="F31" s="202" t="str">
        <f>IF(ISERROR(VLOOKUP(B31,#REF!,6,0)),"",(VLOOKUP(B31,#REF!,6,0)))</f>
        <v/>
      </c>
      <c r="G31" s="59"/>
      <c r="H31" s="204"/>
      <c r="I31" s="312"/>
      <c r="K31" s="198"/>
      <c r="L31" s="205"/>
      <c r="M31" s="201"/>
      <c r="N31" s="206"/>
      <c r="O31" s="207"/>
      <c r="P31" s="59"/>
      <c r="Q31" s="313"/>
      <c r="R31" s="312"/>
    </row>
    <row r="32" spans="1:18" s="13" customFormat="1" ht="61.5" customHeight="1" x14ac:dyDescent="0.2">
      <c r="A32" s="198">
        <v>2</v>
      </c>
      <c r="B32" s="199" t="s">
        <v>421</v>
      </c>
      <c r="C32" s="200" t="str">
        <f>IF(ISERROR(VLOOKUP(B32,#REF!,2,0)),"",(VLOOKUP(B32,#REF!,2,0)))</f>
        <v/>
      </c>
      <c r="D32" s="201" t="str">
        <f>IF(ISERROR(VLOOKUP(B32,#REF!,4,0)),"",(VLOOKUP(B32,#REF!,4,0)))</f>
        <v/>
      </c>
      <c r="E32" s="202" t="str">
        <f>IF(ISERROR(VLOOKUP(B32,#REF!,5,0)),"",(VLOOKUP(B32,#REF!,5,0)))</f>
        <v/>
      </c>
      <c r="F32" s="202" t="str">
        <f>IF(ISERROR(VLOOKUP(B32,#REF!,6,0)),"",(VLOOKUP(B32,#REF!,6,0)))</f>
        <v/>
      </c>
      <c r="G32" s="59"/>
      <c r="H32" s="204"/>
      <c r="I32" s="312"/>
      <c r="K32" s="198"/>
      <c r="L32" s="205"/>
      <c r="M32" s="201"/>
      <c r="N32" s="206"/>
      <c r="O32" s="207"/>
      <c r="P32" s="59"/>
      <c r="Q32" s="313"/>
      <c r="R32" s="312"/>
    </row>
    <row r="33" spans="1:18" s="13" customFormat="1" ht="61.5" customHeight="1" x14ac:dyDescent="0.2">
      <c r="A33" s="198">
        <v>3</v>
      </c>
      <c r="B33" s="199" t="s">
        <v>422</v>
      </c>
      <c r="C33" s="200" t="str">
        <f>IF(ISERROR(VLOOKUP(B33,#REF!,2,0)),"",(VLOOKUP(B33,#REF!,2,0)))</f>
        <v/>
      </c>
      <c r="D33" s="201" t="str">
        <f>IF(ISERROR(VLOOKUP(B33,#REF!,4,0)),"",(VLOOKUP(B33,#REF!,4,0)))</f>
        <v/>
      </c>
      <c r="E33" s="202" t="str">
        <f>IF(ISERROR(VLOOKUP(B33,#REF!,5,0)),"",(VLOOKUP(B33,#REF!,5,0)))</f>
        <v/>
      </c>
      <c r="F33" s="202" t="str">
        <f>IF(ISERROR(VLOOKUP(B33,#REF!,6,0)),"",(VLOOKUP(B33,#REF!,6,0)))</f>
        <v/>
      </c>
      <c r="G33" s="59"/>
      <c r="H33" s="204"/>
      <c r="I33" s="312"/>
      <c r="K33" s="198"/>
      <c r="L33" s="205"/>
      <c r="M33" s="201"/>
      <c r="N33" s="206"/>
      <c r="O33" s="207"/>
      <c r="P33" s="59"/>
      <c r="Q33" s="313"/>
      <c r="R33" s="312"/>
    </row>
    <row r="34" spans="1:18" s="13" customFormat="1" ht="61.5" customHeight="1" x14ac:dyDescent="0.2">
      <c r="A34" s="198">
        <v>4</v>
      </c>
      <c r="B34" s="199" t="s">
        <v>423</v>
      </c>
      <c r="C34" s="200" t="str">
        <f>IF(ISERROR(VLOOKUP(B34,#REF!,2,0)),"",(VLOOKUP(B34,#REF!,2,0)))</f>
        <v/>
      </c>
      <c r="D34" s="201" t="str">
        <f>IF(ISERROR(VLOOKUP(B34,#REF!,4,0)),"",(VLOOKUP(B34,#REF!,4,0)))</f>
        <v/>
      </c>
      <c r="E34" s="202" t="str">
        <f>IF(ISERROR(VLOOKUP(B34,#REF!,5,0)),"",(VLOOKUP(B34,#REF!,5,0)))</f>
        <v/>
      </c>
      <c r="F34" s="202" t="str">
        <f>IF(ISERROR(VLOOKUP(B34,#REF!,6,0)),"",(VLOOKUP(B34,#REF!,6,0)))</f>
        <v/>
      </c>
      <c r="G34" s="59"/>
      <c r="H34" s="204"/>
      <c r="I34" s="312"/>
      <c r="K34" s="198"/>
      <c r="L34" s="205"/>
      <c r="M34" s="201"/>
      <c r="N34" s="206"/>
      <c r="O34" s="207"/>
      <c r="P34" s="59"/>
      <c r="Q34" s="313"/>
      <c r="R34" s="312"/>
    </row>
    <row r="35" spans="1:18" s="13" customFormat="1" ht="61.5" customHeight="1" x14ac:dyDescent="0.2">
      <c r="A35" s="198">
        <v>5</v>
      </c>
      <c r="B35" s="199" t="s">
        <v>424</v>
      </c>
      <c r="C35" s="200" t="str">
        <f>IF(ISERROR(VLOOKUP(B35,#REF!,2,0)),"",(VLOOKUP(B35,#REF!,2,0)))</f>
        <v/>
      </c>
      <c r="D35" s="201" t="str">
        <f>IF(ISERROR(VLOOKUP(B35,#REF!,4,0)),"",(VLOOKUP(B35,#REF!,4,0)))</f>
        <v/>
      </c>
      <c r="E35" s="202" t="str">
        <f>IF(ISERROR(VLOOKUP(B35,#REF!,5,0)),"",(VLOOKUP(B35,#REF!,5,0)))</f>
        <v/>
      </c>
      <c r="F35" s="202" t="str">
        <f>IF(ISERROR(VLOOKUP(B35,#REF!,6,0)),"",(VLOOKUP(B35,#REF!,6,0)))</f>
        <v/>
      </c>
      <c r="G35" s="59"/>
      <c r="H35" s="204"/>
      <c r="I35" s="312"/>
      <c r="K35" s="198"/>
      <c r="L35" s="205"/>
      <c r="M35" s="201"/>
      <c r="N35" s="206"/>
      <c r="O35" s="207"/>
      <c r="P35" s="59"/>
      <c r="Q35" s="313"/>
      <c r="R35" s="312"/>
    </row>
    <row r="36" spans="1:18" s="13" customFormat="1" ht="61.5" customHeight="1" x14ac:dyDescent="0.2">
      <c r="A36" s="198">
        <v>6</v>
      </c>
      <c r="B36" s="199" t="s">
        <v>425</v>
      </c>
      <c r="C36" s="200" t="str">
        <f>IF(ISERROR(VLOOKUP(B36,#REF!,2,0)),"",(VLOOKUP(B36,#REF!,2,0)))</f>
        <v/>
      </c>
      <c r="D36" s="201" t="str">
        <f>IF(ISERROR(VLOOKUP(B36,#REF!,4,0)),"",(VLOOKUP(B36,#REF!,4,0)))</f>
        <v/>
      </c>
      <c r="E36" s="202" t="str">
        <f>IF(ISERROR(VLOOKUP(B36,#REF!,5,0)),"",(VLOOKUP(B36,#REF!,5,0)))</f>
        <v/>
      </c>
      <c r="F36" s="202" t="str">
        <f>IF(ISERROR(VLOOKUP(B36,#REF!,6,0)),"",(VLOOKUP(B36,#REF!,6,0)))</f>
        <v/>
      </c>
      <c r="G36" s="59"/>
      <c r="H36" s="204"/>
      <c r="I36" s="312"/>
      <c r="K36" s="198"/>
      <c r="L36" s="205"/>
      <c r="M36" s="201"/>
      <c r="N36" s="206"/>
      <c r="O36" s="207"/>
      <c r="P36" s="59"/>
      <c r="Q36" s="313"/>
      <c r="R36" s="312"/>
    </row>
    <row r="37" spans="1:18" s="13" customFormat="1" ht="61.5" customHeight="1" x14ac:dyDescent="0.2">
      <c r="A37" s="198">
        <v>7</v>
      </c>
      <c r="B37" s="199" t="s">
        <v>426</v>
      </c>
      <c r="C37" s="200" t="str">
        <f>IF(ISERROR(VLOOKUP(B37,#REF!,2,0)),"",(VLOOKUP(B37,#REF!,2,0)))</f>
        <v/>
      </c>
      <c r="D37" s="201" t="str">
        <f>IF(ISERROR(VLOOKUP(B37,#REF!,4,0)),"",(VLOOKUP(B37,#REF!,4,0)))</f>
        <v/>
      </c>
      <c r="E37" s="202" t="str">
        <f>IF(ISERROR(VLOOKUP(B37,#REF!,5,0)),"",(VLOOKUP(B37,#REF!,5,0)))</f>
        <v/>
      </c>
      <c r="F37" s="202" t="str">
        <f>IF(ISERROR(VLOOKUP(B37,#REF!,6,0)),"",(VLOOKUP(B37,#REF!,6,0)))</f>
        <v/>
      </c>
      <c r="G37" s="59"/>
      <c r="H37" s="204"/>
      <c r="I37" s="312"/>
      <c r="K37" s="198"/>
      <c r="L37" s="205"/>
      <c r="M37" s="201"/>
      <c r="N37" s="206"/>
      <c r="O37" s="207"/>
      <c r="P37" s="59"/>
      <c r="Q37" s="313"/>
      <c r="R37" s="312"/>
    </row>
    <row r="38" spans="1:18" s="13" customFormat="1" ht="61.5" customHeight="1" x14ac:dyDescent="0.2">
      <c r="A38" s="198">
        <v>8</v>
      </c>
      <c r="B38" s="199" t="s">
        <v>427</v>
      </c>
      <c r="C38" s="200" t="str">
        <f>IF(ISERROR(VLOOKUP(B38,#REF!,2,0)),"",(VLOOKUP(B38,#REF!,2,0)))</f>
        <v/>
      </c>
      <c r="D38" s="201" t="str">
        <f>IF(ISERROR(VLOOKUP(B38,#REF!,4,0)),"",(VLOOKUP(B38,#REF!,4,0)))</f>
        <v/>
      </c>
      <c r="E38" s="202" t="str">
        <f>IF(ISERROR(VLOOKUP(B38,#REF!,5,0)),"",(VLOOKUP(B38,#REF!,5,0)))</f>
        <v/>
      </c>
      <c r="F38" s="202" t="str">
        <f>IF(ISERROR(VLOOKUP(B38,#REF!,6,0)),"",(VLOOKUP(B38,#REF!,6,0)))</f>
        <v/>
      </c>
      <c r="G38" s="59"/>
      <c r="H38" s="204"/>
      <c r="I38" s="312"/>
      <c r="K38" s="198"/>
      <c r="L38" s="205"/>
      <c r="M38" s="201"/>
      <c r="N38" s="206"/>
      <c r="O38" s="207"/>
      <c r="P38" s="59"/>
      <c r="Q38" s="313"/>
      <c r="R38" s="312"/>
    </row>
    <row r="39" spans="1:18" ht="13.5" customHeight="1" x14ac:dyDescent="0.2">
      <c r="A39" s="25"/>
      <c r="B39" s="25"/>
      <c r="C39" s="26"/>
      <c r="D39" s="46"/>
      <c r="E39" s="27"/>
      <c r="F39" s="28"/>
      <c r="G39" s="29"/>
      <c r="H39" s="29"/>
      <c r="I39" s="29"/>
      <c r="J39" s="29"/>
      <c r="L39" s="30"/>
      <c r="M39" s="31"/>
      <c r="N39" s="32"/>
      <c r="O39" s="33"/>
      <c r="P39" s="42"/>
      <c r="Q39" s="42"/>
    </row>
    <row r="40" spans="1:18" ht="14.25" customHeight="1" x14ac:dyDescent="0.2">
      <c r="A40" s="20" t="s">
        <v>18</v>
      </c>
      <c r="B40" s="20"/>
      <c r="C40" s="20"/>
      <c r="D40" s="47"/>
      <c r="E40" s="40" t="s">
        <v>0</v>
      </c>
      <c r="F40" s="35" t="s">
        <v>1</v>
      </c>
      <c r="G40" s="17"/>
      <c r="H40" s="17"/>
      <c r="I40" s="17"/>
      <c r="J40" s="17"/>
      <c r="K40" s="21" t="s">
        <v>2</v>
      </c>
      <c r="L40" s="21"/>
      <c r="M40" s="21"/>
      <c r="N40" s="21"/>
      <c r="P40" s="43" t="s">
        <v>3</v>
      </c>
      <c r="Q40" s="44" t="s">
        <v>3</v>
      </c>
    </row>
  </sheetData>
  <autoFilter ref="L9:Q10"/>
  <mergeCells count="24">
    <mergeCell ref="P4:R4"/>
    <mergeCell ref="P5:R5"/>
    <mergeCell ref="P6:R6"/>
    <mergeCell ref="P9:P10"/>
    <mergeCell ref="Q9:Q10"/>
    <mergeCell ref="R9:R10"/>
    <mergeCell ref="H19:I19"/>
    <mergeCell ref="H29:I29"/>
    <mergeCell ref="A7:C7"/>
    <mergeCell ref="D7:E7"/>
    <mergeCell ref="A8:H8"/>
    <mergeCell ref="K8:O8"/>
    <mergeCell ref="K9:K10"/>
    <mergeCell ref="L9:L10"/>
    <mergeCell ref="M9:M10"/>
    <mergeCell ref="N9:N10"/>
    <mergeCell ref="O9:O10"/>
    <mergeCell ref="A1:R1"/>
    <mergeCell ref="A2:R2"/>
    <mergeCell ref="A3:C3"/>
    <mergeCell ref="D3:E3"/>
    <mergeCell ref="F3:G3"/>
    <mergeCell ref="P3:R3"/>
    <mergeCell ref="H3:I3"/>
  </mergeCells>
  <hyperlinks>
    <hyperlink ref="D3" location="'YARIŞMA PROGRAMI'!C7" display="100 m. Engelli"/>
  </hyperlinks>
  <printOptions horizontalCentered="1"/>
  <pageMargins left="0.27559055118110237" right="0.19685039370078741" top="0.53" bottom="0.35433070866141736" header="0.39370078740157483" footer="0.27559055118110237"/>
  <pageSetup paperSize="9" scale="40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R88"/>
  <sheetViews>
    <sheetView view="pageBreakPreview" zoomScale="70" zoomScaleNormal="100" zoomScaleSheetLayoutView="70" workbookViewId="0">
      <selection activeCell="G12" sqref="G12"/>
    </sheetView>
  </sheetViews>
  <sheetFormatPr defaultRowHeight="12.75" x14ac:dyDescent="0.2"/>
  <cols>
    <col min="1" max="1" width="6" style="73" customWidth="1"/>
    <col min="2" max="2" width="12" style="73" hidden="1" customWidth="1"/>
    <col min="3" max="3" width="8.5703125" style="73" customWidth="1"/>
    <col min="4" max="4" width="13.5703125" style="74" customWidth="1"/>
    <col min="5" max="5" width="29.42578125" style="73" customWidth="1"/>
    <col min="6" max="6" width="29.85546875" style="3" customWidth="1"/>
    <col min="7" max="7" width="10.85546875" style="3" customWidth="1"/>
    <col min="8" max="9" width="10.7109375" style="3" customWidth="1"/>
    <col min="10" max="10" width="12.85546875" style="3" bestFit="1" customWidth="1"/>
    <col min="11" max="12" width="10.7109375" style="3" customWidth="1"/>
    <col min="13" max="13" width="10.85546875" style="3" customWidth="1"/>
    <col min="14" max="14" width="15" style="75" customWidth="1"/>
    <col min="15" max="15" width="11.28515625" style="73" customWidth="1"/>
    <col min="16" max="16" width="9.5703125" style="73" customWidth="1"/>
    <col min="17" max="17" width="9.140625" style="155" hidden="1" customWidth="1"/>
    <col min="18" max="18" width="9.140625" style="152" hidden="1" customWidth="1"/>
    <col min="19" max="16384" width="9.140625" style="3"/>
  </cols>
  <sheetData>
    <row r="1" spans="1:18" ht="48.75" customHeight="1" x14ac:dyDescent="0.2">
      <c r="A1" s="487" t="str">
        <f>'YARIŞMA BİLGİLERİ'!A2:K2</f>
        <v>Türkiye Atletizm Federasyonu
İzmir Atletizm İl Temsilciliği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  <c r="Q1" s="155">
        <v>159</v>
      </c>
      <c r="R1" s="152">
        <v>1</v>
      </c>
    </row>
    <row r="2" spans="1:18" ht="25.5" customHeight="1" x14ac:dyDescent="0.2">
      <c r="A2" s="490">
        <f>'YARIŞMA BİLGİLERİ'!A14:K14</f>
        <v>0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  <c r="Q2" s="155">
        <v>169</v>
      </c>
      <c r="R2" s="152">
        <v>2</v>
      </c>
    </row>
    <row r="3" spans="1:18" s="4" customFormat="1" ht="27" customHeight="1" x14ac:dyDescent="0.2">
      <c r="A3" s="488" t="s">
        <v>47</v>
      </c>
      <c r="B3" s="488"/>
      <c r="C3" s="488"/>
      <c r="D3" s="489" t="e">
        <f>#REF!</f>
        <v>#REF!</v>
      </c>
      <c r="E3" s="489"/>
      <c r="F3" s="351" t="s">
        <v>363</v>
      </c>
      <c r="G3" s="352" t="e">
        <f>#REF!</f>
        <v>#REF!</v>
      </c>
      <c r="H3" s="353"/>
      <c r="I3" s="351"/>
      <c r="J3" s="351"/>
      <c r="K3" s="351"/>
      <c r="L3" s="440" t="s">
        <v>530</v>
      </c>
      <c r="M3" s="440"/>
      <c r="N3" s="508" t="e">
        <f>#REF!</f>
        <v>#REF!</v>
      </c>
      <c r="O3" s="508"/>
      <c r="P3" s="508"/>
      <c r="Q3" s="155">
        <v>179</v>
      </c>
      <c r="R3" s="152">
        <v>3</v>
      </c>
    </row>
    <row r="4" spans="1:18" s="4" customFormat="1" ht="27" customHeight="1" x14ac:dyDescent="0.2">
      <c r="A4" s="354"/>
      <c r="B4" s="354"/>
      <c r="C4" s="354"/>
      <c r="D4" s="355"/>
      <c r="E4" s="355"/>
      <c r="F4" s="356"/>
      <c r="G4" s="357"/>
      <c r="H4" s="358"/>
      <c r="I4" s="356"/>
      <c r="J4" s="356"/>
      <c r="K4" s="356"/>
      <c r="L4" s="506" t="s">
        <v>531</v>
      </c>
      <c r="M4" s="506"/>
      <c r="N4" s="508" t="e">
        <f>#REF!</f>
        <v>#REF!</v>
      </c>
      <c r="O4" s="508"/>
      <c r="P4" s="508"/>
      <c r="Q4" s="155"/>
      <c r="R4" s="152"/>
    </row>
    <row r="5" spans="1:18" s="4" customFormat="1" ht="27" customHeight="1" x14ac:dyDescent="0.2">
      <c r="A5" s="354"/>
      <c r="B5" s="354"/>
      <c r="C5" s="354"/>
      <c r="D5" s="355"/>
      <c r="E5" s="355"/>
      <c r="F5" s="356"/>
      <c r="G5" s="357"/>
      <c r="H5" s="358"/>
      <c r="I5" s="356"/>
      <c r="J5" s="356"/>
      <c r="K5" s="356"/>
      <c r="L5" s="506" t="s">
        <v>528</v>
      </c>
      <c r="M5" s="506"/>
      <c r="N5" s="508" t="e">
        <f>#REF!</f>
        <v>#REF!</v>
      </c>
      <c r="O5" s="508"/>
      <c r="P5" s="508"/>
      <c r="Q5" s="155"/>
      <c r="R5" s="152"/>
    </row>
    <row r="6" spans="1:18" s="4" customFormat="1" ht="27" customHeight="1" x14ac:dyDescent="0.2">
      <c r="A6" s="354"/>
      <c r="B6" s="354"/>
      <c r="C6" s="354"/>
      <c r="D6" s="355"/>
      <c r="E6" s="355"/>
      <c r="F6" s="356"/>
      <c r="G6" s="357"/>
      <c r="H6" s="358"/>
      <c r="I6" s="356"/>
      <c r="J6" s="356"/>
      <c r="K6" s="356"/>
      <c r="L6" s="506" t="s">
        <v>529</v>
      </c>
      <c r="M6" s="506"/>
      <c r="N6" s="508" t="e">
        <f>#REF!</f>
        <v>#REF!</v>
      </c>
      <c r="O6" s="508"/>
      <c r="P6" s="508"/>
      <c r="Q6" s="155"/>
      <c r="R6" s="152"/>
    </row>
    <row r="7" spans="1:18" s="4" customFormat="1" ht="17.25" customHeight="1" x14ac:dyDescent="0.2">
      <c r="A7" s="481" t="s">
        <v>48</v>
      </c>
      <c r="B7" s="481"/>
      <c r="C7" s="481"/>
      <c r="D7" s="480" t="str">
        <f>'YARIŞMA BİLGİLERİ'!F21</f>
        <v>ERKEKLER  - BAYANLAR</v>
      </c>
      <c r="E7" s="480"/>
      <c r="F7" s="359"/>
      <c r="G7" s="360"/>
      <c r="H7" s="360"/>
      <c r="I7" s="361"/>
      <c r="J7" s="361"/>
      <c r="K7" s="481"/>
      <c r="L7" s="481"/>
      <c r="M7" s="341" t="s">
        <v>42</v>
      </c>
      <c r="N7" s="342" t="e">
        <f>#REF!</f>
        <v>#REF!</v>
      </c>
      <c r="O7" s="345" t="s">
        <v>377</v>
      </c>
      <c r="P7" s="350" t="e">
        <f>#REF!</f>
        <v>#REF!</v>
      </c>
      <c r="Q7" s="155">
        <v>187</v>
      </c>
      <c r="R7" s="152">
        <v>4</v>
      </c>
    </row>
    <row r="8" spans="1:18" ht="21" customHeight="1" x14ac:dyDescent="0.2">
      <c r="A8" s="5"/>
      <c r="B8" s="5"/>
      <c r="C8" s="5"/>
      <c r="D8" s="9"/>
      <c r="E8" s="6"/>
      <c r="F8" s="7"/>
      <c r="G8" s="8"/>
      <c r="H8" s="8"/>
      <c r="I8" s="8"/>
      <c r="J8" s="8"/>
      <c r="K8" s="8"/>
      <c r="L8" s="8"/>
      <c r="M8" s="8"/>
      <c r="N8" s="485">
        <f ca="1">NOW()</f>
        <v>42842.47463553241</v>
      </c>
      <c r="O8" s="485"/>
      <c r="P8" s="160"/>
      <c r="Q8" s="155">
        <v>195</v>
      </c>
      <c r="R8" s="152">
        <v>5</v>
      </c>
    </row>
    <row r="9" spans="1:18" ht="15.75" x14ac:dyDescent="0.2">
      <c r="A9" s="477" t="s">
        <v>6</v>
      </c>
      <c r="B9" s="477"/>
      <c r="C9" s="479" t="s">
        <v>36</v>
      </c>
      <c r="D9" s="479" t="s">
        <v>50</v>
      </c>
      <c r="E9" s="477" t="s">
        <v>7</v>
      </c>
      <c r="F9" s="477" t="s">
        <v>198</v>
      </c>
      <c r="G9" s="486" t="s">
        <v>33</v>
      </c>
      <c r="H9" s="486"/>
      <c r="I9" s="486"/>
      <c r="J9" s="486"/>
      <c r="K9" s="486"/>
      <c r="L9" s="486"/>
      <c r="M9" s="486"/>
      <c r="N9" s="476" t="s">
        <v>8</v>
      </c>
      <c r="O9" s="476" t="s">
        <v>53</v>
      </c>
      <c r="P9" s="476"/>
      <c r="Q9" s="155">
        <v>203</v>
      </c>
      <c r="R9" s="152">
        <v>6</v>
      </c>
    </row>
    <row r="10" spans="1:18" ht="24.75" customHeight="1" x14ac:dyDescent="0.2">
      <c r="A10" s="477"/>
      <c r="B10" s="477"/>
      <c r="C10" s="479"/>
      <c r="D10" s="479"/>
      <c r="E10" s="477"/>
      <c r="F10" s="477"/>
      <c r="G10" s="76">
        <v>1</v>
      </c>
      <c r="H10" s="76">
        <v>2</v>
      </c>
      <c r="I10" s="76">
        <v>3</v>
      </c>
      <c r="J10" s="142" t="s">
        <v>150</v>
      </c>
      <c r="K10" s="141">
        <v>4</v>
      </c>
      <c r="L10" s="141">
        <v>5</v>
      </c>
      <c r="M10" s="141">
        <v>6</v>
      </c>
      <c r="N10" s="476"/>
      <c r="O10" s="476"/>
      <c r="P10" s="476"/>
      <c r="Q10" s="155">
        <v>211</v>
      </c>
      <c r="R10" s="152">
        <v>7</v>
      </c>
    </row>
    <row r="11" spans="1:18" s="67" customFormat="1" ht="53.25" customHeight="1" x14ac:dyDescent="0.2">
      <c r="A11" s="210">
        <v>1</v>
      </c>
      <c r="B11" s="211" t="s">
        <v>67</v>
      </c>
      <c r="C11" s="212" t="str">
        <f>IF(ISERROR(VLOOKUP(B11,#REF!,2,0)),"",(VLOOKUP(B11,#REF!,2,0)))</f>
        <v/>
      </c>
      <c r="D11" s="213" t="str">
        <f>IF(ISERROR(VLOOKUP(B11,#REF!,4,0)),"",(VLOOKUP(B11,#REF!,4,0)))</f>
        <v/>
      </c>
      <c r="E11" s="214" t="str">
        <f>IF(ISERROR(VLOOKUP(B11,#REF!,5,0)),"",(VLOOKUP(B11,#REF!,5,0)))</f>
        <v/>
      </c>
      <c r="F11" s="214" t="str">
        <f>IF(ISERROR(VLOOKUP(B11,#REF!,6,0)),"",(VLOOKUP(B11,#REF!,6,0)))</f>
        <v/>
      </c>
      <c r="G11" s="218"/>
      <c r="H11" s="218"/>
      <c r="I11" s="218"/>
      <c r="J11" s="186">
        <f t="shared" ref="J11:J19" si="0">MAX(G11:I11)</f>
        <v>0</v>
      </c>
      <c r="K11" s="219"/>
      <c r="L11" s="219"/>
      <c r="M11" s="219"/>
      <c r="N11" s="186">
        <f t="shared" ref="N11:N19" si="1">MAX(G11:M11)</f>
        <v>0</v>
      </c>
      <c r="O11" s="221"/>
      <c r="P11" s="240"/>
      <c r="Q11" s="155">
        <v>219</v>
      </c>
      <c r="R11" s="152">
        <v>8</v>
      </c>
    </row>
    <row r="12" spans="1:18" s="67" customFormat="1" ht="53.25" customHeight="1" x14ac:dyDescent="0.2">
      <c r="A12" s="210" t="s">
        <v>202</v>
      </c>
      <c r="B12" s="211" t="s">
        <v>68</v>
      </c>
      <c r="C12" s="212" t="str">
        <f>IF(ISERROR(VLOOKUP(B12,#REF!,2,0)),"",(VLOOKUP(B12,#REF!,2,0)))</f>
        <v/>
      </c>
      <c r="D12" s="213" t="str">
        <f>IF(ISERROR(VLOOKUP(B12,#REF!,4,0)),"",(VLOOKUP(B12,#REF!,4,0)))</f>
        <v/>
      </c>
      <c r="E12" s="214" t="str">
        <f>IF(ISERROR(VLOOKUP(B12,#REF!,5,0)),"",(VLOOKUP(B12,#REF!,5,0)))</f>
        <v/>
      </c>
      <c r="F12" s="214" t="str">
        <f>IF(ISERROR(VLOOKUP(B12,#REF!,6,0)),"",(VLOOKUP(B12,#REF!,6,0)))</f>
        <v/>
      </c>
      <c r="G12" s="218"/>
      <c r="H12" s="218"/>
      <c r="I12" s="218"/>
      <c r="J12" s="187">
        <f t="shared" si="0"/>
        <v>0</v>
      </c>
      <c r="K12" s="219"/>
      <c r="L12" s="220"/>
      <c r="M12" s="220"/>
      <c r="N12" s="188">
        <f t="shared" si="1"/>
        <v>0</v>
      </c>
      <c r="O12" s="221"/>
      <c r="P12" s="240"/>
      <c r="Q12" s="155">
        <v>227</v>
      </c>
      <c r="R12" s="152">
        <v>9</v>
      </c>
    </row>
    <row r="13" spans="1:18" s="67" customFormat="1" ht="53.25" customHeight="1" x14ac:dyDescent="0.2">
      <c r="A13" s="210" t="s">
        <v>202</v>
      </c>
      <c r="B13" s="211" t="s">
        <v>69</v>
      </c>
      <c r="C13" s="212" t="str">
        <f>IF(ISERROR(VLOOKUP(B13,#REF!,2,0)),"",(VLOOKUP(B13,#REF!,2,0)))</f>
        <v/>
      </c>
      <c r="D13" s="213" t="str">
        <f>IF(ISERROR(VLOOKUP(B13,#REF!,4,0)),"",(VLOOKUP(B13,#REF!,4,0)))</f>
        <v/>
      </c>
      <c r="E13" s="214" t="str">
        <f>IF(ISERROR(VLOOKUP(B13,#REF!,5,0)),"",(VLOOKUP(B13,#REF!,5,0)))</f>
        <v/>
      </c>
      <c r="F13" s="214" t="str">
        <f>IF(ISERROR(VLOOKUP(B13,#REF!,6,0)),"",(VLOOKUP(B13,#REF!,6,0)))</f>
        <v/>
      </c>
      <c r="G13" s="218"/>
      <c r="H13" s="218"/>
      <c r="I13" s="218"/>
      <c r="J13" s="187">
        <f t="shared" si="0"/>
        <v>0</v>
      </c>
      <c r="K13" s="219"/>
      <c r="L13" s="220"/>
      <c r="M13" s="220"/>
      <c r="N13" s="188">
        <f t="shared" si="1"/>
        <v>0</v>
      </c>
      <c r="O13" s="221"/>
      <c r="P13" s="240"/>
      <c r="Q13" s="155">
        <v>235</v>
      </c>
      <c r="R13" s="152">
        <v>10</v>
      </c>
    </row>
    <row r="14" spans="1:18" s="67" customFormat="1" ht="53.25" customHeight="1" x14ac:dyDescent="0.2">
      <c r="A14" s="210"/>
      <c r="B14" s="211" t="s">
        <v>70</v>
      </c>
      <c r="C14" s="212" t="str">
        <f>IF(ISERROR(VLOOKUP(B14,#REF!,2,0)),"",(VLOOKUP(B14,#REF!,2,0)))</f>
        <v/>
      </c>
      <c r="D14" s="213" t="str">
        <f>IF(ISERROR(VLOOKUP(B14,#REF!,4,0)),"",(VLOOKUP(B14,#REF!,4,0)))</f>
        <v/>
      </c>
      <c r="E14" s="214" t="str">
        <f>IF(ISERROR(VLOOKUP(B14,#REF!,5,0)),"",(VLOOKUP(B14,#REF!,5,0)))</f>
        <v/>
      </c>
      <c r="F14" s="214" t="str">
        <f>IF(ISERROR(VLOOKUP(B14,#REF!,6,0)),"",(VLOOKUP(B14,#REF!,6,0)))</f>
        <v/>
      </c>
      <c r="G14" s="218"/>
      <c r="H14" s="218"/>
      <c r="I14" s="218"/>
      <c r="J14" s="187">
        <f t="shared" si="0"/>
        <v>0</v>
      </c>
      <c r="K14" s="219"/>
      <c r="L14" s="220"/>
      <c r="M14" s="220"/>
      <c r="N14" s="188">
        <f t="shared" si="1"/>
        <v>0</v>
      </c>
      <c r="O14" s="221"/>
      <c r="P14" s="240"/>
      <c r="Q14" s="155">
        <v>243</v>
      </c>
      <c r="R14" s="152">
        <v>11</v>
      </c>
    </row>
    <row r="15" spans="1:18" s="67" customFormat="1" ht="53.25" customHeight="1" x14ac:dyDescent="0.2">
      <c r="A15" s="210"/>
      <c r="B15" s="211" t="s">
        <v>71</v>
      </c>
      <c r="C15" s="212" t="str">
        <f>IF(ISERROR(VLOOKUP(B15,#REF!,2,0)),"",(VLOOKUP(B15,#REF!,2,0)))</f>
        <v/>
      </c>
      <c r="D15" s="213" t="str">
        <f>IF(ISERROR(VLOOKUP(B15,#REF!,4,0)),"",(VLOOKUP(B15,#REF!,4,0)))</f>
        <v/>
      </c>
      <c r="E15" s="214" t="str">
        <f>IF(ISERROR(VLOOKUP(B15,#REF!,5,0)),"",(VLOOKUP(B15,#REF!,5,0)))</f>
        <v/>
      </c>
      <c r="F15" s="214" t="str">
        <f>IF(ISERROR(VLOOKUP(B15,#REF!,6,0)),"",(VLOOKUP(B15,#REF!,6,0)))</f>
        <v/>
      </c>
      <c r="G15" s="218"/>
      <c r="H15" s="218"/>
      <c r="I15" s="218"/>
      <c r="J15" s="187">
        <f t="shared" si="0"/>
        <v>0</v>
      </c>
      <c r="K15" s="220"/>
      <c r="L15" s="220"/>
      <c r="M15" s="220"/>
      <c r="N15" s="188">
        <f t="shared" si="1"/>
        <v>0</v>
      </c>
      <c r="O15" s="221"/>
      <c r="P15" s="240"/>
      <c r="Q15" s="155">
        <v>251</v>
      </c>
      <c r="R15" s="152">
        <v>12</v>
      </c>
    </row>
    <row r="16" spans="1:18" s="67" customFormat="1" ht="53.25" customHeight="1" x14ac:dyDescent="0.2">
      <c r="A16" s="210"/>
      <c r="B16" s="211" t="s">
        <v>72</v>
      </c>
      <c r="C16" s="212" t="str">
        <f>IF(ISERROR(VLOOKUP(B16,#REF!,2,0)),"",(VLOOKUP(B16,#REF!,2,0)))</f>
        <v/>
      </c>
      <c r="D16" s="213" t="str">
        <f>IF(ISERROR(VLOOKUP(B16,#REF!,4,0)),"",(VLOOKUP(B16,#REF!,4,0)))</f>
        <v/>
      </c>
      <c r="E16" s="214" t="str">
        <f>IF(ISERROR(VLOOKUP(B16,#REF!,5,0)),"",(VLOOKUP(B16,#REF!,5,0)))</f>
        <v/>
      </c>
      <c r="F16" s="214" t="str">
        <f>IF(ISERROR(VLOOKUP(B16,#REF!,6,0)),"",(VLOOKUP(B16,#REF!,6,0)))</f>
        <v/>
      </c>
      <c r="G16" s="218"/>
      <c r="H16" s="218"/>
      <c r="I16" s="218"/>
      <c r="J16" s="187">
        <f t="shared" si="0"/>
        <v>0</v>
      </c>
      <c r="K16" s="220"/>
      <c r="L16" s="220"/>
      <c r="M16" s="220"/>
      <c r="N16" s="188">
        <f t="shared" si="1"/>
        <v>0</v>
      </c>
      <c r="O16" s="221"/>
      <c r="P16" s="240"/>
      <c r="Q16" s="155">
        <v>259</v>
      </c>
      <c r="R16" s="152">
        <v>13</v>
      </c>
    </row>
    <row r="17" spans="1:18" s="67" customFormat="1" ht="53.25" customHeight="1" x14ac:dyDescent="0.2">
      <c r="A17" s="210"/>
      <c r="B17" s="211" t="s">
        <v>73</v>
      </c>
      <c r="C17" s="212" t="str">
        <f>IF(ISERROR(VLOOKUP(B17,#REF!,2,0)),"",(VLOOKUP(B17,#REF!,2,0)))</f>
        <v/>
      </c>
      <c r="D17" s="213" t="str">
        <f>IF(ISERROR(VLOOKUP(B17,#REF!,4,0)),"",(VLOOKUP(B17,#REF!,4,0)))</f>
        <v/>
      </c>
      <c r="E17" s="214" t="str">
        <f>IF(ISERROR(VLOOKUP(B17,#REF!,5,0)),"",(VLOOKUP(B17,#REF!,5,0)))</f>
        <v/>
      </c>
      <c r="F17" s="214" t="str">
        <f>IF(ISERROR(VLOOKUP(B17,#REF!,6,0)),"",(VLOOKUP(B17,#REF!,6,0)))</f>
        <v/>
      </c>
      <c r="G17" s="218"/>
      <c r="H17" s="218"/>
      <c r="I17" s="218"/>
      <c r="J17" s="187">
        <f t="shared" si="0"/>
        <v>0</v>
      </c>
      <c r="K17" s="220"/>
      <c r="L17" s="220"/>
      <c r="M17" s="220"/>
      <c r="N17" s="188">
        <f t="shared" si="1"/>
        <v>0</v>
      </c>
      <c r="O17" s="221"/>
      <c r="P17" s="240"/>
      <c r="Q17" s="155">
        <v>267</v>
      </c>
      <c r="R17" s="152">
        <v>14</v>
      </c>
    </row>
    <row r="18" spans="1:18" s="67" customFormat="1" ht="53.25" customHeight="1" x14ac:dyDescent="0.2">
      <c r="A18" s="210"/>
      <c r="B18" s="211" t="s">
        <v>74</v>
      </c>
      <c r="C18" s="212" t="str">
        <f>IF(ISERROR(VLOOKUP(B18,#REF!,2,0)),"",(VLOOKUP(B18,#REF!,2,0)))</f>
        <v/>
      </c>
      <c r="D18" s="213" t="str">
        <f>IF(ISERROR(VLOOKUP(B18,#REF!,4,0)),"",(VLOOKUP(B18,#REF!,4,0)))</f>
        <v/>
      </c>
      <c r="E18" s="214" t="str">
        <f>IF(ISERROR(VLOOKUP(B18,#REF!,5,0)),"",(VLOOKUP(B18,#REF!,5,0)))</f>
        <v/>
      </c>
      <c r="F18" s="214" t="str">
        <f>IF(ISERROR(VLOOKUP(B18,#REF!,6,0)),"",(VLOOKUP(B18,#REF!,6,0)))</f>
        <v/>
      </c>
      <c r="G18" s="218"/>
      <c r="H18" s="218"/>
      <c r="I18" s="218"/>
      <c r="J18" s="187">
        <f t="shared" si="0"/>
        <v>0</v>
      </c>
      <c r="K18" s="220"/>
      <c r="L18" s="220"/>
      <c r="M18" s="220"/>
      <c r="N18" s="188">
        <f t="shared" si="1"/>
        <v>0</v>
      </c>
      <c r="O18" s="221"/>
      <c r="P18" s="240"/>
      <c r="Q18" s="155">
        <v>275</v>
      </c>
      <c r="R18" s="152">
        <v>15</v>
      </c>
    </row>
    <row r="19" spans="1:18" s="67" customFormat="1" ht="53.25" customHeight="1" x14ac:dyDescent="0.2">
      <c r="A19" s="210"/>
      <c r="B19" s="211" t="s">
        <v>75</v>
      </c>
      <c r="C19" s="212" t="str">
        <f>IF(ISERROR(VLOOKUP(B19,#REF!,2,0)),"",(VLOOKUP(B19,#REF!,2,0)))</f>
        <v/>
      </c>
      <c r="D19" s="213" t="str">
        <f>IF(ISERROR(VLOOKUP(B19,#REF!,4,0)),"",(VLOOKUP(B19,#REF!,4,0)))</f>
        <v/>
      </c>
      <c r="E19" s="214" t="str">
        <f>IF(ISERROR(VLOOKUP(B19,#REF!,5,0)),"",(VLOOKUP(B19,#REF!,5,0)))</f>
        <v/>
      </c>
      <c r="F19" s="214" t="str">
        <f>IF(ISERROR(VLOOKUP(B19,#REF!,6,0)),"",(VLOOKUP(B19,#REF!,6,0)))</f>
        <v/>
      </c>
      <c r="G19" s="218"/>
      <c r="H19" s="218"/>
      <c r="I19" s="218"/>
      <c r="J19" s="187">
        <f t="shared" si="0"/>
        <v>0</v>
      </c>
      <c r="K19" s="220"/>
      <c r="L19" s="220"/>
      <c r="M19" s="220"/>
      <c r="N19" s="188">
        <f t="shared" si="1"/>
        <v>0</v>
      </c>
      <c r="O19" s="221"/>
      <c r="P19" s="240"/>
      <c r="Q19" s="155">
        <v>281</v>
      </c>
      <c r="R19" s="152">
        <v>16</v>
      </c>
    </row>
    <row r="20" spans="1:18" s="67" customFormat="1" ht="53.25" customHeight="1" x14ac:dyDescent="0.2">
      <c r="A20" s="210"/>
      <c r="B20" s="211" t="s">
        <v>76</v>
      </c>
      <c r="C20" s="212" t="str">
        <f>IF(ISERROR(VLOOKUP(B20,#REF!,2,0)),"",(VLOOKUP(B20,#REF!,2,0)))</f>
        <v/>
      </c>
      <c r="D20" s="213" t="str">
        <f>IF(ISERROR(VLOOKUP(B20,#REF!,4,0)),"",(VLOOKUP(B20,#REF!,4,0)))</f>
        <v/>
      </c>
      <c r="E20" s="214" t="str">
        <f>IF(ISERROR(VLOOKUP(B20,#REF!,5,0)),"",(VLOOKUP(B20,#REF!,5,0)))</f>
        <v/>
      </c>
      <c r="F20" s="214" t="str">
        <f>IF(ISERROR(VLOOKUP(B20,#REF!,6,0)),"",(VLOOKUP(B20,#REF!,6,0)))</f>
        <v/>
      </c>
      <c r="G20" s="218"/>
      <c r="H20" s="218"/>
      <c r="I20" s="218"/>
      <c r="J20" s="187">
        <f t="shared" ref="J20:J35" si="2">MAX(G20:I20)</f>
        <v>0</v>
      </c>
      <c r="K20" s="220"/>
      <c r="L20" s="220"/>
      <c r="M20" s="220"/>
      <c r="N20" s="188">
        <f t="shared" ref="N20:N35" si="3">MAX(G20:M20)</f>
        <v>0</v>
      </c>
      <c r="O20" s="221"/>
      <c r="P20" s="163"/>
      <c r="Q20" s="155">
        <v>287</v>
      </c>
      <c r="R20" s="152">
        <v>17</v>
      </c>
    </row>
    <row r="21" spans="1:18" s="67" customFormat="1" ht="53.25" customHeight="1" x14ac:dyDescent="0.2">
      <c r="A21" s="210"/>
      <c r="B21" s="211" t="s">
        <v>77</v>
      </c>
      <c r="C21" s="212" t="str">
        <f>IF(ISERROR(VLOOKUP(B21,#REF!,2,0)),"",(VLOOKUP(B21,#REF!,2,0)))</f>
        <v/>
      </c>
      <c r="D21" s="213" t="str">
        <f>IF(ISERROR(VLOOKUP(B21,#REF!,4,0)),"",(VLOOKUP(B21,#REF!,4,0)))</f>
        <v/>
      </c>
      <c r="E21" s="214" t="str">
        <f>IF(ISERROR(VLOOKUP(B21,#REF!,5,0)),"",(VLOOKUP(B21,#REF!,5,0)))</f>
        <v/>
      </c>
      <c r="F21" s="214" t="str">
        <f>IF(ISERROR(VLOOKUP(B21,#REF!,6,0)),"",(VLOOKUP(B21,#REF!,6,0)))</f>
        <v/>
      </c>
      <c r="G21" s="218"/>
      <c r="H21" s="218"/>
      <c r="I21" s="218"/>
      <c r="J21" s="187">
        <f t="shared" si="2"/>
        <v>0</v>
      </c>
      <c r="K21" s="220"/>
      <c r="L21" s="220"/>
      <c r="M21" s="220"/>
      <c r="N21" s="188">
        <f t="shared" si="3"/>
        <v>0</v>
      </c>
      <c r="O21" s="221"/>
      <c r="P21" s="163"/>
      <c r="Q21" s="155">
        <v>293</v>
      </c>
      <c r="R21" s="152">
        <v>18</v>
      </c>
    </row>
    <row r="22" spans="1:18" s="67" customFormat="1" ht="53.25" customHeight="1" x14ac:dyDescent="0.2">
      <c r="A22" s="210"/>
      <c r="B22" s="211" t="s">
        <v>78</v>
      </c>
      <c r="C22" s="212" t="str">
        <f>IF(ISERROR(VLOOKUP(B22,#REF!,2,0)),"",(VLOOKUP(B22,#REF!,2,0)))</f>
        <v/>
      </c>
      <c r="D22" s="213" t="str">
        <f>IF(ISERROR(VLOOKUP(B22,#REF!,4,0)),"",(VLOOKUP(B22,#REF!,4,0)))</f>
        <v/>
      </c>
      <c r="E22" s="214" t="str">
        <f>IF(ISERROR(VLOOKUP(B22,#REF!,5,0)),"",(VLOOKUP(B22,#REF!,5,0)))</f>
        <v/>
      </c>
      <c r="F22" s="214" t="str">
        <f>IF(ISERROR(VLOOKUP(B22,#REF!,6,0)),"",(VLOOKUP(B22,#REF!,6,0)))</f>
        <v/>
      </c>
      <c r="G22" s="218"/>
      <c r="H22" s="218"/>
      <c r="I22" s="218"/>
      <c r="J22" s="187">
        <f t="shared" si="2"/>
        <v>0</v>
      </c>
      <c r="K22" s="220"/>
      <c r="L22" s="220"/>
      <c r="M22" s="220"/>
      <c r="N22" s="188">
        <f t="shared" si="3"/>
        <v>0</v>
      </c>
      <c r="O22" s="221"/>
      <c r="P22" s="163"/>
      <c r="Q22" s="155">
        <v>299</v>
      </c>
      <c r="R22" s="152">
        <v>19</v>
      </c>
    </row>
    <row r="23" spans="1:18" s="67" customFormat="1" ht="53.25" customHeight="1" x14ac:dyDescent="0.2">
      <c r="A23" s="210"/>
      <c r="B23" s="211" t="s">
        <v>79</v>
      </c>
      <c r="C23" s="212" t="str">
        <f>IF(ISERROR(VLOOKUP(B23,#REF!,2,0)),"",(VLOOKUP(B23,#REF!,2,0)))</f>
        <v/>
      </c>
      <c r="D23" s="213" t="str">
        <f>IF(ISERROR(VLOOKUP(B23,#REF!,4,0)),"",(VLOOKUP(B23,#REF!,4,0)))</f>
        <v/>
      </c>
      <c r="E23" s="214" t="str">
        <f>IF(ISERROR(VLOOKUP(B23,#REF!,5,0)),"",(VLOOKUP(B23,#REF!,5,0)))</f>
        <v/>
      </c>
      <c r="F23" s="214" t="str">
        <f>IF(ISERROR(VLOOKUP(B23,#REF!,6,0)),"",(VLOOKUP(B23,#REF!,6,0)))</f>
        <v/>
      </c>
      <c r="G23" s="218"/>
      <c r="H23" s="218"/>
      <c r="I23" s="218"/>
      <c r="J23" s="187">
        <f t="shared" si="2"/>
        <v>0</v>
      </c>
      <c r="K23" s="220"/>
      <c r="L23" s="220"/>
      <c r="M23" s="220"/>
      <c r="N23" s="188">
        <f t="shared" si="3"/>
        <v>0</v>
      </c>
      <c r="O23" s="221"/>
      <c r="P23" s="163"/>
      <c r="Q23" s="155">
        <v>305</v>
      </c>
      <c r="R23" s="152">
        <v>20</v>
      </c>
    </row>
    <row r="24" spans="1:18" s="67" customFormat="1" ht="53.25" customHeight="1" x14ac:dyDescent="0.2">
      <c r="A24" s="210"/>
      <c r="B24" s="211" t="s">
        <v>80</v>
      </c>
      <c r="C24" s="212" t="str">
        <f>IF(ISERROR(VLOOKUP(B24,#REF!,2,0)),"",(VLOOKUP(B24,#REF!,2,0)))</f>
        <v/>
      </c>
      <c r="D24" s="213" t="str">
        <f>IF(ISERROR(VLOOKUP(B24,#REF!,4,0)),"",(VLOOKUP(B24,#REF!,4,0)))</f>
        <v/>
      </c>
      <c r="E24" s="214" t="str">
        <f>IF(ISERROR(VLOOKUP(B24,#REF!,5,0)),"",(VLOOKUP(B24,#REF!,5,0)))</f>
        <v/>
      </c>
      <c r="F24" s="214" t="str">
        <f>IF(ISERROR(VLOOKUP(B24,#REF!,6,0)),"",(VLOOKUP(B24,#REF!,6,0)))</f>
        <v/>
      </c>
      <c r="G24" s="218"/>
      <c r="H24" s="218"/>
      <c r="I24" s="218"/>
      <c r="J24" s="187">
        <f t="shared" si="2"/>
        <v>0</v>
      </c>
      <c r="K24" s="220"/>
      <c r="L24" s="220"/>
      <c r="M24" s="220"/>
      <c r="N24" s="188">
        <f t="shared" si="3"/>
        <v>0</v>
      </c>
      <c r="O24" s="221"/>
      <c r="P24" s="163"/>
      <c r="Q24" s="155">
        <v>311</v>
      </c>
      <c r="R24" s="152">
        <v>21</v>
      </c>
    </row>
    <row r="25" spans="1:18" s="67" customFormat="1" ht="53.25" customHeight="1" x14ac:dyDescent="0.2">
      <c r="A25" s="210"/>
      <c r="B25" s="211" t="s">
        <v>81</v>
      </c>
      <c r="C25" s="212" t="str">
        <f>IF(ISERROR(VLOOKUP(B25,#REF!,2,0)),"",(VLOOKUP(B25,#REF!,2,0)))</f>
        <v/>
      </c>
      <c r="D25" s="213" t="str">
        <f>IF(ISERROR(VLOOKUP(B25,#REF!,4,0)),"",(VLOOKUP(B25,#REF!,4,0)))</f>
        <v/>
      </c>
      <c r="E25" s="214" t="str">
        <f>IF(ISERROR(VLOOKUP(B25,#REF!,5,0)),"",(VLOOKUP(B25,#REF!,5,0)))</f>
        <v/>
      </c>
      <c r="F25" s="214" t="str">
        <f>IF(ISERROR(VLOOKUP(B25,#REF!,6,0)),"",(VLOOKUP(B25,#REF!,6,0)))</f>
        <v/>
      </c>
      <c r="G25" s="218"/>
      <c r="H25" s="218"/>
      <c r="I25" s="218"/>
      <c r="J25" s="187">
        <f t="shared" si="2"/>
        <v>0</v>
      </c>
      <c r="K25" s="220"/>
      <c r="L25" s="220"/>
      <c r="M25" s="220"/>
      <c r="N25" s="188">
        <f t="shared" si="3"/>
        <v>0</v>
      </c>
      <c r="O25" s="221"/>
      <c r="P25" s="163"/>
      <c r="Q25" s="155">
        <v>317</v>
      </c>
      <c r="R25" s="152">
        <v>22</v>
      </c>
    </row>
    <row r="26" spans="1:18" s="67" customFormat="1" ht="53.25" customHeight="1" x14ac:dyDescent="0.2">
      <c r="A26" s="210"/>
      <c r="B26" s="211" t="s">
        <v>82</v>
      </c>
      <c r="C26" s="212" t="str">
        <f>IF(ISERROR(VLOOKUP(B26,#REF!,2,0)),"",(VLOOKUP(B26,#REF!,2,0)))</f>
        <v/>
      </c>
      <c r="D26" s="213" t="str">
        <f>IF(ISERROR(VLOOKUP(B26,#REF!,4,0)),"",(VLOOKUP(B26,#REF!,4,0)))</f>
        <v/>
      </c>
      <c r="E26" s="214" t="str">
        <f>IF(ISERROR(VLOOKUP(B26,#REF!,5,0)),"",(VLOOKUP(B26,#REF!,5,0)))</f>
        <v/>
      </c>
      <c r="F26" s="214" t="str">
        <f>IF(ISERROR(VLOOKUP(B26,#REF!,6,0)),"",(VLOOKUP(B26,#REF!,6,0)))</f>
        <v/>
      </c>
      <c r="G26" s="218"/>
      <c r="H26" s="218"/>
      <c r="I26" s="218"/>
      <c r="J26" s="187">
        <f t="shared" si="2"/>
        <v>0</v>
      </c>
      <c r="K26" s="220"/>
      <c r="L26" s="220"/>
      <c r="M26" s="220"/>
      <c r="N26" s="188">
        <f t="shared" si="3"/>
        <v>0</v>
      </c>
      <c r="O26" s="221"/>
      <c r="P26" s="163"/>
      <c r="Q26" s="155">
        <v>323</v>
      </c>
      <c r="R26" s="152">
        <v>23</v>
      </c>
    </row>
    <row r="27" spans="1:18" s="67" customFormat="1" ht="53.25" customHeight="1" x14ac:dyDescent="0.2">
      <c r="A27" s="210"/>
      <c r="B27" s="211" t="s">
        <v>83</v>
      </c>
      <c r="C27" s="212" t="str">
        <f>IF(ISERROR(VLOOKUP(B27,#REF!,2,0)),"",(VLOOKUP(B27,#REF!,2,0)))</f>
        <v/>
      </c>
      <c r="D27" s="213" t="str">
        <f>IF(ISERROR(VLOOKUP(B27,#REF!,4,0)),"",(VLOOKUP(B27,#REF!,4,0)))</f>
        <v/>
      </c>
      <c r="E27" s="214" t="str">
        <f>IF(ISERROR(VLOOKUP(B27,#REF!,5,0)),"",(VLOOKUP(B27,#REF!,5,0)))</f>
        <v/>
      </c>
      <c r="F27" s="214" t="str">
        <f>IF(ISERROR(VLOOKUP(B27,#REF!,6,0)),"",(VLOOKUP(B27,#REF!,6,0)))</f>
        <v/>
      </c>
      <c r="G27" s="218"/>
      <c r="H27" s="218"/>
      <c r="I27" s="218"/>
      <c r="J27" s="187">
        <f t="shared" si="2"/>
        <v>0</v>
      </c>
      <c r="K27" s="220"/>
      <c r="L27" s="220"/>
      <c r="M27" s="220"/>
      <c r="N27" s="188">
        <f t="shared" si="3"/>
        <v>0</v>
      </c>
      <c r="O27" s="221"/>
      <c r="P27" s="163"/>
      <c r="Q27" s="155">
        <v>329</v>
      </c>
      <c r="R27" s="152">
        <v>24</v>
      </c>
    </row>
    <row r="28" spans="1:18" s="67" customFormat="1" ht="53.25" customHeight="1" x14ac:dyDescent="0.2">
      <c r="A28" s="210"/>
      <c r="B28" s="211" t="s">
        <v>84</v>
      </c>
      <c r="C28" s="212" t="str">
        <f>IF(ISERROR(VLOOKUP(B28,#REF!,2,0)),"",(VLOOKUP(B28,#REF!,2,0)))</f>
        <v/>
      </c>
      <c r="D28" s="213" t="str">
        <f>IF(ISERROR(VLOOKUP(B28,#REF!,4,0)),"",(VLOOKUP(B28,#REF!,4,0)))</f>
        <v/>
      </c>
      <c r="E28" s="214" t="str">
        <f>IF(ISERROR(VLOOKUP(B28,#REF!,5,0)),"",(VLOOKUP(B28,#REF!,5,0)))</f>
        <v/>
      </c>
      <c r="F28" s="214" t="str">
        <f>IF(ISERROR(VLOOKUP(B28,#REF!,6,0)),"",(VLOOKUP(B28,#REF!,6,0)))</f>
        <v/>
      </c>
      <c r="G28" s="218"/>
      <c r="H28" s="218"/>
      <c r="I28" s="218"/>
      <c r="J28" s="187">
        <f t="shared" si="2"/>
        <v>0</v>
      </c>
      <c r="K28" s="220"/>
      <c r="L28" s="220"/>
      <c r="M28" s="220"/>
      <c r="N28" s="188">
        <f t="shared" si="3"/>
        <v>0</v>
      </c>
      <c r="O28" s="221"/>
      <c r="P28" s="163"/>
      <c r="Q28" s="155">
        <v>335</v>
      </c>
      <c r="R28" s="152">
        <v>25</v>
      </c>
    </row>
    <row r="29" spans="1:18" s="67" customFormat="1" ht="53.25" customHeight="1" x14ac:dyDescent="0.2">
      <c r="A29" s="210"/>
      <c r="B29" s="211" t="s">
        <v>85</v>
      </c>
      <c r="C29" s="212" t="str">
        <f>IF(ISERROR(VLOOKUP(B29,#REF!,2,0)),"",(VLOOKUP(B29,#REF!,2,0)))</f>
        <v/>
      </c>
      <c r="D29" s="213" t="str">
        <f>IF(ISERROR(VLOOKUP(B29,#REF!,4,0)),"",(VLOOKUP(B29,#REF!,4,0)))</f>
        <v/>
      </c>
      <c r="E29" s="214" t="str">
        <f>IF(ISERROR(VLOOKUP(B29,#REF!,5,0)),"",(VLOOKUP(B29,#REF!,5,0)))</f>
        <v/>
      </c>
      <c r="F29" s="214" t="str">
        <f>IF(ISERROR(VLOOKUP(B29,#REF!,6,0)),"",(VLOOKUP(B29,#REF!,6,0)))</f>
        <v/>
      </c>
      <c r="G29" s="218"/>
      <c r="H29" s="218"/>
      <c r="I29" s="218"/>
      <c r="J29" s="187">
        <f t="shared" si="2"/>
        <v>0</v>
      </c>
      <c r="K29" s="220"/>
      <c r="L29" s="220"/>
      <c r="M29" s="220"/>
      <c r="N29" s="188">
        <f t="shared" si="3"/>
        <v>0</v>
      </c>
      <c r="O29" s="221"/>
      <c r="P29" s="163"/>
      <c r="Q29" s="155">
        <v>341</v>
      </c>
      <c r="R29" s="152">
        <v>26</v>
      </c>
    </row>
    <row r="30" spans="1:18" s="67" customFormat="1" ht="53.25" customHeight="1" x14ac:dyDescent="0.2">
      <c r="A30" s="210"/>
      <c r="B30" s="211" t="s">
        <v>86</v>
      </c>
      <c r="C30" s="212" t="str">
        <f>IF(ISERROR(VLOOKUP(B30,#REF!,2,0)),"",(VLOOKUP(B30,#REF!,2,0)))</f>
        <v/>
      </c>
      <c r="D30" s="213" t="str">
        <f>IF(ISERROR(VLOOKUP(B30,#REF!,4,0)),"",(VLOOKUP(B30,#REF!,4,0)))</f>
        <v/>
      </c>
      <c r="E30" s="214" t="str">
        <f>IF(ISERROR(VLOOKUP(B30,#REF!,5,0)),"",(VLOOKUP(B30,#REF!,5,0)))</f>
        <v/>
      </c>
      <c r="F30" s="214" t="str">
        <f>IF(ISERROR(VLOOKUP(B30,#REF!,6,0)),"",(VLOOKUP(B30,#REF!,6,0)))</f>
        <v/>
      </c>
      <c r="G30" s="218"/>
      <c r="H30" s="218"/>
      <c r="I30" s="218"/>
      <c r="J30" s="187">
        <f t="shared" si="2"/>
        <v>0</v>
      </c>
      <c r="K30" s="220"/>
      <c r="L30" s="220"/>
      <c r="M30" s="220"/>
      <c r="N30" s="188">
        <f t="shared" si="3"/>
        <v>0</v>
      </c>
      <c r="O30" s="221"/>
      <c r="P30" s="163"/>
      <c r="Q30" s="155">
        <v>347</v>
      </c>
      <c r="R30" s="152">
        <v>27</v>
      </c>
    </row>
    <row r="31" spans="1:18" s="67" customFormat="1" ht="53.25" customHeight="1" x14ac:dyDescent="0.2">
      <c r="A31" s="210"/>
      <c r="B31" s="211" t="s">
        <v>87</v>
      </c>
      <c r="C31" s="212" t="str">
        <f>IF(ISERROR(VLOOKUP(B31,#REF!,2,0)),"",(VLOOKUP(B31,#REF!,2,0)))</f>
        <v/>
      </c>
      <c r="D31" s="213" t="str">
        <f>IF(ISERROR(VLOOKUP(B31,#REF!,4,0)),"",(VLOOKUP(B31,#REF!,4,0)))</f>
        <v/>
      </c>
      <c r="E31" s="214" t="str">
        <f>IF(ISERROR(VLOOKUP(B31,#REF!,5,0)),"",(VLOOKUP(B31,#REF!,5,0)))</f>
        <v/>
      </c>
      <c r="F31" s="214" t="str">
        <f>IF(ISERROR(VLOOKUP(B31,#REF!,6,0)),"",(VLOOKUP(B31,#REF!,6,0)))</f>
        <v/>
      </c>
      <c r="G31" s="218"/>
      <c r="H31" s="218"/>
      <c r="I31" s="218"/>
      <c r="J31" s="187">
        <f t="shared" si="2"/>
        <v>0</v>
      </c>
      <c r="K31" s="220"/>
      <c r="L31" s="220"/>
      <c r="M31" s="220"/>
      <c r="N31" s="188">
        <f t="shared" si="3"/>
        <v>0</v>
      </c>
      <c r="O31" s="221"/>
      <c r="P31" s="163"/>
      <c r="Q31" s="155">
        <v>353</v>
      </c>
      <c r="R31" s="152">
        <v>28</v>
      </c>
    </row>
    <row r="32" spans="1:18" s="67" customFormat="1" ht="53.25" customHeight="1" x14ac:dyDescent="0.2">
      <c r="A32" s="210"/>
      <c r="B32" s="211" t="s">
        <v>88</v>
      </c>
      <c r="C32" s="212" t="str">
        <f>IF(ISERROR(VLOOKUP(B32,#REF!,2,0)),"",(VLOOKUP(B32,#REF!,2,0)))</f>
        <v/>
      </c>
      <c r="D32" s="213" t="str">
        <f>IF(ISERROR(VLOOKUP(B32,#REF!,4,0)),"",(VLOOKUP(B32,#REF!,4,0)))</f>
        <v/>
      </c>
      <c r="E32" s="214" t="str">
        <f>IF(ISERROR(VLOOKUP(B32,#REF!,5,0)),"",(VLOOKUP(B32,#REF!,5,0)))</f>
        <v/>
      </c>
      <c r="F32" s="214" t="str">
        <f>IF(ISERROR(VLOOKUP(B32,#REF!,6,0)),"",(VLOOKUP(B32,#REF!,6,0)))</f>
        <v/>
      </c>
      <c r="G32" s="218"/>
      <c r="H32" s="218"/>
      <c r="I32" s="218"/>
      <c r="J32" s="187">
        <f t="shared" si="2"/>
        <v>0</v>
      </c>
      <c r="K32" s="220"/>
      <c r="L32" s="220"/>
      <c r="M32" s="220"/>
      <c r="N32" s="188">
        <f t="shared" si="3"/>
        <v>0</v>
      </c>
      <c r="O32" s="221"/>
      <c r="P32" s="163"/>
      <c r="Q32" s="155">
        <v>359</v>
      </c>
      <c r="R32" s="152">
        <v>29</v>
      </c>
    </row>
    <row r="33" spans="1:18" s="67" customFormat="1" ht="53.25" customHeight="1" x14ac:dyDescent="0.2">
      <c r="A33" s="210"/>
      <c r="B33" s="211" t="s">
        <v>89</v>
      </c>
      <c r="C33" s="212" t="str">
        <f>IF(ISERROR(VLOOKUP(B33,#REF!,2,0)),"",(VLOOKUP(B33,#REF!,2,0)))</f>
        <v/>
      </c>
      <c r="D33" s="213" t="str">
        <f>IF(ISERROR(VLOOKUP(B33,#REF!,4,0)),"",(VLOOKUP(B33,#REF!,4,0)))</f>
        <v/>
      </c>
      <c r="E33" s="214" t="str">
        <f>IF(ISERROR(VLOOKUP(B33,#REF!,5,0)),"",(VLOOKUP(B33,#REF!,5,0)))</f>
        <v/>
      </c>
      <c r="F33" s="214" t="str">
        <f>IF(ISERROR(VLOOKUP(B33,#REF!,6,0)),"",(VLOOKUP(B33,#REF!,6,0)))</f>
        <v/>
      </c>
      <c r="G33" s="218"/>
      <c r="H33" s="218"/>
      <c r="I33" s="218"/>
      <c r="J33" s="187">
        <f t="shared" si="2"/>
        <v>0</v>
      </c>
      <c r="K33" s="220"/>
      <c r="L33" s="220"/>
      <c r="M33" s="220"/>
      <c r="N33" s="188">
        <f t="shared" si="3"/>
        <v>0</v>
      </c>
      <c r="O33" s="221"/>
      <c r="P33" s="163"/>
      <c r="Q33" s="155">
        <v>365</v>
      </c>
      <c r="R33" s="152">
        <v>30</v>
      </c>
    </row>
    <row r="34" spans="1:18" s="67" customFormat="1" ht="53.25" customHeight="1" x14ac:dyDescent="0.2">
      <c r="A34" s="210"/>
      <c r="B34" s="211" t="s">
        <v>90</v>
      </c>
      <c r="C34" s="212" t="str">
        <f>IF(ISERROR(VLOOKUP(B34,#REF!,2,0)),"",(VLOOKUP(B34,#REF!,2,0)))</f>
        <v/>
      </c>
      <c r="D34" s="213" t="str">
        <f>IF(ISERROR(VLOOKUP(B34,#REF!,4,0)),"",(VLOOKUP(B34,#REF!,4,0)))</f>
        <v/>
      </c>
      <c r="E34" s="214" t="str">
        <f>IF(ISERROR(VLOOKUP(B34,#REF!,5,0)),"",(VLOOKUP(B34,#REF!,5,0)))</f>
        <v/>
      </c>
      <c r="F34" s="214" t="str">
        <f>IF(ISERROR(VLOOKUP(B34,#REF!,6,0)),"",(VLOOKUP(B34,#REF!,6,0)))</f>
        <v/>
      </c>
      <c r="G34" s="218"/>
      <c r="H34" s="218"/>
      <c r="I34" s="218"/>
      <c r="J34" s="187">
        <f t="shared" si="2"/>
        <v>0</v>
      </c>
      <c r="K34" s="220"/>
      <c r="L34" s="220"/>
      <c r="M34" s="220"/>
      <c r="N34" s="188">
        <f t="shared" si="3"/>
        <v>0</v>
      </c>
      <c r="O34" s="221"/>
      <c r="P34" s="163"/>
      <c r="Q34" s="155">
        <v>371</v>
      </c>
      <c r="R34" s="152">
        <v>31</v>
      </c>
    </row>
    <row r="35" spans="1:18" s="67" customFormat="1" ht="53.25" customHeight="1" x14ac:dyDescent="0.2">
      <c r="A35" s="210"/>
      <c r="B35" s="211" t="s">
        <v>91</v>
      </c>
      <c r="C35" s="212" t="str">
        <f>IF(ISERROR(VLOOKUP(B35,#REF!,2,0)),"",(VLOOKUP(B35,#REF!,2,0)))</f>
        <v/>
      </c>
      <c r="D35" s="213" t="str">
        <f>IF(ISERROR(VLOOKUP(B35,#REF!,4,0)),"",(VLOOKUP(B35,#REF!,4,0)))</f>
        <v/>
      </c>
      <c r="E35" s="214" t="str">
        <f>IF(ISERROR(VLOOKUP(B35,#REF!,5,0)),"",(VLOOKUP(B35,#REF!,5,0)))</f>
        <v/>
      </c>
      <c r="F35" s="214" t="str">
        <f>IF(ISERROR(VLOOKUP(B35,#REF!,6,0)),"",(VLOOKUP(B35,#REF!,6,0)))</f>
        <v/>
      </c>
      <c r="G35" s="218"/>
      <c r="H35" s="218"/>
      <c r="I35" s="218"/>
      <c r="J35" s="187">
        <f t="shared" si="2"/>
        <v>0</v>
      </c>
      <c r="K35" s="220"/>
      <c r="L35" s="220"/>
      <c r="M35" s="220"/>
      <c r="N35" s="188">
        <f t="shared" si="3"/>
        <v>0</v>
      </c>
      <c r="O35" s="221"/>
      <c r="P35" s="163"/>
      <c r="Q35" s="155">
        <v>377</v>
      </c>
      <c r="R35" s="152">
        <v>32</v>
      </c>
    </row>
    <row r="36" spans="1:18" s="70" customFormat="1" ht="30.75" customHeight="1" x14ac:dyDescent="0.2">
      <c r="A36" s="68"/>
      <c r="B36" s="68"/>
      <c r="C36" s="68"/>
      <c r="D36" s="69"/>
      <c r="E36" s="68"/>
      <c r="N36" s="71"/>
      <c r="O36" s="68"/>
      <c r="P36" s="68"/>
      <c r="Q36" s="155">
        <v>455</v>
      </c>
      <c r="R36" s="152">
        <v>48</v>
      </c>
    </row>
    <row r="37" spans="1:18" s="70" customFormat="1" ht="30.75" customHeight="1" x14ac:dyDescent="0.2">
      <c r="A37" s="483" t="s">
        <v>4</v>
      </c>
      <c r="B37" s="483"/>
      <c r="C37" s="483"/>
      <c r="D37" s="483"/>
      <c r="E37" s="72" t="s">
        <v>0</v>
      </c>
      <c r="F37" s="72" t="s">
        <v>1</v>
      </c>
      <c r="G37" s="484" t="s">
        <v>2</v>
      </c>
      <c r="H37" s="484"/>
      <c r="I37" s="484"/>
      <c r="J37" s="484"/>
      <c r="K37" s="484"/>
      <c r="L37" s="484"/>
      <c r="M37" s="484"/>
      <c r="N37" s="484" t="s">
        <v>3</v>
      </c>
      <c r="O37" s="484"/>
      <c r="P37" s="72"/>
      <c r="Q37" s="155">
        <v>460</v>
      </c>
      <c r="R37" s="152">
        <v>49</v>
      </c>
    </row>
    <row r="38" spans="1:18" x14ac:dyDescent="0.2">
      <c r="Q38" s="155">
        <v>465</v>
      </c>
      <c r="R38" s="152">
        <v>50</v>
      </c>
    </row>
    <row r="39" spans="1:18" x14ac:dyDescent="0.2">
      <c r="Q39" s="155">
        <v>469</v>
      </c>
      <c r="R39" s="152">
        <v>51</v>
      </c>
    </row>
    <row r="40" spans="1:18" x14ac:dyDescent="0.2">
      <c r="Q40" s="156">
        <v>473</v>
      </c>
      <c r="R40" s="72">
        <v>52</v>
      </c>
    </row>
    <row r="41" spans="1:18" x14ac:dyDescent="0.2">
      <c r="Q41" s="156">
        <v>477</v>
      </c>
      <c r="R41" s="72">
        <v>53</v>
      </c>
    </row>
    <row r="42" spans="1:18" x14ac:dyDescent="0.2">
      <c r="Q42" s="156">
        <v>481</v>
      </c>
      <c r="R42" s="72">
        <v>54</v>
      </c>
    </row>
    <row r="43" spans="1:18" x14ac:dyDescent="0.2">
      <c r="Q43" s="156">
        <v>485</v>
      </c>
      <c r="R43" s="72">
        <v>55</v>
      </c>
    </row>
    <row r="44" spans="1:18" x14ac:dyDescent="0.2">
      <c r="Q44" s="156">
        <v>489</v>
      </c>
      <c r="R44" s="72">
        <v>56</v>
      </c>
    </row>
    <row r="45" spans="1:18" x14ac:dyDescent="0.2">
      <c r="Q45" s="156">
        <v>493</v>
      </c>
      <c r="R45" s="72">
        <v>57</v>
      </c>
    </row>
    <row r="46" spans="1:18" x14ac:dyDescent="0.2">
      <c r="Q46" s="156">
        <v>497</v>
      </c>
      <c r="R46" s="72">
        <v>58</v>
      </c>
    </row>
    <row r="47" spans="1:18" x14ac:dyDescent="0.2">
      <c r="Q47" s="156">
        <v>501</v>
      </c>
      <c r="R47" s="72">
        <v>59</v>
      </c>
    </row>
    <row r="48" spans="1:18" x14ac:dyDescent="0.2">
      <c r="Q48" s="156">
        <v>505</v>
      </c>
      <c r="R48" s="72">
        <v>60</v>
      </c>
    </row>
    <row r="49" spans="17:18" x14ac:dyDescent="0.2">
      <c r="Q49" s="156">
        <v>509</v>
      </c>
      <c r="R49" s="72">
        <v>61</v>
      </c>
    </row>
    <row r="50" spans="17:18" x14ac:dyDescent="0.2">
      <c r="Q50" s="156">
        <v>513</v>
      </c>
      <c r="R50" s="72">
        <v>62</v>
      </c>
    </row>
    <row r="51" spans="17:18" x14ac:dyDescent="0.2">
      <c r="Q51" s="156">
        <v>517</v>
      </c>
      <c r="R51" s="72">
        <v>63</v>
      </c>
    </row>
    <row r="52" spans="17:18" x14ac:dyDescent="0.2">
      <c r="Q52" s="156">
        <v>521</v>
      </c>
      <c r="R52" s="72">
        <v>64</v>
      </c>
    </row>
    <row r="53" spans="17:18" x14ac:dyDescent="0.2">
      <c r="Q53" s="156">
        <v>525</v>
      </c>
      <c r="R53" s="72">
        <v>65</v>
      </c>
    </row>
    <row r="54" spans="17:18" x14ac:dyDescent="0.2">
      <c r="Q54" s="156">
        <v>529</v>
      </c>
      <c r="R54" s="72">
        <v>66</v>
      </c>
    </row>
    <row r="55" spans="17:18" x14ac:dyDescent="0.2">
      <c r="Q55" s="156">
        <v>533</v>
      </c>
      <c r="R55" s="72">
        <v>67</v>
      </c>
    </row>
    <row r="56" spans="17:18" x14ac:dyDescent="0.2">
      <c r="Q56" s="156">
        <v>537</v>
      </c>
      <c r="R56" s="72">
        <v>68</v>
      </c>
    </row>
    <row r="57" spans="17:18" x14ac:dyDescent="0.2">
      <c r="Q57" s="156">
        <v>541</v>
      </c>
      <c r="R57" s="72">
        <v>69</v>
      </c>
    </row>
    <row r="58" spans="17:18" x14ac:dyDescent="0.2">
      <c r="Q58" s="156">
        <v>545</v>
      </c>
      <c r="R58" s="72">
        <v>70</v>
      </c>
    </row>
    <row r="59" spans="17:18" x14ac:dyDescent="0.2">
      <c r="Q59" s="156">
        <v>549</v>
      </c>
      <c r="R59" s="72">
        <v>71</v>
      </c>
    </row>
    <row r="60" spans="17:18" x14ac:dyDescent="0.2">
      <c r="Q60" s="156">
        <v>553</v>
      </c>
      <c r="R60" s="72">
        <v>72</v>
      </c>
    </row>
    <row r="61" spans="17:18" x14ac:dyDescent="0.2">
      <c r="Q61" s="156">
        <v>557</v>
      </c>
      <c r="R61" s="72">
        <v>73</v>
      </c>
    </row>
    <row r="62" spans="17:18" x14ac:dyDescent="0.2">
      <c r="Q62" s="156">
        <v>561</v>
      </c>
      <c r="R62" s="72">
        <v>74</v>
      </c>
    </row>
    <row r="63" spans="17:18" x14ac:dyDescent="0.2">
      <c r="Q63" s="156">
        <v>565</v>
      </c>
      <c r="R63" s="72">
        <v>75</v>
      </c>
    </row>
    <row r="64" spans="17:18" x14ac:dyDescent="0.2">
      <c r="Q64" s="156">
        <v>569</v>
      </c>
      <c r="R64" s="72">
        <v>76</v>
      </c>
    </row>
    <row r="65" spans="17:18" x14ac:dyDescent="0.2">
      <c r="Q65" s="156">
        <v>573</v>
      </c>
      <c r="R65" s="72">
        <v>77</v>
      </c>
    </row>
    <row r="66" spans="17:18" x14ac:dyDescent="0.2">
      <c r="Q66" s="156">
        <v>577</v>
      </c>
      <c r="R66" s="72">
        <v>78</v>
      </c>
    </row>
    <row r="67" spans="17:18" x14ac:dyDescent="0.2">
      <c r="Q67" s="156">
        <v>581</v>
      </c>
      <c r="R67" s="72">
        <v>79</v>
      </c>
    </row>
    <row r="68" spans="17:18" x14ac:dyDescent="0.2">
      <c r="Q68" s="156">
        <v>585</v>
      </c>
      <c r="R68" s="72">
        <v>80</v>
      </c>
    </row>
    <row r="69" spans="17:18" x14ac:dyDescent="0.2">
      <c r="Q69" s="156">
        <v>589</v>
      </c>
      <c r="R69" s="72">
        <v>81</v>
      </c>
    </row>
    <row r="70" spans="17:18" x14ac:dyDescent="0.2">
      <c r="Q70" s="156">
        <v>593</v>
      </c>
      <c r="R70" s="72">
        <v>82</v>
      </c>
    </row>
    <row r="71" spans="17:18" x14ac:dyDescent="0.2">
      <c r="Q71" s="156">
        <v>597</v>
      </c>
      <c r="R71" s="72">
        <v>83</v>
      </c>
    </row>
    <row r="72" spans="17:18" x14ac:dyDescent="0.2">
      <c r="Q72" s="156">
        <v>601</v>
      </c>
      <c r="R72" s="72">
        <v>84</v>
      </c>
    </row>
    <row r="73" spans="17:18" x14ac:dyDescent="0.2">
      <c r="Q73" s="156">
        <v>605</v>
      </c>
      <c r="R73" s="72">
        <v>85</v>
      </c>
    </row>
    <row r="74" spans="17:18" x14ac:dyDescent="0.2">
      <c r="Q74" s="156">
        <v>608</v>
      </c>
      <c r="R74" s="72">
        <v>86</v>
      </c>
    </row>
    <row r="75" spans="17:18" x14ac:dyDescent="0.2">
      <c r="Q75" s="156">
        <v>611</v>
      </c>
      <c r="R75" s="72">
        <v>87</v>
      </c>
    </row>
    <row r="76" spans="17:18" x14ac:dyDescent="0.2">
      <c r="Q76" s="156">
        <v>614</v>
      </c>
      <c r="R76" s="72">
        <v>88</v>
      </c>
    </row>
    <row r="77" spans="17:18" x14ac:dyDescent="0.2">
      <c r="Q77" s="156">
        <v>617</v>
      </c>
      <c r="R77" s="72">
        <v>89</v>
      </c>
    </row>
    <row r="78" spans="17:18" x14ac:dyDescent="0.2">
      <c r="Q78" s="156">
        <v>620</v>
      </c>
      <c r="R78" s="72">
        <v>90</v>
      </c>
    </row>
    <row r="79" spans="17:18" x14ac:dyDescent="0.2">
      <c r="Q79" s="156">
        <v>623</v>
      </c>
      <c r="R79" s="72">
        <v>91</v>
      </c>
    </row>
    <row r="80" spans="17:18" x14ac:dyDescent="0.2">
      <c r="Q80" s="156">
        <v>626</v>
      </c>
      <c r="R80" s="72">
        <v>92</v>
      </c>
    </row>
    <row r="81" spans="17:18" x14ac:dyDescent="0.2">
      <c r="Q81" s="156">
        <v>629</v>
      </c>
      <c r="R81" s="72">
        <v>93</v>
      </c>
    </row>
    <row r="82" spans="17:18" x14ac:dyDescent="0.2">
      <c r="Q82" s="155">
        <v>632</v>
      </c>
      <c r="R82" s="152">
        <v>94</v>
      </c>
    </row>
    <row r="83" spans="17:18" x14ac:dyDescent="0.2">
      <c r="Q83" s="155">
        <v>635</v>
      </c>
      <c r="R83" s="152">
        <v>95</v>
      </c>
    </row>
    <row r="84" spans="17:18" x14ac:dyDescent="0.2">
      <c r="Q84" s="155">
        <v>637</v>
      </c>
      <c r="R84" s="152">
        <v>96</v>
      </c>
    </row>
    <row r="85" spans="17:18" x14ac:dyDescent="0.2">
      <c r="Q85" s="155">
        <v>639</v>
      </c>
      <c r="R85" s="152">
        <v>97</v>
      </c>
    </row>
    <row r="86" spans="17:18" x14ac:dyDescent="0.2">
      <c r="Q86" s="155">
        <v>641</v>
      </c>
      <c r="R86" s="152">
        <v>98</v>
      </c>
    </row>
    <row r="87" spans="17:18" x14ac:dyDescent="0.2">
      <c r="Q87" s="155">
        <v>643</v>
      </c>
      <c r="R87" s="152">
        <v>99</v>
      </c>
    </row>
    <row r="88" spans="17:18" x14ac:dyDescent="0.2">
      <c r="Q88" s="155">
        <v>645</v>
      </c>
      <c r="R88" s="152">
        <v>100</v>
      </c>
    </row>
  </sheetData>
  <autoFilter ref="B9:P10">
    <filterColumn colId="5" showButton="0"/>
    <filterColumn colId="6" showButton="0"/>
    <filterColumn colId="7" showButton="0"/>
    <filterColumn colId="8" showButton="0"/>
    <filterColumn colId="9" showButton="0"/>
    <filterColumn colId="10" showButton="0"/>
  </autoFilter>
  <mergeCells count="29">
    <mergeCell ref="L3:M3"/>
    <mergeCell ref="L4:M4"/>
    <mergeCell ref="L5:M5"/>
    <mergeCell ref="L6:M6"/>
    <mergeCell ref="N4:P4"/>
    <mergeCell ref="N5:P5"/>
    <mergeCell ref="N6:P6"/>
    <mergeCell ref="A37:D37"/>
    <mergeCell ref="G37:M37"/>
    <mergeCell ref="N37:O37"/>
    <mergeCell ref="K7:L7"/>
    <mergeCell ref="A7:C7"/>
    <mergeCell ref="D9:D10"/>
    <mergeCell ref="A1:P1"/>
    <mergeCell ref="A2:P2"/>
    <mergeCell ref="N8:O8"/>
    <mergeCell ref="G9:M9"/>
    <mergeCell ref="N9:N10"/>
    <mergeCell ref="D3:E3"/>
    <mergeCell ref="C9:C10"/>
    <mergeCell ref="A3:C3"/>
    <mergeCell ref="P9:P10"/>
    <mergeCell ref="A9:A10"/>
    <mergeCell ref="D7:E7"/>
    <mergeCell ref="B9:B10"/>
    <mergeCell ref="E9:E10"/>
    <mergeCell ref="F9:F10"/>
    <mergeCell ref="O9:O10"/>
    <mergeCell ref="N3:P3"/>
  </mergeCells>
  <conditionalFormatting sqref="J11:J35">
    <cfRule type="cellIs" dxfId="18" priority="2" operator="equal">
      <formula>0</formula>
    </cfRule>
  </conditionalFormatting>
  <conditionalFormatting sqref="N11:N35">
    <cfRule type="cellIs" dxfId="17" priority="1" operator="equal">
      <formula>0</formula>
    </cfRule>
  </conditionalFormatting>
  <hyperlinks>
    <hyperlink ref="D3" location="'YARIŞMA PROGRAMI'!C14" display="'YARIŞMA PROGRAMI'!C14"/>
    <hyperlink ref="D3:E3" location="'YARIŞMA PROGRAMI'!C9" display="'YARIŞMA PROGRAMI'!C9"/>
  </hyperlinks>
  <printOptions horizontalCentered="1"/>
  <pageMargins left="0.43307086614173229" right="0.15748031496062992" top="0.35433070866141736" bottom="0.23622047244094491" header="0.27559055118110237" footer="0.15748031496062992"/>
  <pageSetup paperSize="9" scale="49" fitToHeight="0" orientation="portrait" r:id="rId1"/>
  <headerFooter alignWithMargins="0"/>
  <ignoredErrors>
    <ignoredError sqref="C20:F35 D7" unlocked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Q37"/>
  <sheetViews>
    <sheetView view="pageBreakPreview" zoomScale="70" zoomScaleNormal="100" zoomScaleSheetLayoutView="70" workbookViewId="0">
      <selection activeCell="P11" sqref="P11"/>
    </sheetView>
  </sheetViews>
  <sheetFormatPr defaultRowHeight="12.75" x14ac:dyDescent="0.2"/>
  <cols>
    <col min="1" max="1" width="6.42578125" style="17" customWidth="1"/>
    <col min="2" max="2" width="13.140625" style="17" hidden="1" customWidth="1"/>
    <col min="3" max="3" width="10.28515625" style="15" customWidth="1"/>
    <col min="4" max="4" width="16.28515625" style="41" customWidth="1"/>
    <col min="5" max="5" width="24.28515625" style="41" customWidth="1"/>
    <col min="6" max="6" width="25.7109375" style="119" customWidth="1"/>
    <col min="7" max="7" width="16" style="18" customWidth="1"/>
    <col min="8" max="10" width="6.5703125" style="15" customWidth="1"/>
    <col min="11" max="11" width="10.28515625" style="17" customWidth="1"/>
    <col min="12" max="12" width="16.28515625" style="17" customWidth="1"/>
    <col min="13" max="13" width="24.28515625" style="17" customWidth="1"/>
    <col min="14" max="14" width="25.7109375" style="19" customWidth="1"/>
    <col min="15" max="15" width="16" style="45" customWidth="1"/>
    <col min="16" max="16" width="14" style="45" customWidth="1"/>
    <col min="17" max="16384" width="9.140625" style="15"/>
  </cols>
  <sheetData>
    <row r="1" spans="1:17" s="10" customFormat="1" ht="53.25" customHeight="1" x14ac:dyDescent="0.2">
      <c r="A1" s="436" t="str">
        <f>('YARIŞMA BİLGİLERİ'!A2)</f>
        <v>Türkiye Atletizm Federasyonu
İzmir Atletizm İl Temsilciliği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</row>
    <row r="2" spans="1:17" s="10" customFormat="1" ht="24.75" customHeight="1" x14ac:dyDescent="0.2">
      <c r="A2" s="507" t="s">
        <v>307</v>
      </c>
      <c r="B2" s="507"/>
      <c r="C2" s="507"/>
      <c r="D2" s="507"/>
      <c r="E2" s="507"/>
      <c r="F2" s="507"/>
      <c r="G2" s="507"/>
      <c r="H2" s="507"/>
      <c r="I2" s="507"/>
      <c r="J2" s="507"/>
      <c r="K2" s="507"/>
      <c r="L2" s="507"/>
      <c r="M2" s="507"/>
      <c r="N2" s="507"/>
      <c r="O2" s="507"/>
      <c r="P2" s="507"/>
      <c r="Q2" s="507"/>
    </row>
    <row r="3" spans="1:17" s="12" customFormat="1" ht="21.75" customHeight="1" x14ac:dyDescent="0.2">
      <c r="A3" s="511" t="s">
        <v>47</v>
      </c>
      <c r="B3" s="511"/>
      <c r="C3" s="511"/>
      <c r="D3" s="512" t="e">
        <f>#REF!</f>
        <v>#REF!</v>
      </c>
      <c r="E3" s="512"/>
      <c r="F3" s="513"/>
      <c r="G3" s="513"/>
      <c r="H3" s="11"/>
      <c r="I3" s="11"/>
      <c r="J3" s="11"/>
      <c r="K3" s="11"/>
      <c r="L3" s="11"/>
      <c r="M3" s="140" t="s">
        <v>153</v>
      </c>
      <c r="N3" s="514" t="e">
        <f>#REF!</f>
        <v>#REF!</v>
      </c>
      <c r="O3" s="514"/>
      <c r="P3" s="514"/>
      <c r="Q3" s="514"/>
    </row>
    <row r="4" spans="1:17" s="12" customFormat="1" ht="17.25" customHeight="1" x14ac:dyDescent="0.2">
      <c r="A4" s="515" t="s">
        <v>41</v>
      </c>
      <c r="B4" s="515"/>
      <c r="C4" s="515"/>
      <c r="D4" s="516" t="str">
        <f>'YARIŞMA BİLGİLERİ'!F21</f>
        <v>ERKEKLER  - BAYANLAR</v>
      </c>
      <c r="E4" s="516"/>
      <c r="F4" s="120"/>
      <c r="G4" s="23"/>
      <c r="H4" s="23"/>
      <c r="I4" s="23"/>
      <c r="J4" s="23"/>
      <c r="K4" s="23"/>
      <c r="L4" s="23"/>
      <c r="M4" s="66" t="s">
        <v>46</v>
      </c>
      <c r="N4" s="517" t="e">
        <f>#REF!</f>
        <v>#REF!</v>
      </c>
      <c r="O4" s="517"/>
      <c r="P4" s="517"/>
      <c r="Q4" s="517"/>
    </row>
    <row r="5" spans="1:17" s="10" customFormat="1" ht="19.5" customHeight="1" x14ac:dyDescent="0.25">
      <c r="A5" s="447" t="s">
        <v>204</v>
      </c>
      <c r="B5" s="447"/>
      <c r="C5" s="447"/>
      <c r="D5" s="447"/>
      <c r="E5" s="447"/>
      <c r="F5" s="447"/>
      <c r="G5" s="447"/>
      <c r="H5" s="447"/>
      <c r="I5" s="231"/>
      <c r="J5" s="447" t="s">
        <v>205</v>
      </c>
      <c r="K5" s="447"/>
      <c r="L5" s="447"/>
      <c r="M5" s="447"/>
      <c r="N5" s="447"/>
      <c r="O5" s="230" t="s">
        <v>206</v>
      </c>
      <c r="P5" s="247">
        <f ca="1">NOW()</f>
        <v>42842.47463553241</v>
      </c>
    </row>
    <row r="6" spans="1:17" s="13" customFormat="1" ht="24.95" customHeight="1" x14ac:dyDescent="0.2">
      <c r="A6" s="157" t="s">
        <v>15</v>
      </c>
      <c r="B6" s="158"/>
      <c r="C6" s="158"/>
      <c r="D6" s="158"/>
      <c r="E6" s="158"/>
      <c r="F6" s="158"/>
      <c r="G6" s="166"/>
      <c r="H6" s="159"/>
      <c r="I6" s="496"/>
      <c r="J6" s="499" t="s">
        <v>6</v>
      </c>
      <c r="K6" s="448" t="s">
        <v>37</v>
      </c>
      <c r="L6" s="450" t="s">
        <v>45</v>
      </c>
      <c r="M6" s="451" t="s">
        <v>13</v>
      </c>
      <c r="N6" s="451" t="s">
        <v>198</v>
      </c>
      <c r="O6" s="442" t="s">
        <v>14</v>
      </c>
      <c r="P6" s="443" t="s">
        <v>98</v>
      </c>
      <c r="Q6" s="443"/>
    </row>
    <row r="7" spans="1:17" ht="26.25" customHeight="1" x14ac:dyDescent="0.2">
      <c r="A7" s="39" t="s">
        <v>201</v>
      </c>
      <c r="B7" s="36" t="s">
        <v>38</v>
      </c>
      <c r="C7" s="36" t="s">
        <v>37</v>
      </c>
      <c r="D7" s="37" t="s">
        <v>12</v>
      </c>
      <c r="E7" s="38" t="s">
        <v>13</v>
      </c>
      <c r="F7" s="38" t="s">
        <v>198</v>
      </c>
      <c r="G7" s="167" t="s">
        <v>14</v>
      </c>
      <c r="H7" s="36" t="s">
        <v>26</v>
      </c>
      <c r="I7" s="497"/>
      <c r="J7" s="500"/>
      <c r="K7" s="449"/>
      <c r="L7" s="450"/>
      <c r="M7" s="451"/>
      <c r="N7" s="451"/>
      <c r="O7" s="442"/>
      <c r="P7" s="444"/>
      <c r="Q7" s="444"/>
    </row>
    <row r="8" spans="1:17" s="13" customFormat="1" ht="54.75" customHeight="1" x14ac:dyDescent="0.2">
      <c r="A8" s="198">
        <v>1</v>
      </c>
      <c r="B8" s="199" t="s">
        <v>308</v>
      </c>
      <c r="C8" s="200" t="str">
        <f>IF(ISERROR(VLOOKUP(B8,#REF!,2,0)),"",(VLOOKUP(B8,#REF!,2,0)))</f>
        <v/>
      </c>
      <c r="D8" s="201" t="str">
        <f>IF(ISERROR(VLOOKUP(B8,#REF!,4,0)),"",(VLOOKUP(B8,#REF!,4,0)))</f>
        <v/>
      </c>
      <c r="E8" s="202" t="str">
        <f>IF(ISERROR(VLOOKUP(B8,#REF!,5,0)),"",(VLOOKUP(B8,#REF!,5,0)))</f>
        <v/>
      </c>
      <c r="F8" s="202" t="str">
        <f>IF(ISERROR(VLOOKUP(B8,#REF!,6,0)),"",(VLOOKUP(B8,#REF!,6,0)))</f>
        <v/>
      </c>
      <c r="G8" s="203"/>
      <c r="H8" s="204"/>
      <c r="I8" s="497"/>
      <c r="J8" s="239">
        <v>1</v>
      </c>
      <c r="K8" s="205"/>
      <c r="L8" s="201"/>
      <c r="M8" s="206"/>
      <c r="N8" s="207"/>
      <c r="O8" s="59"/>
      <c r="P8" s="208"/>
      <c r="Q8" s="279"/>
    </row>
    <row r="9" spans="1:17" s="13" customFormat="1" ht="54.75" customHeight="1" x14ac:dyDescent="0.2">
      <c r="A9" s="198">
        <v>2</v>
      </c>
      <c r="B9" s="199" t="s">
        <v>309</v>
      </c>
      <c r="C9" s="200" t="str">
        <f>IF(ISERROR(VLOOKUP(B9,#REF!,2,0)),"",(VLOOKUP(B9,#REF!,2,0)))</f>
        <v/>
      </c>
      <c r="D9" s="201" t="str">
        <f>IF(ISERROR(VLOOKUP(B9,#REF!,4,0)),"",(VLOOKUP(B9,#REF!,4,0)))</f>
        <v/>
      </c>
      <c r="E9" s="202" t="str">
        <f>IF(ISERROR(VLOOKUP(B9,#REF!,5,0)),"",(VLOOKUP(B9,#REF!,5,0)))</f>
        <v/>
      </c>
      <c r="F9" s="202" t="str">
        <f>IF(ISERROR(VLOOKUP(B9,#REF!,6,0)),"",(VLOOKUP(B9,#REF!,6,0)))</f>
        <v/>
      </c>
      <c r="G9" s="203"/>
      <c r="H9" s="204"/>
      <c r="I9" s="497"/>
      <c r="J9" s="239" t="s">
        <v>202</v>
      </c>
      <c r="K9" s="205"/>
      <c r="L9" s="201"/>
      <c r="M9" s="206"/>
      <c r="N9" s="207"/>
      <c r="O9" s="59"/>
      <c r="P9" s="208"/>
      <c r="Q9" s="279"/>
    </row>
    <row r="10" spans="1:17" s="13" customFormat="1" ht="54.75" customHeight="1" x14ac:dyDescent="0.2">
      <c r="A10" s="198">
        <v>3</v>
      </c>
      <c r="B10" s="199" t="s">
        <v>310</v>
      </c>
      <c r="C10" s="200" t="str">
        <f>IF(ISERROR(VLOOKUP(B10,#REF!,2,0)),"",(VLOOKUP(B10,#REF!,2,0)))</f>
        <v/>
      </c>
      <c r="D10" s="201" t="str">
        <f>IF(ISERROR(VLOOKUP(B10,#REF!,4,0)),"",(VLOOKUP(B10,#REF!,4,0)))</f>
        <v/>
      </c>
      <c r="E10" s="202" t="str">
        <f>IF(ISERROR(VLOOKUP(B10,#REF!,5,0)),"",(VLOOKUP(B10,#REF!,5,0)))</f>
        <v/>
      </c>
      <c r="F10" s="202" t="str">
        <f>IF(ISERROR(VLOOKUP(B10,#REF!,6,0)),"",(VLOOKUP(B10,#REF!,6,0)))</f>
        <v/>
      </c>
      <c r="G10" s="59"/>
      <c r="H10" s="204"/>
      <c r="I10" s="497"/>
      <c r="J10" s="239"/>
      <c r="K10" s="205"/>
      <c r="L10" s="201"/>
      <c r="M10" s="206"/>
      <c r="N10" s="207"/>
      <c r="O10" s="59"/>
      <c r="P10" s="208"/>
      <c r="Q10" s="279"/>
    </row>
    <row r="11" spans="1:17" s="13" customFormat="1" ht="54.75" customHeight="1" x14ac:dyDescent="0.2">
      <c r="A11" s="198">
        <v>4</v>
      </c>
      <c r="B11" s="199" t="s">
        <v>311</v>
      </c>
      <c r="C11" s="200" t="str">
        <f>IF(ISERROR(VLOOKUP(B11,#REF!,2,0)),"",(VLOOKUP(B11,#REF!,2,0)))</f>
        <v/>
      </c>
      <c r="D11" s="201" t="str">
        <f>IF(ISERROR(VLOOKUP(B11,#REF!,4,0)),"",(VLOOKUP(B11,#REF!,4,0)))</f>
        <v/>
      </c>
      <c r="E11" s="202" t="str">
        <f>IF(ISERROR(VLOOKUP(B11,#REF!,5,0)),"",(VLOOKUP(B11,#REF!,5,0)))</f>
        <v/>
      </c>
      <c r="F11" s="202" t="str">
        <f>IF(ISERROR(VLOOKUP(B11,#REF!,6,0)),"",(VLOOKUP(B11,#REF!,6,0)))</f>
        <v/>
      </c>
      <c r="G11" s="203"/>
      <c r="H11" s="204"/>
      <c r="I11" s="497"/>
      <c r="J11" s="239"/>
      <c r="K11" s="205"/>
      <c r="L11" s="201"/>
      <c r="M11" s="206"/>
      <c r="N11" s="207"/>
      <c r="O11" s="59"/>
      <c r="P11" s="208"/>
      <c r="Q11" s="279"/>
    </row>
    <row r="12" spans="1:17" s="13" customFormat="1" ht="54.75" customHeight="1" x14ac:dyDescent="0.2">
      <c r="A12" s="198">
        <v>5</v>
      </c>
      <c r="B12" s="199" t="s">
        <v>312</v>
      </c>
      <c r="C12" s="200" t="str">
        <f>IF(ISERROR(VLOOKUP(B12,#REF!,2,0)),"",(VLOOKUP(B12,#REF!,2,0)))</f>
        <v/>
      </c>
      <c r="D12" s="201" t="str">
        <f>IF(ISERROR(VLOOKUP(B12,#REF!,4,0)),"",(VLOOKUP(B12,#REF!,4,0)))</f>
        <v/>
      </c>
      <c r="E12" s="202" t="str">
        <f>IF(ISERROR(VLOOKUP(B12,#REF!,5,0)),"",(VLOOKUP(B12,#REF!,5,0)))</f>
        <v/>
      </c>
      <c r="F12" s="202" t="str">
        <f>IF(ISERROR(VLOOKUP(B12,#REF!,6,0)),"",(VLOOKUP(B12,#REF!,6,0)))</f>
        <v/>
      </c>
      <c r="G12" s="203"/>
      <c r="H12" s="204"/>
      <c r="I12" s="497"/>
      <c r="J12" s="239"/>
      <c r="K12" s="205"/>
      <c r="L12" s="201"/>
      <c r="M12" s="206"/>
      <c r="N12" s="207"/>
      <c r="O12" s="59"/>
      <c r="P12" s="208"/>
      <c r="Q12" s="279"/>
    </row>
    <row r="13" spans="1:17" s="13" customFormat="1" ht="54.75" customHeight="1" x14ac:dyDescent="0.2">
      <c r="A13" s="198">
        <v>6</v>
      </c>
      <c r="B13" s="199" t="s">
        <v>313</v>
      </c>
      <c r="C13" s="200" t="str">
        <f>IF(ISERROR(VLOOKUP(B13,#REF!,2,0)),"",(VLOOKUP(B13,#REF!,2,0)))</f>
        <v/>
      </c>
      <c r="D13" s="201" t="str">
        <f>IF(ISERROR(VLOOKUP(B13,#REF!,4,0)),"",(VLOOKUP(B13,#REF!,4,0)))</f>
        <v/>
      </c>
      <c r="E13" s="202" t="str">
        <f>IF(ISERROR(VLOOKUP(B13,#REF!,5,0)),"",(VLOOKUP(B13,#REF!,5,0)))</f>
        <v/>
      </c>
      <c r="F13" s="202" t="str">
        <f>IF(ISERROR(VLOOKUP(B13,#REF!,6,0)),"",(VLOOKUP(B13,#REF!,6,0)))</f>
        <v/>
      </c>
      <c r="G13" s="203"/>
      <c r="H13" s="204"/>
      <c r="I13" s="497"/>
      <c r="J13" s="239"/>
      <c r="K13" s="205"/>
      <c r="L13" s="201"/>
      <c r="M13" s="206"/>
      <c r="N13" s="207"/>
      <c r="O13" s="59"/>
      <c r="P13" s="208"/>
      <c r="Q13" s="279"/>
    </row>
    <row r="14" spans="1:17" s="13" customFormat="1" ht="54.75" customHeight="1" x14ac:dyDescent="0.2">
      <c r="A14" s="198">
        <v>7</v>
      </c>
      <c r="B14" s="199" t="s">
        <v>314</v>
      </c>
      <c r="C14" s="200" t="str">
        <f>IF(ISERROR(VLOOKUP(B14,#REF!,2,0)),"",(VLOOKUP(B14,#REF!,2,0)))</f>
        <v/>
      </c>
      <c r="D14" s="201" t="str">
        <f>IF(ISERROR(VLOOKUP(B14,#REF!,4,0)),"",(VLOOKUP(B14,#REF!,4,0)))</f>
        <v/>
      </c>
      <c r="E14" s="202" t="str">
        <f>IF(ISERROR(VLOOKUP(B14,#REF!,5,0)),"",(VLOOKUP(B14,#REF!,5,0)))</f>
        <v/>
      </c>
      <c r="F14" s="202" t="str">
        <f>IF(ISERROR(VLOOKUP(B14,#REF!,6,0)),"",(VLOOKUP(B14,#REF!,6,0)))</f>
        <v/>
      </c>
      <c r="G14" s="203"/>
      <c r="H14" s="204"/>
      <c r="I14" s="497"/>
      <c r="J14" s="239"/>
      <c r="K14" s="205"/>
      <c r="L14" s="201"/>
      <c r="M14" s="206"/>
      <c r="N14" s="207"/>
      <c r="O14" s="59"/>
      <c r="P14" s="208"/>
      <c r="Q14" s="279"/>
    </row>
    <row r="15" spans="1:17" s="13" customFormat="1" ht="54.75" customHeight="1" x14ac:dyDescent="0.2">
      <c r="A15" s="198">
        <v>8</v>
      </c>
      <c r="B15" s="199" t="s">
        <v>315</v>
      </c>
      <c r="C15" s="200" t="str">
        <f>IF(ISERROR(VLOOKUP(B15,#REF!,2,0)),"",(VLOOKUP(B15,#REF!,2,0)))</f>
        <v/>
      </c>
      <c r="D15" s="201" t="str">
        <f>IF(ISERROR(VLOOKUP(B15,#REF!,4,0)),"",(VLOOKUP(B15,#REF!,4,0)))</f>
        <v/>
      </c>
      <c r="E15" s="202" t="str">
        <f>IF(ISERROR(VLOOKUP(B15,#REF!,5,0)),"",(VLOOKUP(B15,#REF!,5,0)))</f>
        <v/>
      </c>
      <c r="F15" s="202" t="str">
        <f>IF(ISERROR(VLOOKUP(B15,#REF!,6,0)),"",(VLOOKUP(B15,#REF!,6,0)))</f>
        <v/>
      </c>
      <c r="G15" s="203"/>
      <c r="H15" s="204"/>
      <c r="I15" s="497"/>
      <c r="J15" s="239"/>
      <c r="K15" s="205"/>
      <c r="L15" s="201"/>
      <c r="M15" s="206"/>
      <c r="N15" s="207"/>
      <c r="O15" s="59"/>
      <c r="P15" s="208"/>
      <c r="Q15" s="279"/>
    </row>
    <row r="16" spans="1:17" s="13" customFormat="1" ht="54.75" customHeight="1" x14ac:dyDescent="0.2">
      <c r="A16" s="157" t="s">
        <v>16</v>
      </c>
      <c r="B16" s="158"/>
      <c r="C16" s="158"/>
      <c r="D16" s="158"/>
      <c r="E16" s="158"/>
      <c r="F16" s="158"/>
      <c r="G16" s="166"/>
      <c r="H16" s="159"/>
      <c r="I16" s="497"/>
      <c r="J16" s="239"/>
      <c r="K16" s="205"/>
      <c r="L16" s="201"/>
      <c r="M16" s="206"/>
      <c r="N16" s="207"/>
      <c r="O16" s="59"/>
      <c r="P16" s="208"/>
      <c r="Q16" s="279"/>
    </row>
    <row r="17" spans="1:17" s="13" customFormat="1" ht="54.75" customHeight="1" x14ac:dyDescent="0.2">
      <c r="A17" s="39" t="s">
        <v>201</v>
      </c>
      <c r="B17" s="36" t="s">
        <v>38</v>
      </c>
      <c r="C17" s="36" t="s">
        <v>37</v>
      </c>
      <c r="D17" s="37" t="s">
        <v>12</v>
      </c>
      <c r="E17" s="38" t="s">
        <v>13</v>
      </c>
      <c r="F17" s="38" t="s">
        <v>198</v>
      </c>
      <c r="G17" s="167" t="s">
        <v>14</v>
      </c>
      <c r="H17" s="36" t="s">
        <v>26</v>
      </c>
      <c r="I17" s="497"/>
      <c r="J17" s="205"/>
      <c r="K17" s="205"/>
      <c r="L17" s="201"/>
      <c r="M17" s="206"/>
      <c r="N17" s="207"/>
      <c r="O17" s="59"/>
      <c r="P17" s="208"/>
      <c r="Q17" s="279"/>
    </row>
    <row r="18" spans="1:17" s="13" customFormat="1" ht="54.75" customHeight="1" x14ac:dyDescent="0.2">
      <c r="A18" s="198">
        <v>1</v>
      </c>
      <c r="B18" s="199"/>
      <c r="C18" s="200" t="str">
        <f>IF(ISERROR(VLOOKUP(B18,#REF!,2,0)),"",(VLOOKUP(B18,#REF!,2,0)))</f>
        <v/>
      </c>
      <c r="D18" s="201" t="str">
        <f>IF(ISERROR(VLOOKUP(B18,#REF!,4,0)),"",(VLOOKUP(B18,#REF!,4,0)))</f>
        <v/>
      </c>
      <c r="E18" s="202" t="str">
        <f>IF(ISERROR(VLOOKUP(B18,#REF!,5,0)),"",(VLOOKUP(B18,#REF!,5,0)))</f>
        <v/>
      </c>
      <c r="F18" s="202" t="str">
        <f>IF(ISERROR(VLOOKUP(B18,#REF!,6,0)),"",(VLOOKUP(B18,#REF!,6,0)))</f>
        <v/>
      </c>
      <c r="G18" s="59"/>
      <c r="H18" s="204"/>
      <c r="I18" s="497"/>
      <c r="J18" s="205"/>
      <c r="K18" s="205"/>
      <c r="L18" s="201"/>
      <c r="M18" s="206"/>
      <c r="N18" s="207"/>
      <c r="O18" s="59"/>
      <c r="P18" s="208"/>
      <c r="Q18" s="279"/>
    </row>
    <row r="19" spans="1:17" s="13" customFormat="1" ht="54.75" customHeight="1" x14ac:dyDescent="0.2">
      <c r="A19" s="198">
        <v>2</v>
      </c>
      <c r="B19" s="199"/>
      <c r="C19" s="200" t="str">
        <f>IF(ISERROR(VLOOKUP(B19,#REF!,2,0)),"",(VLOOKUP(B19,#REF!,2,0)))</f>
        <v/>
      </c>
      <c r="D19" s="201" t="str">
        <f>IF(ISERROR(VLOOKUP(B19,#REF!,4,0)),"",(VLOOKUP(B19,#REF!,4,0)))</f>
        <v/>
      </c>
      <c r="E19" s="202" t="str">
        <f>IF(ISERROR(VLOOKUP(B19,#REF!,5,0)),"",(VLOOKUP(B19,#REF!,5,0)))</f>
        <v/>
      </c>
      <c r="F19" s="202" t="str">
        <f>IF(ISERROR(VLOOKUP(B19,#REF!,6,0)),"",(VLOOKUP(B19,#REF!,6,0)))</f>
        <v/>
      </c>
      <c r="G19" s="59"/>
      <c r="H19" s="204"/>
      <c r="I19" s="497"/>
      <c r="J19" s="205"/>
      <c r="K19" s="205"/>
      <c r="L19" s="201"/>
      <c r="M19" s="206"/>
      <c r="N19" s="207"/>
      <c r="O19" s="59"/>
      <c r="P19" s="208"/>
      <c r="Q19" s="279"/>
    </row>
    <row r="20" spans="1:17" s="13" customFormat="1" ht="54.75" customHeight="1" x14ac:dyDescent="0.2">
      <c r="A20" s="198">
        <v>3</v>
      </c>
      <c r="B20" s="199"/>
      <c r="C20" s="200" t="str">
        <f>IF(ISERROR(VLOOKUP(B20,#REF!,2,0)),"",(VLOOKUP(B20,#REF!,2,0)))</f>
        <v/>
      </c>
      <c r="D20" s="201" t="str">
        <f>IF(ISERROR(VLOOKUP(B20,#REF!,4,0)),"",(VLOOKUP(B20,#REF!,4,0)))</f>
        <v/>
      </c>
      <c r="E20" s="202" t="str">
        <f>IF(ISERROR(VLOOKUP(B20,#REF!,5,0)),"",(VLOOKUP(B20,#REF!,5,0)))</f>
        <v/>
      </c>
      <c r="F20" s="202" t="str">
        <f>IF(ISERROR(VLOOKUP(B20,#REF!,6,0)),"",(VLOOKUP(B20,#REF!,6,0)))</f>
        <v/>
      </c>
      <c r="G20" s="59"/>
      <c r="H20" s="204"/>
      <c r="I20" s="497"/>
      <c r="J20" s="205"/>
      <c r="K20" s="205"/>
      <c r="L20" s="201"/>
      <c r="M20" s="206"/>
      <c r="N20" s="207"/>
      <c r="O20" s="59"/>
      <c r="P20" s="208"/>
      <c r="Q20" s="279"/>
    </row>
    <row r="21" spans="1:17" s="13" customFormat="1" ht="54.75" customHeight="1" x14ac:dyDescent="0.2">
      <c r="A21" s="198">
        <v>4</v>
      </c>
      <c r="B21" s="199"/>
      <c r="C21" s="200" t="str">
        <f>IF(ISERROR(VLOOKUP(B21,#REF!,2,0)),"",(VLOOKUP(B21,#REF!,2,0)))</f>
        <v/>
      </c>
      <c r="D21" s="201" t="str">
        <f>IF(ISERROR(VLOOKUP(B21,#REF!,4,0)),"",(VLOOKUP(B21,#REF!,4,0)))</f>
        <v/>
      </c>
      <c r="E21" s="202" t="str">
        <f>IF(ISERROR(VLOOKUP(B21,#REF!,5,0)),"",(VLOOKUP(B21,#REF!,5,0)))</f>
        <v/>
      </c>
      <c r="F21" s="202" t="str">
        <f>IF(ISERROR(VLOOKUP(B21,#REF!,6,0)),"",(VLOOKUP(B21,#REF!,6,0)))</f>
        <v/>
      </c>
      <c r="G21" s="59"/>
      <c r="H21" s="204"/>
      <c r="I21" s="497"/>
      <c r="J21" s="205"/>
      <c r="K21" s="205"/>
      <c r="L21" s="201"/>
      <c r="M21" s="206"/>
      <c r="N21" s="207"/>
      <c r="O21" s="59"/>
      <c r="P21" s="208"/>
      <c r="Q21" s="279"/>
    </row>
    <row r="22" spans="1:17" s="13" customFormat="1" ht="54.75" customHeight="1" x14ac:dyDescent="0.2">
      <c r="A22" s="198">
        <v>5</v>
      </c>
      <c r="B22" s="199"/>
      <c r="C22" s="200" t="str">
        <f>IF(ISERROR(VLOOKUP(B22,#REF!,2,0)),"",(VLOOKUP(B22,#REF!,2,0)))</f>
        <v/>
      </c>
      <c r="D22" s="201" t="str">
        <f>IF(ISERROR(VLOOKUP(B22,#REF!,4,0)),"",(VLOOKUP(B22,#REF!,4,0)))</f>
        <v/>
      </c>
      <c r="E22" s="202" t="str">
        <f>IF(ISERROR(VLOOKUP(B22,#REF!,5,0)),"",(VLOOKUP(B22,#REF!,5,0)))</f>
        <v/>
      </c>
      <c r="F22" s="202" t="str">
        <f>IF(ISERROR(VLOOKUP(B22,#REF!,6,0)),"",(VLOOKUP(B22,#REF!,6,0)))</f>
        <v/>
      </c>
      <c r="G22" s="59"/>
      <c r="H22" s="204"/>
      <c r="I22" s="497"/>
      <c r="J22" s="205"/>
      <c r="K22" s="205"/>
      <c r="L22" s="201"/>
      <c r="M22" s="206"/>
      <c r="N22" s="207"/>
      <c r="O22" s="59"/>
      <c r="P22" s="208"/>
      <c r="Q22" s="279"/>
    </row>
    <row r="23" spans="1:17" s="13" customFormat="1" ht="54.75" customHeight="1" x14ac:dyDescent="0.2">
      <c r="A23" s="198">
        <v>6</v>
      </c>
      <c r="B23" s="199"/>
      <c r="C23" s="200" t="str">
        <f>IF(ISERROR(VLOOKUP(B23,#REF!,2,0)),"",(VLOOKUP(B23,#REF!,2,0)))</f>
        <v/>
      </c>
      <c r="D23" s="201" t="str">
        <f>IF(ISERROR(VLOOKUP(B23,#REF!,4,0)),"",(VLOOKUP(B23,#REF!,4,0)))</f>
        <v/>
      </c>
      <c r="E23" s="202" t="str">
        <f>IF(ISERROR(VLOOKUP(B23,#REF!,5,0)),"",(VLOOKUP(B23,#REF!,5,0)))</f>
        <v/>
      </c>
      <c r="F23" s="202" t="str">
        <f>IF(ISERROR(VLOOKUP(B23,#REF!,6,0)),"",(VLOOKUP(B23,#REF!,6,0)))</f>
        <v/>
      </c>
      <c r="G23" s="59"/>
      <c r="H23" s="204"/>
      <c r="I23" s="497"/>
      <c r="J23" s="205"/>
      <c r="K23" s="205"/>
      <c r="L23" s="201"/>
      <c r="M23" s="206"/>
      <c r="N23" s="207"/>
      <c r="O23" s="59"/>
      <c r="P23" s="208"/>
      <c r="Q23" s="279"/>
    </row>
    <row r="24" spans="1:17" s="13" customFormat="1" ht="54.75" customHeight="1" x14ac:dyDescent="0.2">
      <c r="A24" s="198">
        <v>7</v>
      </c>
      <c r="B24" s="199"/>
      <c r="C24" s="200" t="str">
        <f>IF(ISERROR(VLOOKUP(B24,#REF!,2,0)),"",(VLOOKUP(B24,#REF!,2,0)))</f>
        <v/>
      </c>
      <c r="D24" s="201" t="str">
        <f>IF(ISERROR(VLOOKUP(B24,#REF!,4,0)),"",(VLOOKUP(B24,#REF!,4,0)))</f>
        <v/>
      </c>
      <c r="E24" s="202" t="str">
        <f>IF(ISERROR(VLOOKUP(B24,#REF!,5,0)),"",(VLOOKUP(B24,#REF!,5,0)))</f>
        <v/>
      </c>
      <c r="F24" s="202" t="str">
        <f>IF(ISERROR(VLOOKUP(B24,#REF!,6,0)),"",(VLOOKUP(B24,#REF!,6,0)))</f>
        <v/>
      </c>
      <c r="G24" s="203"/>
      <c r="H24" s="204"/>
      <c r="I24" s="497"/>
      <c r="J24" s="205"/>
      <c r="K24" s="205"/>
      <c r="L24" s="201"/>
      <c r="M24" s="206"/>
      <c r="N24" s="207"/>
      <c r="O24" s="59"/>
      <c r="P24" s="208"/>
      <c r="Q24" s="279"/>
    </row>
    <row r="25" spans="1:17" s="13" customFormat="1" ht="54.75" customHeight="1" x14ac:dyDescent="0.2">
      <c r="A25" s="198">
        <v>8</v>
      </c>
      <c r="B25" s="199"/>
      <c r="C25" s="200" t="str">
        <f>IF(ISERROR(VLOOKUP(B25,#REF!,2,0)),"",(VLOOKUP(B25,#REF!,2,0)))</f>
        <v/>
      </c>
      <c r="D25" s="201" t="str">
        <f>IF(ISERROR(VLOOKUP(B25,#REF!,4,0)),"",(VLOOKUP(B25,#REF!,4,0)))</f>
        <v/>
      </c>
      <c r="E25" s="202" t="str">
        <f>IF(ISERROR(VLOOKUP(B25,#REF!,5,0)),"",(VLOOKUP(B25,#REF!,5,0)))</f>
        <v/>
      </c>
      <c r="F25" s="202" t="str">
        <f>IF(ISERROR(VLOOKUP(B25,#REF!,6,0)),"",(VLOOKUP(B25,#REF!,6,0)))</f>
        <v/>
      </c>
      <c r="G25" s="59"/>
      <c r="H25" s="204"/>
      <c r="I25" s="497"/>
      <c r="J25" s="205"/>
      <c r="K25" s="205"/>
      <c r="L25" s="201"/>
      <c r="M25" s="206"/>
      <c r="N25" s="207"/>
      <c r="O25" s="59"/>
      <c r="P25" s="208"/>
      <c r="Q25" s="279"/>
    </row>
    <row r="26" spans="1:17" s="13" customFormat="1" ht="54.75" customHeight="1" x14ac:dyDescent="0.2">
      <c r="A26" s="157" t="s">
        <v>17</v>
      </c>
      <c r="B26" s="158"/>
      <c r="C26" s="158"/>
      <c r="D26" s="158"/>
      <c r="E26" s="158"/>
      <c r="F26" s="158"/>
      <c r="G26" s="166"/>
      <c r="H26" s="159"/>
      <c r="I26" s="497"/>
      <c r="J26" s="205"/>
      <c r="K26" s="205"/>
      <c r="L26" s="201"/>
      <c r="M26" s="206"/>
      <c r="N26" s="207"/>
      <c r="O26" s="59"/>
      <c r="P26" s="208"/>
      <c r="Q26" s="279"/>
    </row>
    <row r="27" spans="1:17" s="13" customFormat="1" ht="54.75" customHeight="1" x14ac:dyDescent="0.2">
      <c r="A27" s="39" t="s">
        <v>201</v>
      </c>
      <c r="B27" s="36" t="s">
        <v>38</v>
      </c>
      <c r="C27" s="36" t="s">
        <v>37</v>
      </c>
      <c r="D27" s="37" t="s">
        <v>12</v>
      </c>
      <c r="E27" s="38" t="s">
        <v>13</v>
      </c>
      <c r="F27" s="38" t="s">
        <v>198</v>
      </c>
      <c r="G27" s="167" t="s">
        <v>14</v>
      </c>
      <c r="H27" s="36" t="s">
        <v>26</v>
      </c>
      <c r="I27" s="497"/>
      <c r="J27" s="205"/>
      <c r="K27" s="205"/>
      <c r="L27" s="201"/>
      <c r="M27" s="206"/>
      <c r="N27" s="207"/>
      <c r="O27" s="59"/>
      <c r="P27" s="208"/>
      <c r="Q27" s="279"/>
    </row>
    <row r="28" spans="1:17" s="13" customFormat="1" ht="54.75" customHeight="1" x14ac:dyDescent="0.2">
      <c r="A28" s="198">
        <v>1</v>
      </c>
      <c r="B28" s="199"/>
      <c r="C28" s="200" t="str">
        <f>IF(ISERROR(VLOOKUP(B28,#REF!,2,0)),"",(VLOOKUP(B28,#REF!,2,0)))</f>
        <v/>
      </c>
      <c r="D28" s="201" t="str">
        <f>IF(ISERROR(VLOOKUP(B28,#REF!,4,0)),"",(VLOOKUP(B28,#REF!,4,0)))</f>
        <v/>
      </c>
      <c r="E28" s="202" t="str">
        <f>IF(ISERROR(VLOOKUP(B28,#REF!,5,0)),"",(VLOOKUP(B28,#REF!,5,0)))</f>
        <v/>
      </c>
      <c r="F28" s="202" t="str">
        <f>IF(ISERROR(VLOOKUP(B28,#REF!,6,0)),"",(VLOOKUP(B28,#REF!,6,0)))</f>
        <v/>
      </c>
      <c r="G28" s="59"/>
      <c r="H28" s="204"/>
      <c r="I28" s="497"/>
      <c r="J28" s="205"/>
      <c r="K28" s="205"/>
      <c r="L28" s="201"/>
      <c r="M28" s="206"/>
      <c r="N28" s="207"/>
      <c r="O28" s="59"/>
      <c r="P28" s="208"/>
      <c r="Q28" s="279"/>
    </row>
    <row r="29" spans="1:17" s="13" customFormat="1" ht="54.75" customHeight="1" x14ac:dyDescent="0.2">
      <c r="A29" s="198">
        <v>2</v>
      </c>
      <c r="B29" s="199"/>
      <c r="C29" s="200" t="str">
        <f>IF(ISERROR(VLOOKUP(B29,#REF!,2,0)),"",(VLOOKUP(B29,#REF!,2,0)))</f>
        <v/>
      </c>
      <c r="D29" s="201" t="str">
        <f>IF(ISERROR(VLOOKUP(B29,#REF!,4,0)),"",(VLOOKUP(B29,#REF!,4,0)))</f>
        <v/>
      </c>
      <c r="E29" s="202" t="str">
        <f>IF(ISERROR(VLOOKUP(B29,#REF!,5,0)),"",(VLOOKUP(B29,#REF!,5,0)))</f>
        <v/>
      </c>
      <c r="F29" s="202" t="str">
        <f>IF(ISERROR(VLOOKUP(B29,#REF!,6,0)),"",(VLOOKUP(B29,#REF!,6,0)))</f>
        <v/>
      </c>
      <c r="G29" s="59"/>
      <c r="H29" s="204"/>
      <c r="I29" s="497"/>
      <c r="J29" s="205"/>
      <c r="K29" s="205"/>
      <c r="L29" s="201"/>
      <c r="M29" s="206"/>
      <c r="N29" s="207"/>
      <c r="O29" s="59"/>
      <c r="P29" s="208"/>
      <c r="Q29" s="279"/>
    </row>
    <row r="30" spans="1:17" s="13" customFormat="1" ht="54.75" customHeight="1" x14ac:dyDescent="0.2">
      <c r="A30" s="198">
        <v>3</v>
      </c>
      <c r="B30" s="199"/>
      <c r="C30" s="200" t="str">
        <f>IF(ISERROR(VLOOKUP(B30,#REF!,2,0)),"",(VLOOKUP(B30,#REF!,2,0)))</f>
        <v/>
      </c>
      <c r="D30" s="201" t="str">
        <f>IF(ISERROR(VLOOKUP(B30,#REF!,4,0)),"",(VLOOKUP(B30,#REF!,4,0)))</f>
        <v/>
      </c>
      <c r="E30" s="202" t="str">
        <f>IF(ISERROR(VLOOKUP(B30,#REF!,5,0)),"",(VLOOKUP(B30,#REF!,5,0)))</f>
        <v/>
      </c>
      <c r="F30" s="202" t="str">
        <f>IF(ISERROR(VLOOKUP(B30,#REF!,6,0)),"",(VLOOKUP(B30,#REF!,6,0)))</f>
        <v/>
      </c>
      <c r="G30" s="59"/>
      <c r="H30" s="204"/>
      <c r="I30" s="497"/>
      <c r="J30" s="205"/>
      <c r="K30" s="205"/>
      <c r="L30" s="201"/>
      <c r="M30" s="206"/>
      <c r="N30" s="207"/>
      <c r="O30" s="59"/>
      <c r="P30" s="208"/>
      <c r="Q30" s="279"/>
    </row>
    <row r="31" spans="1:17" s="13" customFormat="1" ht="54.75" customHeight="1" x14ac:dyDescent="0.2">
      <c r="A31" s="198">
        <v>4</v>
      </c>
      <c r="B31" s="199"/>
      <c r="C31" s="200" t="str">
        <f>IF(ISERROR(VLOOKUP(B31,#REF!,2,0)),"",(VLOOKUP(B31,#REF!,2,0)))</f>
        <v/>
      </c>
      <c r="D31" s="201" t="str">
        <f>IF(ISERROR(VLOOKUP(B31,#REF!,4,0)),"",(VLOOKUP(B31,#REF!,4,0)))</f>
        <v/>
      </c>
      <c r="E31" s="202" t="str">
        <f>IF(ISERROR(VLOOKUP(B31,#REF!,5,0)),"",(VLOOKUP(B31,#REF!,5,0)))</f>
        <v/>
      </c>
      <c r="F31" s="202" t="str">
        <f>IF(ISERROR(VLOOKUP(B31,#REF!,6,0)),"",(VLOOKUP(B31,#REF!,6,0)))</f>
        <v/>
      </c>
      <c r="G31" s="59"/>
      <c r="H31" s="204"/>
      <c r="I31" s="497"/>
      <c r="J31" s="205"/>
      <c r="K31" s="205"/>
      <c r="L31" s="201"/>
      <c r="M31" s="206"/>
      <c r="N31" s="207"/>
      <c r="O31" s="59"/>
      <c r="P31" s="208"/>
      <c r="Q31" s="279"/>
    </row>
    <row r="32" spans="1:17" s="13" customFormat="1" ht="54.75" customHeight="1" x14ac:dyDescent="0.2">
      <c r="A32" s="198">
        <v>5</v>
      </c>
      <c r="B32" s="199"/>
      <c r="C32" s="200" t="str">
        <f>IF(ISERROR(VLOOKUP(B32,#REF!,2,0)),"",(VLOOKUP(B32,#REF!,2,0)))</f>
        <v/>
      </c>
      <c r="D32" s="201" t="str">
        <f>IF(ISERROR(VLOOKUP(B32,#REF!,4,0)),"",(VLOOKUP(B32,#REF!,4,0)))</f>
        <v/>
      </c>
      <c r="E32" s="202" t="str">
        <f>IF(ISERROR(VLOOKUP(B32,#REF!,5,0)),"",(VLOOKUP(B32,#REF!,5,0)))</f>
        <v/>
      </c>
      <c r="F32" s="202" t="str">
        <f>IF(ISERROR(VLOOKUP(B32,#REF!,6,0)),"",(VLOOKUP(B32,#REF!,6,0)))</f>
        <v/>
      </c>
      <c r="G32" s="59"/>
      <c r="H32" s="204"/>
      <c r="I32" s="497"/>
      <c r="J32" s="205"/>
      <c r="K32" s="205"/>
      <c r="L32" s="201"/>
      <c r="M32" s="206"/>
      <c r="N32" s="207"/>
      <c r="O32" s="59"/>
      <c r="P32" s="208"/>
      <c r="Q32" s="279"/>
    </row>
    <row r="33" spans="1:17" s="13" customFormat="1" ht="54.75" customHeight="1" x14ac:dyDescent="0.2">
      <c r="A33" s="198">
        <v>6</v>
      </c>
      <c r="B33" s="199"/>
      <c r="C33" s="200" t="str">
        <f>IF(ISERROR(VLOOKUP(B33,#REF!,2,0)),"",(VLOOKUP(B33,#REF!,2,0)))</f>
        <v/>
      </c>
      <c r="D33" s="201" t="str">
        <f>IF(ISERROR(VLOOKUP(B33,#REF!,4,0)),"",(VLOOKUP(B33,#REF!,4,0)))</f>
        <v/>
      </c>
      <c r="E33" s="202" t="str">
        <f>IF(ISERROR(VLOOKUP(B33,#REF!,5,0)),"",(VLOOKUP(B33,#REF!,5,0)))</f>
        <v/>
      </c>
      <c r="F33" s="202" t="str">
        <f>IF(ISERROR(VLOOKUP(B33,#REF!,6,0)),"",(VLOOKUP(B33,#REF!,6,0)))</f>
        <v/>
      </c>
      <c r="G33" s="59"/>
      <c r="H33" s="204"/>
      <c r="I33" s="497"/>
      <c r="J33" s="205"/>
      <c r="K33" s="205"/>
      <c r="L33" s="201"/>
      <c r="M33" s="206"/>
      <c r="N33" s="207"/>
      <c r="O33" s="59"/>
      <c r="P33" s="208"/>
      <c r="Q33" s="279"/>
    </row>
    <row r="34" spans="1:17" s="13" customFormat="1" ht="54.75" customHeight="1" x14ac:dyDescent="0.2">
      <c r="A34" s="198">
        <v>7</v>
      </c>
      <c r="B34" s="199"/>
      <c r="C34" s="200" t="str">
        <f>IF(ISERROR(VLOOKUP(B34,#REF!,2,0)),"",(VLOOKUP(B34,#REF!,2,0)))</f>
        <v/>
      </c>
      <c r="D34" s="201" t="str">
        <f>IF(ISERROR(VLOOKUP(B34,#REF!,4,0)),"",(VLOOKUP(B34,#REF!,4,0)))</f>
        <v/>
      </c>
      <c r="E34" s="202" t="str">
        <f>IF(ISERROR(VLOOKUP(B34,#REF!,5,0)),"",(VLOOKUP(B34,#REF!,5,0)))</f>
        <v/>
      </c>
      <c r="F34" s="202" t="str">
        <f>IF(ISERROR(VLOOKUP(B34,#REF!,6,0)),"",(VLOOKUP(B34,#REF!,6,0)))</f>
        <v/>
      </c>
      <c r="G34" s="59"/>
      <c r="H34" s="204"/>
      <c r="I34" s="497"/>
      <c r="J34" s="205"/>
      <c r="K34" s="205"/>
      <c r="L34" s="201"/>
      <c r="M34" s="206"/>
      <c r="N34" s="207"/>
      <c r="O34" s="59"/>
      <c r="P34" s="208"/>
      <c r="Q34" s="279"/>
    </row>
    <row r="35" spans="1:17" s="13" customFormat="1" ht="54.75" customHeight="1" x14ac:dyDescent="0.2">
      <c r="A35" s="198">
        <v>8</v>
      </c>
      <c r="B35" s="199"/>
      <c r="C35" s="200" t="str">
        <f>IF(ISERROR(VLOOKUP(B35,#REF!,2,0)),"",(VLOOKUP(B35,#REF!,2,0)))</f>
        <v/>
      </c>
      <c r="D35" s="201" t="str">
        <f>IF(ISERROR(VLOOKUP(B35,#REF!,4,0)),"",(VLOOKUP(B35,#REF!,4,0)))</f>
        <v/>
      </c>
      <c r="E35" s="202" t="str">
        <f>IF(ISERROR(VLOOKUP(B35,#REF!,5,0)),"",(VLOOKUP(B35,#REF!,5,0)))</f>
        <v/>
      </c>
      <c r="F35" s="202" t="str">
        <f>IF(ISERROR(VLOOKUP(B35,#REF!,6,0)),"",(VLOOKUP(B35,#REF!,6,0)))</f>
        <v/>
      </c>
      <c r="G35" s="59"/>
      <c r="H35" s="204"/>
      <c r="I35" s="498"/>
      <c r="J35" s="205"/>
      <c r="K35" s="205"/>
      <c r="L35" s="201"/>
      <c r="M35" s="206"/>
      <c r="N35" s="207"/>
      <c r="O35" s="59"/>
      <c r="P35" s="208"/>
      <c r="Q35" s="279"/>
    </row>
    <row r="36" spans="1:17" ht="13.5" customHeight="1" x14ac:dyDescent="0.2">
      <c r="A36" s="25"/>
      <c r="B36" s="25"/>
      <c r="C36" s="26"/>
      <c r="D36" s="46"/>
      <c r="E36" s="27"/>
      <c r="F36" s="121"/>
      <c r="G36" s="29"/>
      <c r="K36" s="30"/>
      <c r="L36" s="31"/>
      <c r="M36" s="32"/>
      <c r="N36" s="33"/>
      <c r="O36" s="42"/>
      <c r="P36" s="42"/>
    </row>
    <row r="37" spans="1:17" ht="14.25" customHeight="1" x14ac:dyDescent="0.2">
      <c r="A37" s="20" t="s">
        <v>18</v>
      </c>
      <c r="B37" s="20"/>
      <c r="C37" s="20"/>
      <c r="D37" s="47"/>
      <c r="E37" s="40" t="s">
        <v>0</v>
      </c>
      <c r="F37" s="122" t="s">
        <v>1</v>
      </c>
      <c r="G37" s="17"/>
      <c r="H37" s="21" t="s">
        <v>2</v>
      </c>
      <c r="I37" s="21"/>
      <c r="J37" s="21"/>
      <c r="K37" s="21"/>
      <c r="L37" s="21"/>
      <c r="M37" s="21"/>
      <c r="O37" s="43" t="s">
        <v>3</v>
      </c>
      <c r="P37" s="44" t="s">
        <v>3</v>
      </c>
    </row>
  </sheetData>
  <mergeCells count="20">
    <mergeCell ref="N6:N7"/>
    <mergeCell ref="O6:O7"/>
    <mergeCell ref="P6:P7"/>
    <mergeCell ref="Q6:Q7"/>
    <mergeCell ref="A4:C4"/>
    <mergeCell ref="D4:E4"/>
    <mergeCell ref="N4:Q4"/>
    <mergeCell ref="A5:H5"/>
    <mergeCell ref="J5:N5"/>
    <mergeCell ref="I6:I35"/>
    <mergeCell ref="J6:J7"/>
    <mergeCell ref="K6:K7"/>
    <mergeCell ref="L6:L7"/>
    <mergeCell ref="M6:M7"/>
    <mergeCell ref="A1:Q1"/>
    <mergeCell ref="A2:Q2"/>
    <mergeCell ref="A3:C3"/>
    <mergeCell ref="D3:E3"/>
    <mergeCell ref="F3:G3"/>
    <mergeCell ref="N3:Q3"/>
  </mergeCells>
  <hyperlinks>
    <hyperlink ref="D3" location="'YARIŞMA PROGRAMI'!C7" display="100 m. Engelli"/>
  </hyperlinks>
  <printOptions horizontalCentered="1"/>
  <pageMargins left="0.27559055118110237" right="0.19685039370078741" top="0.53" bottom="0.35433070866141736" header="0.39370078740157483" footer="0.27559055118110237"/>
  <pageSetup paperSize="9" scale="43" fitToHeight="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P81"/>
  <sheetViews>
    <sheetView view="pageBreakPreview" topLeftCell="A22" zoomScale="70" zoomScaleNormal="100" zoomScaleSheetLayoutView="70" workbookViewId="0">
      <selection activeCell="A10" sqref="A10:N10"/>
    </sheetView>
  </sheetViews>
  <sheetFormatPr defaultRowHeight="12.75" x14ac:dyDescent="0.2"/>
  <cols>
    <col min="1" max="1" width="6" style="73" customWidth="1"/>
    <col min="2" max="2" width="13.5703125" style="74" customWidth="1"/>
    <col min="3" max="3" width="31.85546875" style="73" customWidth="1"/>
    <col min="4" max="4" width="22.140625" style="3" customWidth="1"/>
    <col min="5" max="9" width="13" style="3" customWidth="1"/>
    <col min="10" max="10" width="15.28515625" style="3" customWidth="1"/>
    <col min="11" max="11" width="13" style="3" customWidth="1"/>
    <col min="12" max="12" width="13" style="75" customWidth="1"/>
    <col min="13" max="13" width="10.28515625" style="73" customWidth="1"/>
    <col min="14" max="14" width="10" style="152" customWidth="1"/>
    <col min="15" max="15" width="9.140625" style="153" hidden="1" customWidth="1"/>
    <col min="16" max="16" width="9.140625" style="152" hidden="1" customWidth="1"/>
    <col min="17" max="16384" width="9.140625" style="3"/>
  </cols>
  <sheetData>
    <row r="1" spans="1:16" ht="48.75" customHeight="1" x14ac:dyDescent="0.2">
      <c r="A1" s="487" t="str">
        <f>'YARIŞMA BİLGİLERİ'!A2:K2</f>
        <v>Türkiye Atletizm Federasyonu
İzmir Atletizm İl Temsilciliği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153">
        <v>330</v>
      </c>
      <c r="P1" s="152">
        <v>1</v>
      </c>
    </row>
    <row r="2" spans="1:16" ht="25.5" customHeight="1" x14ac:dyDescent="0.2">
      <c r="A2" s="490" t="str">
        <f>'YARIŞMA BİLGİLERİ'!A13:K13</f>
        <v>Olimpik Deneme Yarışmaları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153">
        <v>347</v>
      </c>
      <c r="P2" s="152">
        <v>2</v>
      </c>
    </row>
    <row r="3" spans="1:16" s="4" customFormat="1" ht="27" customHeight="1" x14ac:dyDescent="0.2">
      <c r="A3" s="528" t="s">
        <v>537</v>
      </c>
      <c r="B3" s="528"/>
      <c r="C3" s="528"/>
      <c r="D3" s="528"/>
      <c r="E3" s="478"/>
      <c r="F3" s="478"/>
      <c r="G3" s="351"/>
      <c r="H3" s="351"/>
      <c r="I3" s="351"/>
      <c r="J3" s="331"/>
      <c r="K3" s="491"/>
      <c r="L3" s="491"/>
      <c r="M3" s="491"/>
      <c r="N3" s="491"/>
      <c r="O3" s="153">
        <v>364</v>
      </c>
      <c r="P3" s="152">
        <v>3</v>
      </c>
    </row>
    <row r="4" spans="1:16" s="4" customFormat="1" ht="17.25" customHeight="1" x14ac:dyDescent="0.2">
      <c r="A4" s="530"/>
      <c r="B4" s="530"/>
      <c r="C4" s="530"/>
      <c r="D4" s="530"/>
      <c r="E4" s="376"/>
      <c r="F4" s="376"/>
      <c r="G4" s="361"/>
      <c r="H4" s="361"/>
      <c r="I4" s="362"/>
      <c r="J4" s="341"/>
      <c r="K4" s="320"/>
      <c r="L4" s="343"/>
      <c r="M4" s="350"/>
      <c r="N4" s="377"/>
      <c r="O4" s="153">
        <v>381</v>
      </c>
      <c r="P4" s="152">
        <v>4</v>
      </c>
    </row>
    <row r="5" spans="1:16" ht="15" customHeight="1" x14ac:dyDescent="0.2">
      <c r="A5" s="5"/>
      <c r="B5" s="9"/>
      <c r="C5" s="6"/>
      <c r="D5" s="7"/>
      <c r="E5" s="8"/>
      <c r="F5" s="8"/>
      <c r="G5" s="8"/>
      <c r="H5" s="8"/>
      <c r="I5" s="8"/>
      <c r="J5" s="387" t="s">
        <v>538</v>
      </c>
      <c r="K5" s="386">
        <v>7260</v>
      </c>
      <c r="L5" s="485">
        <f ca="1">NOW()</f>
        <v>42842.47463553241</v>
      </c>
      <c r="M5" s="485"/>
      <c r="N5" s="160"/>
      <c r="O5" s="153">
        <v>398</v>
      </c>
      <c r="P5" s="152">
        <v>5</v>
      </c>
    </row>
    <row r="6" spans="1:16" ht="15.75" customHeight="1" x14ac:dyDescent="0.2">
      <c r="A6" s="477" t="s">
        <v>6</v>
      </c>
      <c r="B6" s="479" t="s">
        <v>50</v>
      </c>
      <c r="C6" s="477" t="s">
        <v>7</v>
      </c>
      <c r="D6" s="477" t="s">
        <v>198</v>
      </c>
      <c r="E6" s="486" t="s">
        <v>152</v>
      </c>
      <c r="F6" s="486"/>
      <c r="G6" s="486"/>
      <c r="H6" s="486"/>
      <c r="I6" s="486"/>
      <c r="J6" s="486"/>
      <c r="K6" s="486"/>
      <c r="L6" s="476" t="s">
        <v>8</v>
      </c>
      <c r="M6" s="476" t="s">
        <v>53</v>
      </c>
      <c r="N6" s="476" t="s">
        <v>9</v>
      </c>
      <c r="O6" s="153">
        <v>415</v>
      </c>
      <c r="P6" s="152">
        <v>6</v>
      </c>
    </row>
    <row r="7" spans="1:16" ht="30" customHeight="1" x14ac:dyDescent="0.2">
      <c r="A7" s="477"/>
      <c r="B7" s="479"/>
      <c r="C7" s="477"/>
      <c r="D7" s="477"/>
      <c r="E7" s="318">
        <v>1</v>
      </c>
      <c r="F7" s="318">
        <v>2</v>
      </c>
      <c r="G7" s="318">
        <v>3</v>
      </c>
      <c r="H7" s="319" t="s">
        <v>150</v>
      </c>
      <c r="I7" s="318">
        <v>4</v>
      </c>
      <c r="J7" s="318">
        <v>5</v>
      </c>
      <c r="K7" s="318">
        <v>6</v>
      </c>
      <c r="L7" s="476"/>
      <c r="M7" s="476"/>
      <c r="N7" s="476"/>
      <c r="O7" s="153">
        <v>432</v>
      </c>
      <c r="P7" s="152">
        <v>7</v>
      </c>
    </row>
    <row r="8" spans="1:16" s="67" customFormat="1" ht="69" customHeight="1" x14ac:dyDescent="0.2">
      <c r="A8" s="210">
        <v>1</v>
      </c>
      <c r="B8" s="213">
        <v>29954</v>
      </c>
      <c r="C8" s="214" t="s">
        <v>532</v>
      </c>
      <c r="D8" s="214" t="s">
        <v>533</v>
      </c>
      <c r="E8" s="218" t="s">
        <v>534</v>
      </c>
      <c r="F8" s="218">
        <v>7490</v>
      </c>
      <c r="G8" s="218" t="s">
        <v>534</v>
      </c>
      <c r="H8" s="187">
        <f t="shared" ref="H8:H9" si="0">MAX(E8:G8)</f>
        <v>7490</v>
      </c>
      <c r="I8" s="220" t="s">
        <v>534</v>
      </c>
      <c r="J8" s="220" t="s">
        <v>534</v>
      </c>
      <c r="K8" s="220" t="s">
        <v>534</v>
      </c>
      <c r="L8" s="188">
        <v>7490</v>
      </c>
      <c r="M8" s="221"/>
      <c r="N8" s="224"/>
      <c r="O8" s="153">
        <v>448</v>
      </c>
      <c r="P8" s="152">
        <v>8</v>
      </c>
    </row>
    <row r="9" spans="1:16" s="67" customFormat="1" ht="69" customHeight="1" x14ac:dyDescent="0.2">
      <c r="A9" s="210">
        <v>2</v>
      </c>
      <c r="B9" s="213">
        <v>35762</v>
      </c>
      <c r="C9" s="385" t="s">
        <v>535</v>
      </c>
      <c r="D9" s="214" t="s">
        <v>536</v>
      </c>
      <c r="E9" s="218" t="s">
        <v>534</v>
      </c>
      <c r="F9" s="218" t="s">
        <v>534</v>
      </c>
      <c r="G9" s="218">
        <v>4349</v>
      </c>
      <c r="H9" s="187">
        <f t="shared" si="0"/>
        <v>4349</v>
      </c>
      <c r="I9" s="220" t="s">
        <v>534</v>
      </c>
      <c r="J9" s="220">
        <v>4401</v>
      </c>
      <c r="K9" s="220" t="s">
        <v>534</v>
      </c>
      <c r="L9" s="188">
        <f t="shared" ref="L9" si="1">MAX(E9:K9)</f>
        <v>4401</v>
      </c>
      <c r="M9" s="221"/>
      <c r="N9" s="224"/>
      <c r="O9" s="153">
        <v>464</v>
      </c>
      <c r="P9" s="152">
        <v>9</v>
      </c>
    </row>
    <row r="10" spans="1:16" s="67" customFormat="1" ht="69" customHeight="1" x14ac:dyDescent="0.2">
      <c r="A10" s="524"/>
      <c r="B10" s="524"/>
      <c r="C10" s="524"/>
      <c r="D10" s="524"/>
      <c r="E10" s="524"/>
      <c r="F10" s="524"/>
      <c r="G10" s="524"/>
      <c r="H10" s="524"/>
      <c r="I10" s="524"/>
      <c r="J10" s="524"/>
      <c r="K10" s="524"/>
      <c r="L10" s="524"/>
      <c r="M10" s="524"/>
      <c r="N10" s="524"/>
      <c r="O10" s="153"/>
      <c r="P10" s="152"/>
    </row>
    <row r="11" spans="1:16" s="67" customFormat="1" ht="57" customHeight="1" x14ac:dyDescent="0.2">
      <c r="A11" s="518" t="str">
        <f>'YARIŞMA BİLGİLERİ'!A2:K2</f>
        <v>Türkiye Atletizm Federasyonu
İzmir Atletizm İl Temsilciliği</v>
      </c>
      <c r="B11" s="519"/>
      <c r="C11" s="519"/>
      <c r="D11" s="519"/>
      <c r="E11" s="519"/>
      <c r="F11" s="519"/>
      <c r="G11" s="519"/>
      <c r="H11" s="519"/>
      <c r="I11" s="519"/>
      <c r="J11" s="519"/>
      <c r="K11" s="519"/>
      <c r="L11" s="519"/>
      <c r="M11" s="519"/>
      <c r="N11" s="520"/>
      <c r="O11" s="153">
        <v>480</v>
      </c>
      <c r="P11" s="152">
        <v>10</v>
      </c>
    </row>
    <row r="12" spans="1:16" s="67" customFormat="1" ht="23.25" customHeight="1" x14ac:dyDescent="0.2">
      <c r="A12" s="525" t="str">
        <f>'YARIŞMA BİLGİLERİ'!A13:K13</f>
        <v>Olimpik Deneme Yarışmaları</v>
      </c>
      <c r="B12" s="490"/>
      <c r="C12" s="490"/>
      <c r="D12" s="490"/>
      <c r="E12" s="490"/>
      <c r="F12" s="490"/>
      <c r="G12" s="490"/>
      <c r="H12" s="490"/>
      <c r="I12" s="490"/>
      <c r="J12" s="490"/>
      <c r="K12" s="490"/>
      <c r="L12" s="490"/>
      <c r="M12" s="490"/>
      <c r="N12" s="526"/>
      <c r="O12" s="153">
        <v>496</v>
      </c>
      <c r="P12" s="152">
        <v>11</v>
      </c>
    </row>
    <row r="13" spans="1:16" s="67" customFormat="1" ht="27" customHeight="1" x14ac:dyDescent="0.2">
      <c r="A13" s="527" t="s">
        <v>539</v>
      </c>
      <c r="B13" s="528"/>
      <c r="C13" s="528"/>
      <c r="D13" s="528"/>
      <c r="E13" s="478"/>
      <c r="F13" s="478"/>
      <c r="G13" s="351"/>
      <c r="H13" s="351"/>
      <c r="I13" s="351"/>
      <c r="J13" s="379"/>
      <c r="K13" s="491"/>
      <c r="L13" s="491"/>
      <c r="M13" s="491"/>
      <c r="N13" s="531"/>
      <c r="O13" s="153">
        <v>512</v>
      </c>
      <c r="P13" s="152">
        <v>12</v>
      </c>
    </row>
    <row r="14" spans="1:16" s="67" customFormat="1" ht="27" customHeight="1" x14ac:dyDescent="0.2">
      <c r="A14" s="529"/>
      <c r="B14" s="530"/>
      <c r="C14" s="530"/>
      <c r="D14" s="530"/>
      <c r="E14" s="376"/>
      <c r="F14" s="376"/>
      <c r="G14" s="382"/>
      <c r="H14" s="382"/>
      <c r="I14" s="362"/>
      <c r="J14" s="341"/>
      <c r="K14" s="320"/>
      <c r="L14" s="343"/>
      <c r="M14" s="380"/>
      <c r="N14" s="388"/>
      <c r="O14" s="153">
        <v>528</v>
      </c>
      <c r="P14" s="152">
        <v>13</v>
      </c>
    </row>
    <row r="15" spans="1:16" s="67" customFormat="1" ht="19.5" customHeight="1" x14ac:dyDescent="0.2">
      <c r="A15" s="389"/>
      <c r="B15" s="390"/>
      <c r="C15" s="391"/>
      <c r="D15" s="392"/>
      <c r="E15" s="393"/>
      <c r="F15" s="393"/>
      <c r="G15" s="393"/>
      <c r="H15" s="393"/>
      <c r="I15" s="393"/>
      <c r="J15" s="394" t="s">
        <v>538</v>
      </c>
      <c r="K15" s="395">
        <v>5000</v>
      </c>
      <c r="L15" s="485">
        <f ca="1">NOW()</f>
        <v>42842.47463553241</v>
      </c>
      <c r="M15" s="485"/>
      <c r="N15" s="396"/>
      <c r="O15" s="153">
        <v>544</v>
      </c>
      <c r="P15" s="152">
        <v>14</v>
      </c>
    </row>
    <row r="16" spans="1:16" s="67" customFormat="1" ht="69" customHeight="1" x14ac:dyDescent="0.2">
      <c r="A16" s="477" t="s">
        <v>6</v>
      </c>
      <c r="B16" s="479" t="s">
        <v>50</v>
      </c>
      <c r="C16" s="477" t="s">
        <v>7</v>
      </c>
      <c r="D16" s="477" t="s">
        <v>198</v>
      </c>
      <c r="E16" s="486" t="s">
        <v>152</v>
      </c>
      <c r="F16" s="486"/>
      <c r="G16" s="486"/>
      <c r="H16" s="486"/>
      <c r="I16" s="486"/>
      <c r="J16" s="486"/>
      <c r="K16" s="486"/>
      <c r="L16" s="476" t="s">
        <v>8</v>
      </c>
      <c r="M16" s="476" t="s">
        <v>53</v>
      </c>
      <c r="N16" s="476" t="s">
        <v>9</v>
      </c>
      <c r="O16" s="153">
        <v>560</v>
      </c>
      <c r="P16" s="152">
        <v>15</v>
      </c>
    </row>
    <row r="17" spans="1:16" s="67" customFormat="1" ht="69" customHeight="1" x14ac:dyDescent="0.2">
      <c r="A17" s="477"/>
      <c r="B17" s="479"/>
      <c r="C17" s="477"/>
      <c r="D17" s="477"/>
      <c r="E17" s="384">
        <v>1</v>
      </c>
      <c r="F17" s="384">
        <v>2</v>
      </c>
      <c r="G17" s="384">
        <v>3</v>
      </c>
      <c r="H17" s="381" t="s">
        <v>150</v>
      </c>
      <c r="I17" s="384">
        <v>4</v>
      </c>
      <c r="J17" s="384">
        <v>5</v>
      </c>
      <c r="K17" s="384">
        <v>6</v>
      </c>
      <c r="L17" s="476"/>
      <c r="M17" s="476"/>
      <c r="N17" s="476"/>
      <c r="O17" s="153"/>
      <c r="P17" s="152"/>
    </row>
    <row r="18" spans="1:16" s="67" customFormat="1" ht="69" customHeight="1" x14ac:dyDescent="0.2">
      <c r="A18" s="210">
        <v>1</v>
      </c>
      <c r="B18" s="213">
        <v>36539</v>
      </c>
      <c r="C18" s="214" t="s">
        <v>540</v>
      </c>
      <c r="D18" s="214" t="s">
        <v>541</v>
      </c>
      <c r="E18" s="218">
        <v>6950</v>
      </c>
      <c r="F18" s="218">
        <v>6837</v>
      </c>
      <c r="G18" s="218">
        <v>6806</v>
      </c>
      <c r="H18" s="187">
        <f t="shared" ref="H18:H19" si="2">MAX(E18:G18)</f>
        <v>6950</v>
      </c>
      <c r="I18" s="220">
        <v>6749</v>
      </c>
      <c r="J18" s="220">
        <v>6747</v>
      </c>
      <c r="K18" s="220">
        <v>6839</v>
      </c>
      <c r="L18" s="188">
        <f>MAX(E18:K18)</f>
        <v>6950</v>
      </c>
      <c r="M18" s="221"/>
      <c r="N18" s="224"/>
      <c r="O18" s="153"/>
      <c r="P18" s="152"/>
    </row>
    <row r="19" spans="1:16" s="67" customFormat="1" ht="69" customHeight="1" x14ac:dyDescent="0.2">
      <c r="A19" s="210"/>
      <c r="B19" s="213"/>
      <c r="C19" s="385"/>
      <c r="D19" s="214"/>
      <c r="E19" s="218"/>
      <c r="F19" s="218"/>
      <c r="G19" s="218"/>
      <c r="H19" s="187">
        <f t="shared" si="2"/>
        <v>0</v>
      </c>
      <c r="I19" s="220"/>
      <c r="J19" s="220"/>
      <c r="K19" s="220"/>
      <c r="L19" s="188">
        <f t="shared" ref="L19" si="3">MAX(E19:K19)</f>
        <v>0</v>
      </c>
      <c r="M19" s="221"/>
      <c r="N19" s="224"/>
      <c r="O19" s="153"/>
      <c r="P19" s="152"/>
    </row>
    <row r="20" spans="1:16" s="67" customFormat="1" ht="69" customHeight="1" x14ac:dyDescent="0.2">
      <c r="A20" s="521"/>
      <c r="B20" s="522"/>
      <c r="C20" s="522"/>
      <c r="D20" s="522"/>
      <c r="E20" s="522"/>
      <c r="F20" s="522"/>
      <c r="G20" s="522"/>
      <c r="H20" s="522"/>
      <c r="I20" s="522"/>
      <c r="J20" s="522"/>
      <c r="K20" s="522"/>
      <c r="L20" s="522"/>
      <c r="M20" s="522"/>
      <c r="N20" s="523"/>
      <c r="O20" s="153"/>
      <c r="P20" s="152"/>
    </row>
    <row r="21" spans="1:16" s="67" customFormat="1" ht="69" customHeight="1" x14ac:dyDescent="0.2">
      <c r="A21" s="518" t="str">
        <f>'YARIŞMA BİLGİLERİ'!A2:K2</f>
        <v>Türkiye Atletizm Federasyonu
İzmir Atletizm İl Temsilciliği</v>
      </c>
      <c r="B21" s="519"/>
      <c r="C21" s="519"/>
      <c r="D21" s="519"/>
      <c r="E21" s="519"/>
      <c r="F21" s="519"/>
      <c r="G21" s="519"/>
      <c r="H21" s="519"/>
      <c r="I21" s="519"/>
      <c r="J21" s="519"/>
      <c r="K21" s="519"/>
      <c r="L21" s="519"/>
      <c r="M21" s="519"/>
      <c r="N21" s="520"/>
      <c r="O21" s="153"/>
      <c r="P21" s="152"/>
    </row>
    <row r="22" spans="1:16" s="67" customFormat="1" ht="18" customHeight="1" x14ac:dyDescent="0.2">
      <c r="A22" s="525" t="str">
        <f>'YARIŞMA BİLGİLERİ'!A13:K13</f>
        <v>Olimpik Deneme Yarışmaları</v>
      </c>
      <c r="B22" s="490"/>
      <c r="C22" s="490"/>
      <c r="D22" s="490"/>
      <c r="E22" s="490"/>
      <c r="F22" s="490"/>
      <c r="G22" s="490"/>
      <c r="H22" s="490"/>
      <c r="I22" s="490"/>
      <c r="J22" s="490"/>
      <c r="K22" s="490"/>
      <c r="L22" s="490"/>
      <c r="M22" s="490"/>
      <c r="N22" s="526"/>
      <c r="O22" s="153"/>
      <c r="P22" s="152"/>
    </row>
    <row r="23" spans="1:16" s="67" customFormat="1" ht="33" customHeight="1" x14ac:dyDescent="0.2">
      <c r="A23" s="527" t="s">
        <v>542</v>
      </c>
      <c r="B23" s="528"/>
      <c r="C23" s="528"/>
      <c r="D23" s="528"/>
      <c r="E23" s="478"/>
      <c r="F23" s="478"/>
      <c r="G23" s="351"/>
      <c r="H23" s="351"/>
      <c r="I23" s="351"/>
      <c r="J23" s="379"/>
      <c r="K23" s="491"/>
      <c r="L23" s="491"/>
      <c r="M23" s="491"/>
      <c r="N23" s="531"/>
      <c r="O23" s="153"/>
      <c r="P23" s="152"/>
    </row>
    <row r="24" spans="1:16" s="67" customFormat="1" ht="69" hidden="1" customHeight="1" x14ac:dyDescent="0.2">
      <c r="A24" s="529"/>
      <c r="B24" s="530"/>
      <c r="C24" s="530"/>
      <c r="D24" s="530"/>
      <c r="E24" s="376"/>
      <c r="F24" s="376"/>
      <c r="G24" s="382"/>
      <c r="H24" s="382"/>
      <c r="I24" s="362"/>
      <c r="J24" s="341"/>
      <c r="K24" s="320"/>
      <c r="L24" s="343"/>
      <c r="M24" s="380"/>
      <c r="N24" s="388"/>
      <c r="O24" s="153"/>
      <c r="P24" s="152"/>
    </row>
    <row r="25" spans="1:16" s="67" customFormat="1" ht="15.75" customHeight="1" x14ac:dyDescent="0.2">
      <c r="A25" s="389"/>
      <c r="B25" s="390"/>
      <c r="C25" s="391"/>
      <c r="D25" s="392"/>
      <c r="E25" s="393"/>
      <c r="F25" s="393"/>
      <c r="G25" s="393"/>
      <c r="H25" s="393"/>
      <c r="I25" s="393"/>
      <c r="J25" s="394" t="s">
        <v>538</v>
      </c>
      <c r="K25" s="395">
        <v>4000</v>
      </c>
      <c r="L25" s="485">
        <f ca="1">NOW()</f>
        <v>42842.47463553241</v>
      </c>
      <c r="M25" s="485"/>
      <c r="N25" s="396"/>
      <c r="O25" s="153"/>
      <c r="P25" s="152"/>
    </row>
    <row r="26" spans="1:16" s="67" customFormat="1" ht="69" customHeight="1" x14ac:dyDescent="0.2">
      <c r="A26" s="477" t="s">
        <v>6</v>
      </c>
      <c r="B26" s="479" t="s">
        <v>50</v>
      </c>
      <c r="C26" s="477" t="s">
        <v>7</v>
      </c>
      <c r="D26" s="477" t="s">
        <v>198</v>
      </c>
      <c r="E26" s="486" t="s">
        <v>152</v>
      </c>
      <c r="F26" s="486"/>
      <c r="G26" s="486"/>
      <c r="H26" s="486"/>
      <c r="I26" s="486"/>
      <c r="J26" s="486"/>
      <c r="K26" s="486"/>
      <c r="L26" s="476" t="s">
        <v>8</v>
      </c>
      <c r="M26" s="476" t="s">
        <v>53</v>
      </c>
      <c r="N26" s="476" t="s">
        <v>9</v>
      </c>
      <c r="O26" s="153"/>
      <c r="P26" s="152"/>
    </row>
    <row r="27" spans="1:16" s="67" customFormat="1" ht="69" customHeight="1" x14ac:dyDescent="0.2">
      <c r="A27" s="477"/>
      <c r="B27" s="479"/>
      <c r="C27" s="477"/>
      <c r="D27" s="477"/>
      <c r="E27" s="384">
        <v>1</v>
      </c>
      <c r="F27" s="384">
        <v>2</v>
      </c>
      <c r="G27" s="384">
        <v>3</v>
      </c>
      <c r="H27" s="381" t="s">
        <v>150</v>
      </c>
      <c r="I27" s="384">
        <v>4</v>
      </c>
      <c r="J27" s="384">
        <v>5</v>
      </c>
      <c r="K27" s="384">
        <v>6</v>
      </c>
      <c r="L27" s="476"/>
      <c r="M27" s="476"/>
      <c r="N27" s="476"/>
      <c r="O27" s="153"/>
      <c r="P27" s="152"/>
    </row>
    <row r="28" spans="1:16" s="67" customFormat="1" ht="69" customHeight="1" x14ac:dyDescent="0.2">
      <c r="A28" s="210">
        <v>1</v>
      </c>
      <c r="B28" s="213">
        <v>37662</v>
      </c>
      <c r="C28" s="214" t="s">
        <v>543</v>
      </c>
      <c r="D28" s="214" t="s">
        <v>544</v>
      </c>
      <c r="E28" s="218">
        <v>4014</v>
      </c>
      <c r="F28" s="218">
        <v>3805</v>
      </c>
      <c r="G28" s="218">
        <v>3761</v>
      </c>
      <c r="H28" s="187">
        <f t="shared" ref="H28:H29" si="4">MAX(E28:G28)</f>
        <v>4014</v>
      </c>
      <c r="I28" s="220">
        <v>3843</v>
      </c>
      <c r="J28" s="220" t="s">
        <v>202</v>
      </c>
      <c r="K28" s="220" t="s">
        <v>202</v>
      </c>
      <c r="L28" s="188">
        <f>MAX(E28:K28)</f>
        <v>4014</v>
      </c>
      <c r="M28" s="221"/>
      <c r="N28" s="224"/>
      <c r="O28" s="153"/>
      <c r="P28" s="152"/>
    </row>
    <row r="29" spans="1:16" s="70" customFormat="1" ht="69" customHeight="1" x14ac:dyDescent="0.2">
      <c r="A29" s="210"/>
      <c r="B29" s="213"/>
      <c r="C29" s="385"/>
      <c r="D29" s="214"/>
      <c r="E29" s="218"/>
      <c r="F29" s="218"/>
      <c r="G29" s="218"/>
      <c r="H29" s="187">
        <f t="shared" si="4"/>
        <v>0</v>
      </c>
      <c r="I29" s="220"/>
      <c r="J29" s="220"/>
      <c r="K29" s="220"/>
      <c r="L29" s="188">
        <f t="shared" ref="L29" si="5">MAX(E29:K29)</f>
        <v>0</v>
      </c>
      <c r="M29" s="221"/>
      <c r="N29" s="224"/>
      <c r="O29" s="153">
        <v>1075</v>
      </c>
      <c r="P29" s="152">
        <v>48</v>
      </c>
    </row>
    <row r="30" spans="1:16" s="70" customFormat="1" ht="32.25" customHeight="1" x14ac:dyDescent="0.2">
      <c r="A30" s="483" t="s">
        <v>4</v>
      </c>
      <c r="B30" s="483"/>
      <c r="C30" s="315" t="s">
        <v>0</v>
      </c>
      <c r="D30" s="315" t="s">
        <v>1</v>
      </c>
      <c r="E30" s="484" t="s">
        <v>2</v>
      </c>
      <c r="F30" s="484"/>
      <c r="G30" s="484"/>
      <c r="H30" s="484"/>
      <c r="I30" s="484"/>
      <c r="J30" s="484"/>
      <c r="K30" s="484"/>
      <c r="L30" s="484" t="s">
        <v>3</v>
      </c>
      <c r="M30" s="484"/>
      <c r="N30" s="315"/>
      <c r="O30" s="153">
        <v>1090</v>
      </c>
      <c r="P30" s="152">
        <v>49</v>
      </c>
    </row>
    <row r="31" spans="1:16" x14ac:dyDescent="0.2">
      <c r="O31" s="153">
        <v>1105</v>
      </c>
      <c r="P31" s="152">
        <v>50</v>
      </c>
    </row>
    <row r="32" spans="1:16" x14ac:dyDescent="0.2">
      <c r="O32" s="153">
        <v>1120</v>
      </c>
      <c r="P32" s="152">
        <v>51</v>
      </c>
    </row>
    <row r="33" spans="15:16" x14ac:dyDescent="0.2">
      <c r="O33" s="154">
        <v>1135</v>
      </c>
      <c r="P33" s="315">
        <v>52</v>
      </c>
    </row>
    <row r="34" spans="15:16" x14ac:dyDescent="0.2">
      <c r="O34" s="154">
        <v>1150</v>
      </c>
      <c r="P34" s="315">
        <v>53</v>
      </c>
    </row>
    <row r="35" spans="15:16" x14ac:dyDescent="0.2">
      <c r="O35" s="154">
        <v>1165</v>
      </c>
      <c r="P35" s="315">
        <v>54</v>
      </c>
    </row>
    <row r="36" spans="15:16" x14ac:dyDescent="0.2">
      <c r="O36" s="154">
        <v>1180</v>
      </c>
      <c r="P36" s="315">
        <v>55</v>
      </c>
    </row>
    <row r="37" spans="15:16" x14ac:dyDescent="0.2">
      <c r="O37" s="154">
        <v>1195</v>
      </c>
      <c r="P37" s="315">
        <v>56</v>
      </c>
    </row>
    <row r="38" spans="15:16" x14ac:dyDescent="0.2">
      <c r="O38" s="154">
        <v>1210</v>
      </c>
      <c r="P38" s="315">
        <v>57</v>
      </c>
    </row>
    <row r="39" spans="15:16" x14ac:dyDescent="0.2">
      <c r="O39" s="154">
        <v>1225</v>
      </c>
      <c r="P39" s="315">
        <v>58</v>
      </c>
    </row>
    <row r="40" spans="15:16" x14ac:dyDescent="0.2">
      <c r="O40" s="154">
        <v>1240</v>
      </c>
      <c r="P40" s="315">
        <v>59</v>
      </c>
    </row>
    <row r="41" spans="15:16" x14ac:dyDescent="0.2">
      <c r="O41" s="154">
        <v>1255</v>
      </c>
      <c r="P41" s="315">
        <v>60</v>
      </c>
    </row>
    <row r="42" spans="15:16" x14ac:dyDescent="0.2">
      <c r="O42" s="154">
        <v>1270</v>
      </c>
      <c r="P42" s="315">
        <v>61</v>
      </c>
    </row>
    <row r="43" spans="15:16" x14ac:dyDescent="0.2">
      <c r="O43" s="154">
        <v>1285</v>
      </c>
      <c r="P43" s="315">
        <v>62</v>
      </c>
    </row>
    <row r="44" spans="15:16" x14ac:dyDescent="0.2">
      <c r="O44" s="154">
        <v>1300</v>
      </c>
      <c r="P44" s="315">
        <v>63</v>
      </c>
    </row>
    <row r="45" spans="15:16" x14ac:dyDescent="0.2">
      <c r="O45" s="154">
        <v>1315</v>
      </c>
      <c r="P45" s="315">
        <v>64</v>
      </c>
    </row>
    <row r="46" spans="15:16" x14ac:dyDescent="0.2">
      <c r="O46" s="154">
        <v>1330</v>
      </c>
      <c r="P46" s="315">
        <v>65</v>
      </c>
    </row>
    <row r="47" spans="15:16" x14ac:dyDescent="0.2">
      <c r="O47" s="154">
        <v>1345</v>
      </c>
      <c r="P47" s="315">
        <v>66</v>
      </c>
    </row>
    <row r="48" spans="15:16" x14ac:dyDescent="0.2">
      <c r="O48" s="154">
        <v>1360</v>
      </c>
      <c r="P48" s="315">
        <v>67</v>
      </c>
    </row>
    <row r="49" spans="15:16" x14ac:dyDescent="0.2">
      <c r="O49" s="154">
        <v>1375</v>
      </c>
      <c r="P49" s="315">
        <v>68</v>
      </c>
    </row>
    <row r="50" spans="15:16" x14ac:dyDescent="0.2">
      <c r="O50" s="154">
        <v>1390</v>
      </c>
      <c r="P50" s="315">
        <v>69</v>
      </c>
    </row>
    <row r="51" spans="15:16" x14ac:dyDescent="0.2">
      <c r="O51" s="154">
        <v>1405</v>
      </c>
      <c r="P51" s="315">
        <v>70</v>
      </c>
    </row>
    <row r="52" spans="15:16" x14ac:dyDescent="0.2">
      <c r="O52" s="154">
        <v>1420</v>
      </c>
      <c r="P52" s="315">
        <v>71</v>
      </c>
    </row>
    <row r="53" spans="15:16" x14ac:dyDescent="0.2">
      <c r="O53" s="154">
        <v>1435</v>
      </c>
      <c r="P53" s="315">
        <v>72</v>
      </c>
    </row>
    <row r="54" spans="15:16" x14ac:dyDescent="0.2">
      <c r="O54" s="154">
        <v>1450</v>
      </c>
      <c r="P54" s="315">
        <v>73</v>
      </c>
    </row>
    <row r="55" spans="15:16" x14ac:dyDescent="0.2">
      <c r="O55" s="154">
        <v>1465</v>
      </c>
      <c r="P55" s="315">
        <v>74</v>
      </c>
    </row>
    <row r="56" spans="15:16" x14ac:dyDescent="0.2">
      <c r="O56" s="154">
        <v>1480</v>
      </c>
      <c r="P56" s="315">
        <v>75</v>
      </c>
    </row>
    <row r="57" spans="15:16" x14ac:dyDescent="0.2">
      <c r="O57" s="154">
        <v>1495</v>
      </c>
      <c r="P57" s="315">
        <v>76</v>
      </c>
    </row>
    <row r="58" spans="15:16" x14ac:dyDescent="0.2">
      <c r="O58" s="154">
        <v>1510</v>
      </c>
      <c r="P58" s="315">
        <v>77</v>
      </c>
    </row>
    <row r="59" spans="15:16" x14ac:dyDescent="0.2">
      <c r="O59" s="154">
        <v>1525</v>
      </c>
      <c r="P59" s="315">
        <v>78</v>
      </c>
    </row>
    <row r="60" spans="15:16" x14ac:dyDescent="0.2">
      <c r="O60" s="154">
        <v>1540</v>
      </c>
      <c r="P60" s="315">
        <v>79</v>
      </c>
    </row>
    <row r="61" spans="15:16" x14ac:dyDescent="0.2">
      <c r="O61" s="154">
        <v>1555</v>
      </c>
      <c r="P61" s="315">
        <v>80</v>
      </c>
    </row>
    <row r="62" spans="15:16" x14ac:dyDescent="0.2">
      <c r="O62" s="154">
        <v>1570</v>
      </c>
      <c r="P62" s="315">
        <v>81</v>
      </c>
    </row>
    <row r="63" spans="15:16" x14ac:dyDescent="0.2">
      <c r="O63" s="154">
        <v>1585</v>
      </c>
      <c r="P63" s="315">
        <v>82</v>
      </c>
    </row>
    <row r="64" spans="15:16" x14ac:dyDescent="0.2">
      <c r="O64" s="154">
        <v>1600</v>
      </c>
      <c r="P64" s="315">
        <v>83</v>
      </c>
    </row>
    <row r="65" spans="15:16" x14ac:dyDescent="0.2">
      <c r="O65" s="154">
        <v>1615</v>
      </c>
      <c r="P65" s="315">
        <v>84</v>
      </c>
    </row>
    <row r="66" spans="15:16" x14ac:dyDescent="0.2">
      <c r="O66" s="154">
        <v>1630</v>
      </c>
      <c r="P66" s="315">
        <v>85</v>
      </c>
    </row>
    <row r="67" spans="15:16" x14ac:dyDescent="0.2">
      <c r="O67" s="154">
        <v>1645</v>
      </c>
      <c r="P67" s="315">
        <v>86</v>
      </c>
    </row>
    <row r="68" spans="15:16" x14ac:dyDescent="0.2">
      <c r="O68" s="154">
        <v>1660</v>
      </c>
      <c r="P68" s="315">
        <v>87</v>
      </c>
    </row>
    <row r="69" spans="15:16" x14ac:dyDescent="0.2">
      <c r="O69" s="154">
        <v>1675</v>
      </c>
      <c r="P69" s="315">
        <v>88</v>
      </c>
    </row>
    <row r="70" spans="15:16" x14ac:dyDescent="0.2">
      <c r="O70" s="154">
        <v>1690</v>
      </c>
      <c r="P70" s="315">
        <v>89</v>
      </c>
    </row>
    <row r="71" spans="15:16" x14ac:dyDescent="0.2">
      <c r="O71" s="154">
        <v>1705</v>
      </c>
      <c r="P71" s="315">
        <v>90</v>
      </c>
    </row>
    <row r="72" spans="15:16" x14ac:dyDescent="0.2">
      <c r="O72" s="154">
        <v>1720</v>
      </c>
      <c r="P72" s="315">
        <v>91</v>
      </c>
    </row>
    <row r="73" spans="15:16" x14ac:dyDescent="0.2">
      <c r="O73" s="154">
        <v>1735</v>
      </c>
      <c r="P73" s="315">
        <v>92</v>
      </c>
    </row>
    <row r="74" spans="15:16" x14ac:dyDescent="0.2">
      <c r="O74" s="154">
        <v>1750</v>
      </c>
      <c r="P74" s="315">
        <v>93</v>
      </c>
    </row>
    <row r="75" spans="15:16" x14ac:dyDescent="0.2">
      <c r="O75" s="153">
        <v>1765</v>
      </c>
      <c r="P75" s="152">
        <v>94</v>
      </c>
    </row>
    <row r="76" spans="15:16" x14ac:dyDescent="0.2">
      <c r="O76" s="153">
        <v>1780</v>
      </c>
      <c r="P76" s="152">
        <v>95</v>
      </c>
    </row>
    <row r="77" spans="15:16" x14ac:dyDescent="0.2">
      <c r="O77" s="153">
        <v>1794</v>
      </c>
      <c r="P77" s="152">
        <v>96</v>
      </c>
    </row>
    <row r="78" spans="15:16" x14ac:dyDescent="0.2">
      <c r="O78" s="153">
        <v>1808</v>
      </c>
      <c r="P78" s="152">
        <v>97</v>
      </c>
    </row>
    <row r="79" spans="15:16" x14ac:dyDescent="0.2">
      <c r="O79" s="153">
        <v>1822</v>
      </c>
      <c r="P79" s="152">
        <v>98</v>
      </c>
    </row>
    <row r="80" spans="15:16" x14ac:dyDescent="0.2">
      <c r="O80" s="153">
        <v>1836</v>
      </c>
      <c r="P80" s="152">
        <v>99</v>
      </c>
    </row>
    <row r="81" spans="15:16" x14ac:dyDescent="0.2">
      <c r="O81" s="153">
        <v>1850</v>
      </c>
      <c r="P81" s="152">
        <v>100</v>
      </c>
    </row>
  </sheetData>
  <autoFilter ref="B6:N7"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47">
    <mergeCell ref="A30:B30"/>
    <mergeCell ref="E30:K30"/>
    <mergeCell ref="L30:M30"/>
    <mergeCell ref="L5:M5"/>
    <mergeCell ref="A6:A7"/>
    <mergeCell ref="B6:B7"/>
    <mergeCell ref="C6:C7"/>
    <mergeCell ref="D6:D7"/>
    <mergeCell ref="E6:K6"/>
    <mergeCell ref="L6:L7"/>
    <mergeCell ref="M6:M7"/>
    <mergeCell ref="A12:N12"/>
    <mergeCell ref="A13:D14"/>
    <mergeCell ref="E13:F13"/>
    <mergeCell ref="N6:N7"/>
    <mergeCell ref="A2:N2"/>
    <mergeCell ref="E3:F3"/>
    <mergeCell ref="K3:N3"/>
    <mergeCell ref="A3:D4"/>
    <mergeCell ref="E23:F23"/>
    <mergeCell ref="K23:N23"/>
    <mergeCell ref="K13:N13"/>
    <mergeCell ref="L15:M15"/>
    <mergeCell ref="A16:A17"/>
    <mergeCell ref="B16:B17"/>
    <mergeCell ref="C16:C17"/>
    <mergeCell ref="D16:D17"/>
    <mergeCell ref="E16:K16"/>
    <mergeCell ref="L16:L17"/>
    <mergeCell ref="M16:M17"/>
    <mergeCell ref="N16:N17"/>
    <mergeCell ref="N26:N27"/>
    <mergeCell ref="A21:N21"/>
    <mergeCell ref="A11:N11"/>
    <mergeCell ref="A1:N1"/>
    <mergeCell ref="A20:N20"/>
    <mergeCell ref="L25:M25"/>
    <mergeCell ref="A26:A27"/>
    <mergeCell ref="B26:B27"/>
    <mergeCell ref="C26:C27"/>
    <mergeCell ref="D26:D27"/>
    <mergeCell ref="E26:K26"/>
    <mergeCell ref="L26:L27"/>
    <mergeCell ref="M26:M27"/>
    <mergeCell ref="A10:N10"/>
    <mergeCell ref="A22:N22"/>
    <mergeCell ref="A23:D24"/>
  </mergeCells>
  <conditionalFormatting sqref="H8:H9">
    <cfRule type="cellIs" dxfId="16" priority="6" operator="equal">
      <formula>0</formula>
    </cfRule>
  </conditionalFormatting>
  <conditionalFormatting sqref="L8:L9">
    <cfRule type="cellIs" dxfId="15" priority="5" operator="equal">
      <formula>0</formula>
    </cfRule>
  </conditionalFormatting>
  <conditionalFormatting sqref="H18:H19">
    <cfRule type="cellIs" dxfId="14" priority="4" operator="equal">
      <formula>0</formula>
    </cfRule>
  </conditionalFormatting>
  <conditionalFormatting sqref="L18:L19">
    <cfRule type="cellIs" dxfId="13" priority="3" operator="equal">
      <formula>0</formula>
    </cfRule>
  </conditionalFormatting>
  <conditionalFormatting sqref="H28:H29">
    <cfRule type="cellIs" dxfId="12" priority="2" operator="equal">
      <formula>0</formula>
    </cfRule>
  </conditionalFormatting>
  <conditionalFormatting sqref="L28:L29">
    <cfRule type="cellIs" dxfId="11" priority="1" operator="equal">
      <formula>0</formula>
    </cfRule>
  </conditionalFormatting>
  <printOptions horizontalCentered="1"/>
  <pageMargins left="0.25" right="0.25" top="0.75" bottom="0.75" header="0.3" footer="0.3"/>
  <pageSetup paperSize="9" scale="50" fitToHeight="0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81"/>
  <sheetViews>
    <sheetView zoomScale="70" zoomScaleNormal="70" workbookViewId="0">
      <selection activeCell="E25" sqref="E25:K25"/>
    </sheetView>
  </sheetViews>
  <sheetFormatPr defaultRowHeight="12.75" x14ac:dyDescent="0.2"/>
  <cols>
    <col min="1" max="1" width="6" style="73" customWidth="1"/>
    <col min="2" max="2" width="13.5703125" style="74" customWidth="1"/>
    <col min="3" max="3" width="31.85546875" style="73" customWidth="1"/>
    <col min="4" max="4" width="22.140625" style="3" customWidth="1"/>
    <col min="5" max="9" width="13" style="3" customWidth="1"/>
    <col min="10" max="10" width="15.28515625" style="3" customWidth="1"/>
    <col min="11" max="11" width="13" style="3" customWidth="1"/>
    <col min="12" max="12" width="13" style="75" customWidth="1"/>
    <col min="13" max="13" width="10.28515625" style="73" customWidth="1"/>
    <col min="14" max="14" width="10" style="152" customWidth="1"/>
    <col min="15" max="15" width="9.140625" style="153" hidden="1" customWidth="1"/>
    <col min="16" max="16" width="9.140625" style="152" hidden="1" customWidth="1"/>
    <col min="17" max="16384" width="9.140625" style="3"/>
  </cols>
  <sheetData>
    <row r="1" spans="1:16" ht="48.75" customHeight="1" x14ac:dyDescent="0.2">
      <c r="A1" s="487" t="str">
        <f>'YARIŞMA BİLGİLERİ'!A2:K2</f>
        <v>Türkiye Atletizm Federasyonu
İzmir Atletizm İl Temsilciliği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153">
        <v>330</v>
      </c>
      <c r="P1" s="152">
        <v>1</v>
      </c>
    </row>
    <row r="2" spans="1:16" ht="25.5" customHeight="1" x14ac:dyDescent="0.2">
      <c r="A2" s="490" t="str">
        <f>'YARIŞMA BİLGİLERİ'!A13:K13</f>
        <v>Olimpik Deneme Yarışmaları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153">
        <v>347</v>
      </c>
      <c r="P2" s="152">
        <v>2</v>
      </c>
    </row>
    <row r="3" spans="1:16" s="4" customFormat="1" ht="27" customHeight="1" x14ac:dyDescent="0.2">
      <c r="A3" s="528" t="s">
        <v>545</v>
      </c>
      <c r="B3" s="528"/>
      <c r="C3" s="528"/>
      <c r="D3" s="528"/>
      <c r="E3" s="478"/>
      <c r="F3" s="478"/>
      <c r="G3" s="351"/>
      <c r="H3" s="351"/>
      <c r="I3" s="351"/>
      <c r="J3" s="379"/>
      <c r="K3" s="491"/>
      <c r="L3" s="491"/>
      <c r="M3" s="491"/>
      <c r="N3" s="491"/>
      <c r="O3" s="153">
        <v>364</v>
      </c>
      <c r="P3" s="152">
        <v>3</v>
      </c>
    </row>
    <row r="4" spans="1:16" s="4" customFormat="1" ht="17.25" customHeight="1" x14ac:dyDescent="0.2">
      <c r="A4" s="530"/>
      <c r="B4" s="530"/>
      <c r="C4" s="530"/>
      <c r="D4" s="530"/>
      <c r="E4" s="376"/>
      <c r="F4" s="376"/>
      <c r="G4" s="382"/>
      <c r="H4" s="382"/>
      <c r="I4" s="362"/>
      <c r="J4" s="341"/>
      <c r="K4" s="320"/>
      <c r="L4" s="343"/>
      <c r="M4" s="380"/>
      <c r="N4" s="377"/>
      <c r="O4" s="153">
        <v>381</v>
      </c>
      <c r="P4" s="152">
        <v>4</v>
      </c>
    </row>
    <row r="5" spans="1:16" ht="15" customHeight="1" x14ac:dyDescent="0.2">
      <c r="A5" s="5"/>
      <c r="B5" s="9"/>
      <c r="C5" s="6"/>
      <c r="D5" s="7"/>
      <c r="E5" s="8"/>
      <c r="F5" s="8"/>
      <c r="G5" s="8"/>
      <c r="H5" s="8"/>
      <c r="I5" s="8"/>
      <c r="J5" s="387" t="s">
        <v>538</v>
      </c>
      <c r="K5" s="386">
        <v>4000</v>
      </c>
      <c r="L5" s="485">
        <f ca="1">NOW()</f>
        <v>42842.47463553241</v>
      </c>
      <c r="M5" s="485"/>
      <c r="N5" s="160"/>
      <c r="O5" s="153">
        <v>398</v>
      </c>
      <c r="P5" s="152">
        <v>5</v>
      </c>
    </row>
    <row r="6" spans="1:16" ht="15.75" customHeight="1" x14ac:dyDescent="0.2">
      <c r="A6" s="477" t="s">
        <v>6</v>
      </c>
      <c r="B6" s="479" t="s">
        <v>50</v>
      </c>
      <c r="C6" s="477" t="s">
        <v>7</v>
      </c>
      <c r="D6" s="477" t="s">
        <v>198</v>
      </c>
      <c r="E6" s="486" t="s">
        <v>152</v>
      </c>
      <c r="F6" s="486"/>
      <c r="G6" s="486"/>
      <c r="H6" s="486"/>
      <c r="I6" s="486"/>
      <c r="J6" s="486"/>
      <c r="K6" s="486"/>
      <c r="L6" s="476" t="s">
        <v>8</v>
      </c>
      <c r="M6" s="476" t="s">
        <v>53</v>
      </c>
      <c r="N6" s="476" t="s">
        <v>9</v>
      </c>
      <c r="O6" s="153">
        <v>415</v>
      </c>
      <c r="P6" s="152">
        <v>6</v>
      </c>
    </row>
    <row r="7" spans="1:16" ht="30" customHeight="1" x14ac:dyDescent="0.2">
      <c r="A7" s="477"/>
      <c r="B7" s="479"/>
      <c r="C7" s="477"/>
      <c r="D7" s="477"/>
      <c r="E7" s="384">
        <v>1</v>
      </c>
      <c r="F7" s="384">
        <v>2</v>
      </c>
      <c r="G7" s="384">
        <v>3</v>
      </c>
      <c r="H7" s="381" t="s">
        <v>150</v>
      </c>
      <c r="I7" s="384">
        <v>4</v>
      </c>
      <c r="J7" s="384">
        <v>5</v>
      </c>
      <c r="K7" s="384">
        <v>6</v>
      </c>
      <c r="L7" s="476"/>
      <c r="M7" s="476"/>
      <c r="N7" s="476"/>
      <c r="O7" s="153">
        <v>432</v>
      </c>
      <c r="P7" s="152">
        <v>7</v>
      </c>
    </row>
    <row r="8" spans="1:16" s="67" customFormat="1" ht="69" customHeight="1" x14ac:dyDescent="0.2">
      <c r="A8" s="210">
        <v>1</v>
      </c>
      <c r="B8" s="213">
        <v>35916</v>
      </c>
      <c r="C8" s="214" t="s">
        <v>546</v>
      </c>
      <c r="D8" s="214" t="s">
        <v>541</v>
      </c>
      <c r="E8" s="218">
        <v>6672</v>
      </c>
      <c r="F8" s="218">
        <v>6740</v>
      </c>
      <c r="G8" s="218">
        <v>6629</v>
      </c>
      <c r="H8" s="187">
        <f t="shared" ref="H8:H9" si="0">MAX(E8:G8)</f>
        <v>6740</v>
      </c>
      <c r="I8" s="220">
        <v>6641</v>
      </c>
      <c r="J8" s="220">
        <v>6689</v>
      </c>
      <c r="K8" s="220">
        <v>6737</v>
      </c>
      <c r="L8" s="188">
        <f t="shared" ref="L8:L9" si="1">MAX(E8:K8)</f>
        <v>6740</v>
      </c>
      <c r="M8" s="221"/>
      <c r="N8" s="224"/>
      <c r="O8" s="153">
        <v>448</v>
      </c>
      <c r="P8" s="152">
        <v>8</v>
      </c>
    </row>
    <row r="9" spans="1:16" s="67" customFormat="1" ht="69" customHeight="1" x14ac:dyDescent="0.2">
      <c r="A9" s="210">
        <v>2</v>
      </c>
      <c r="B9" s="213">
        <v>34718</v>
      </c>
      <c r="C9" s="385" t="s">
        <v>547</v>
      </c>
      <c r="D9" s="214" t="s">
        <v>548</v>
      </c>
      <c r="E9" s="218">
        <v>5484</v>
      </c>
      <c r="F9" s="218">
        <v>5463</v>
      </c>
      <c r="G9" s="218">
        <v>5344</v>
      </c>
      <c r="H9" s="187">
        <f t="shared" si="0"/>
        <v>5484</v>
      </c>
      <c r="I9" s="220" t="s">
        <v>534</v>
      </c>
      <c r="J9" s="220" t="s">
        <v>534</v>
      </c>
      <c r="K9" s="220" t="s">
        <v>534</v>
      </c>
      <c r="L9" s="188">
        <f t="shared" si="1"/>
        <v>5484</v>
      </c>
      <c r="M9" s="221"/>
      <c r="N9" s="224"/>
      <c r="O9" s="153">
        <v>464</v>
      </c>
      <c r="P9" s="152">
        <v>9</v>
      </c>
    </row>
    <row r="10" spans="1:16" s="67" customFormat="1" ht="69" customHeight="1" x14ac:dyDescent="0.2">
      <c r="A10" s="524"/>
      <c r="B10" s="524"/>
      <c r="C10" s="524"/>
      <c r="D10" s="524"/>
      <c r="E10" s="524"/>
      <c r="F10" s="524"/>
      <c r="G10" s="524"/>
      <c r="H10" s="524"/>
      <c r="I10" s="524"/>
      <c r="J10" s="524"/>
      <c r="K10" s="524"/>
      <c r="L10" s="524"/>
      <c r="M10" s="524"/>
      <c r="N10" s="524"/>
      <c r="O10" s="153"/>
      <c r="P10" s="152"/>
    </row>
    <row r="11" spans="1:16" s="67" customFormat="1" ht="57" customHeight="1" x14ac:dyDescent="0.2">
      <c r="A11" s="518" t="str">
        <f>'YARIŞMA BİLGİLERİ'!A2:K2</f>
        <v>Türkiye Atletizm Federasyonu
İzmir Atletizm İl Temsilciliği</v>
      </c>
      <c r="B11" s="519"/>
      <c r="C11" s="519"/>
      <c r="D11" s="519"/>
      <c r="E11" s="519"/>
      <c r="F11" s="519"/>
      <c r="G11" s="519"/>
      <c r="H11" s="519"/>
      <c r="I11" s="519"/>
      <c r="J11" s="519"/>
      <c r="K11" s="519"/>
      <c r="L11" s="519"/>
      <c r="M11" s="519"/>
      <c r="N11" s="520"/>
      <c r="O11" s="153">
        <v>480</v>
      </c>
      <c r="P11" s="152">
        <v>10</v>
      </c>
    </row>
    <row r="12" spans="1:16" s="67" customFormat="1" ht="23.25" customHeight="1" x14ac:dyDescent="0.2">
      <c r="A12" s="525" t="str">
        <f>'YARIŞMA BİLGİLERİ'!A13:K13</f>
        <v>Olimpik Deneme Yarışmaları</v>
      </c>
      <c r="B12" s="490"/>
      <c r="C12" s="490"/>
      <c r="D12" s="490"/>
      <c r="E12" s="490"/>
      <c r="F12" s="490"/>
      <c r="G12" s="490"/>
      <c r="H12" s="490"/>
      <c r="I12" s="490"/>
      <c r="J12" s="490"/>
      <c r="K12" s="490"/>
      <c r="L12" s="490"/>
      <c r="M12" s="490"/>
      <c r="N12" s="526"/>
      <c r="O12" s="153">
        <v>496</v>
      </c>
      <c r="P12" s="152">
        <v>11</v>
      </c>
    </row>
    <row r="13" spans="1:16" s="67" customFormat="1" ht="27" customHeight="1" x14ac:dyDescent="0.2">
      <c r="A13" s="527" t="s">
        <v>550</v>
      </c>
      <c r="B13" s="528"/>
      <c r="C13" s="528"/>
      <c r="D13" s="528"/>
      <c r="E13" s="478"/>
      <c r="F13" s="478"/>
      <c r="G13" s="351"/>
      <c r="H13" s="351"/>
      <c r="I13" s="351"/>
      <c r="J13" s="379"/>
      <c r="K13" s="491"/>
      <c r="L13" s="491"/>
      <c r="M13" s="491"/>
      <c r="N13" s="531"/>
      <c r="O13" s="153">
        <v>512</v>
      </c>
      <c r="P13" s="152">
        <v>12</v>
      </c>
    </row>
    <row r="14" spans="1:16" s="67" customFormat="1" ht="27" customHeight="1" x14ac:dyDescent="0.2">
      <c r="A14" s="529"/>
      <c r="B14" s="530"/>
      <c r="C14" s="530"/>
      <c r="D14" s="530"/>
      <c r="E14" s="376"/>
      <c r="F14" s="376"/>
      <c r="G14" s="382"/>
      <c r="H14" s="382"/>
      <c r="I14" s="362"/>
      <c r="J14" s="341"/>
      <c r="K14" s="320"/>
      <c r="L14" s="343"/>
      <c r="M14" s="380"/>
      <c r="N14" s="388"/>
      <c r="O14" s="153">
        <v>528</v>
      </c>
      <c r="P14" s="152">
        <v>13</v>
      </c>
    </row>
    <row r="15" spans="1:16" s="67" customFormat="1" ht="19.5" customHeight="1" x14ac:dyDescent="0.2">
      <c r="A15" s="389"/>
      <c r="B15" s="390"/>
      <c r="C15" s="391"/>
      <c r="D15" s="392"/>
      <c r="E15" s="393"/>
      <c r="F15" s="393"/>
      <c r="G15" s="393"/>
      <c r="H15" s="393"/>
      <c r="I15" s="393"/>
      <c r="J15" s="394" t="s">
        <v>538</v>
      </c>
      <c r="K15" s="395">
        <v>4000</v>
      </c>
      <c r="L15" s="485">
        <f ca="1">NOW()</f>
        <v>42842.47463553241</v>
      </c>
      <c r="M15" s="485"/>
      <c r="N15" s="396"/>
      <c r="O15" s="153">
        <v>544</v>
      </c>
      <c r="P15" s="152">
        <v>14</v>
      </c>
    </row>
    <row r="16" spans="1:16" s="67" customFormat="1" ht="69" customHeight="1" x14ac:dyDescent="0.2">
      <c r="A16" s="477" t="s">
        <v>6</v>
      </c>
      <c r="B16" s="479" t="s">
        <v>50</v>
      </c>
      <c r="C16" s="477" t="s">
        <v>7</v>
      </c>
      <c r="D16" s="477" t="s">
        <v>198</v>
      </c>
      <c r="E16" s="486" t="s">
        <v>152</v>
      </c>
      <c r="F16" s="486"/>
      <c r="G16" s="486"/>
      <c r="H16" s="486"/>
      <c r="I16" s="486"/>
      <c r="J16" s="486"/>
      <c r="K16" s="486"/>
      <c r="L16" s="476" t="s">
        <v>8</v>
      </c>
      <c r="M16" s="476" t="s">
        <v>53</v>
      </c>
      <c r="N16" s="476" t="s">
        <v>9</v>
      </c>
      <c r="O16" s="153">
        <v>560</v>
      </c>
      <c r="P16" s="152">
        <v>15</v>
      </c>
    </row>
    <row r="17" spans="1:16" s="67" customFormat="1" ht="69" customHeight="1" x14ac:dyDescent="0.2">
      <c r="A17" s="477"/>
      <c r="B17" s="479"/>
      <c r="C17" s="477"/>
      <c r="D17" s="477"/>
      <c r="E17" s="384">
        <v>1</v>
      </c>
      <c r="F17" s="384">
        <v>2</v>
      </c>
      <c r="G17" s="384">
        <v>3</v>
      </c>
      <c r="H17" s="381" t="s">
        <v>150</v>
      </c>
      <c r="I17" s="384">
        <v>4</v>
      </c>
      <c r="J17" s="384">
        <v>5</v>
      </c>
      <c r="K17" s="384">
        <v>6</v>
      </c>
      <c r="L17" s="476"/>
      <c r="M17" s="476"/>
      <c r="N17" s="476"/>
      <c r="O17" s="153"/>
      <c r="P17" s="152"/>
    </row>
    <row r="18" spans="1:16" s="67" customFormat="1" ht="69" customHeight="1" x14ac:dyDescent="0.2">
      <c r="A18" s="210">
        <v>1</v>
      </c>
      <c r="B18" s="213">
        <v>36471</v>
      </c>
      <c r="C18" s="214" t="s">
        <v>549</v>
      </c>
      <c r="D18" s="214" t="s">
        <v>544</v>
      </c>
      <c r="E18" s="218">
        <v>3793</v>
      </c>
      <c r="F18" s="218" t="s">
        <v>534</v>
      </c>
      <c r="G18" s="218" t="s">
        <v>534</v>
      </c>
      <c r="H18" s="187">
        <f t="shared" ref="H18" si="2">MAX(E18:G18)</f>
        <v>3793</v>
      </c>
      <c r="I18" s="220">
        <v>4050</v>
      </c>
      <c r="J18" s="220">
        <v>4104</v>
      </c>
      <c r="K18" s="220" t="s">
        <v>534</v>
      </c>
      <c r="L18" s="188">
        <f>MAX(E18:K18)</f>
        <v>4104</v>
      </c>
      <c r="M18" s="221"/>
      <c r="N18" s="224"/>
      <c r="O18" s="153"/>
      <c r="P18" s="152"/>
    </row>
    <row r="19" spans="1:16" s="67" customFormat="1" ht="69" customHeight="1" x14ac:dyDescent="0.2">
      <c r="A19" s="521"/>
      <c r="B19" s="522"/>
      <c r="C19" s="522"/>
      <c r="D19" s="522"/>
      <c r="E19" s="522"/>
      <c r="F19" s="522"/>
      <c r="G19" s="522"/>
      <c r="H19" s="522"/>
      <c r="I19" s="522"/>
      <c r="J19" s="522"/>
      <c r="K19" s="522"/>
      <c r="L19" s="522"/>
      <c r="M19" s="522"/>
      <c r="N19" s="523"/>
      <c r="O19" s="153"/>
      <c r="P19" s="152"/>
    </row>
    <row r="20" spans="1:16" s="67" customFormat="1" ht="69" customHeight="1" x14ac:dyDescent="0.2">
      <c r="A20" s="518" t="str">
        <f>'YARIŞMA BİLGİLERİ'!A2:K2</f>
        <v>Türkiye Atletizm Federasyonu
İzmir Atletizm İl Temsilciliği</v>
      </c>
      <c r="B20" s="519"/>
      <c r="C20" s="519"/>
      <c r="D20" s="519"/>
      <c r="E20" s="519"/>
      <c r="F20" s="519"/>
      <c r="G20" s="519"/>
      <c r="H20" s="519"/>
      <c r="I20" s="519"/>
      <c r="J20" s="519"/>
      <c r="K20" s="519"/>
      <c r="L20" s="519"/>
      <c r="M20" s="519"/>
      <c r="N20" s="520"/>
      <c r="O20" s="153"/>
      <c r="P20" s="152"/>
    </row>
    <row r="21" spans="1:16" s="67" customFormat="1" ht="18" customHeight="1" x14ac:dyDescent="0.2">
      <c r="A21" s="525" t="str">
        <f>'YARIŞMA BİLGİLERİ'!A13:K13</f>
        <v>Olimpik Deneme Yarışmaları</v>
      </c>
      <c r="B21" s="490"/>
      <c r="C21" s="490"/>
      <c r="D21" s="490"/>
      <c r="E21" s="490"/>
      <c r="F21" s="490"/>
      <c r="G21" s="490"/>
      <c r="H21" s="490"/>
      <c r="I21" s="490"/>
      <c r="J21" s="490"/>
      <c r="K21" s="490"/>
      <c r="L21" s="490"/>
      <c r="M21" s="490"/>
      <c r="N21" s="526"/>
      <c r="O21" s="153"/>
      <c r="P21" s="152"/>
    </row>
    <row r="22" spans="1:16" s="67" customFormat="1" ht="33" customHeight="1" x14ac:dyDescent="0.2">
      <c r="A22" s="527" t="s">
        <v>551</v>
      </c>
      <c r="B22" s="528"/>
      <c r="C22" s="528"/>
      <c r="D22" s="528"/>
      <c r="E22" s="478"/>
      <c r="F22" s="478"/>
      <c r="G22" s="351"/>
      <c r="H22" s="351"/>
      <c r="I22" s="351"/>
      <c r="J22" s="379"/>
      <c r="K22" s="491"/>
      <c r="L22" s="491"/>
      <c r="M22" s="491"/>
      <c r="N22" s="531"/>
      <c r="O22" s="153"/>
      <c r="P22" s="152"/>
    </row>
    <row r="23" spans="1:16" s="67" customFormat="1" ht="69" hidden="1" customHeight="1" x14ac:dyDescent="0.2">
      <c r="A23" s="529"/>
      <c r="B23" s="530"/>
      <c r="C23" s="530"/>
      <c r="D23" s="530"/>
      <c r="E23" s="376"/>
      <c r="F23" s="376"/>
      <c r="G23" s="382"/>
      <c r="H23" s="382"/>
      <c r="I23" s="362"/>
      <c r="J23" s="341"/>
      <c r="K23" s="320"/>
      <c r="L23" s="343"/>
      <c r="M23" s="380"/>
      <c r="N23" s="388"/>
      <c r="O23" s="153"/>
      <c r="P23" s="152"/>
    </row>
    <row r="24" spans="1:16" s="67" customFormat="1" ht="15.75" customHeight="1" x14ac:dyDescent="0.2">
      <c r="A24" s="389"/>
      <c r="B24" s="390"/>
      <c r="C24" s="391"/>
      <c r="D24" s="392"/>
      <c r="E24" s="393"/>
      <c r="F24" s="393"/>
      <c r="G24" s="393"/>
      <c r="H24" s="393"/>
      <c r="I24" s="393"/>
      <c r="J24" s="394" t="s">
        <v>538</v>
      </c>
      <c r="K24" s="395">
        <v>3000</v>
      </c>
      <c r="L24" s="485">
        <f ca="1">NOW()</f>
        <v>42842.47463553241</v>
      </c>
      <c r="M24" s="485"/>
      <c r="N24" s="396"/>
      <c r="O24" s="153"/>
      <c r="P24" s="152"/>
    </row>
    <row r="25" spans="1:16" s="67" customFormat="1" ht="69" customHeight="1" x14ac:dyDescent="0.2">
      <c r="A25" s="477" t="s">
        <v>6</v>
      </c>
      <c r="B25" s="479" t="s">
        <v>50</v>
      </c>
      <c r="C25" s="477" t="s">
        <v>7</v>
      </c>
      <c r="D25" s="477" t="s">
        <v>198</v>
      </c>
      <c r="E25" s="486" t="s">
        <v>152</v>
      </c>
      <c r="F25" s="486"/>
      <c r="G25" s="486"/>
      <c r="H25" s="486"/>
      <c r="I25" s="486"/>
      <c r="J25" s="486"/>
      <c r="K25" s="486"/>
      <c r="L25" s="476" t="s">
        <v>8</v>
      </c>
      <c r="M25" s="476" t="s">
        <v>53</v>
      </c>
      <c r="N25" s="476" t="s">
        <v>9</v>
      </c>
      <c r="O25" s="153"/>
      <c r="P25" s="152"/>
    </row>
    <row r="26" spans="1:16" s="67" customFormat="1" ht="69" customHeight="1" x14ac:dyDescent="0.2">
      <c r="A26" s="477"/>
      <c r="B26" s="479"/>
      <c r="C26" s="477"/>
      <c r="D26" s="477"/>
      <c r="E26" s="384">
        <v>1</v>
      </c>
      <c r="F26" s="384">
        <v>2</v>
      </c>
      <c r="G26" s="384">
        <v>3</v>
      </c>
      <c r="H26" s="381" t="s">
        <v>150</v>
      </c>
      <c r="I26" s="384">
        <v>4</v>
      </c>
      <c r="J26" s="384">
        <v>5</v>
      </c>
      <c r="K26" s="384">
        <v>6</v>
      </c>
      <c r="L26" s="476"/>
      <c r="M26" s="476"/>
      <c r="N26" s="476"/>
      <c r="O26" s="153"/>
      <c r="P26" s="152"/>
    </row>
    <row r="27" spans="1:16" s="67" customFormat="1" ht="69" customHeight="1" x14ac:dyDescent="0.2">
      <c r="A27" s="210">
        <v>1</v>
      </c>
      <c r="B27" s="213">
        <v>36613</v>
      </c>
      <c r="C27" s="385" t="s">
        <v>555</v>
      </c>
      <c r="D27" s="214" t="s">
        <v>554</v>
      </c>
      <c r="E27" s="218">
        <v>4576</v>
      </c>
      <c r="F27" s="218">
        <v>4516</v>
      </c>
      <c r="G27" s="218">
        <v>4615</v>
      </c>
      <c r="H27" s="187">
        <v>4615</v>
      </c>
      <c r="I27" s="220" t="s">
        <v>534</v>
      </c>
      <c r="J27" s="220">
        <v>4658</v>
      </c>
      <c r="K27" s="220">
        <v>4261</v>
      </c>
      <c r="L27" s="188">
        <v>4658</v>
      </c>
      <c r="M27" s="221"/>
      <c r="N27" s="224"/>
      <c r="O27" s="153"/>
      <c r="P27" s="152"/>
    </row>
    <row r="28" spans="1:16" s="67" customFormat="1" ht="69" customHeight="1" x14ac:dyDescent="0.2">
      <c r="A28" s="210">
        <v>2</v>
      </c>
      <c r="B28" s="213">
        <v>36895</v>
      </c>
      <c r="C28" s="214" t="s">
        <v>553</v>
      </c>
      <c r="D28" s="214" t="s">
        <v>554</v>
      </c>
      <c r="E28" s="218" t="s">
        <v>534</v>
      </c>
      <c r="F28" s="218" t="s">
        <v>534</v>
      </c>
      <c r="G28" s="218" t="s">
        <v>534</v>
      </c>
      <c r="H28" s="187" t="s">
        <v>534</v>
      </c>
      <c r="I28" s="220">
        <v>2887</v>
      </c>
      <c r="J28" s="220">
        <v>4309</v>
      </c>
      <c r="K28" s="220" t="s">
        <v>534</v>
      </c>
      <c r="L28" s="188">
        <v>4309</v>
      </c>
      <c r="M28" s="221"/>
      <c r="N28" s="224"/>
      <c r="O28" s="153"/>
      <c r="P28" s="152"/>
    </row>
    <row r="29" spans="1:16" s="70" customFormat="1" ht="69" customHeight="1" x14ac:dyDescent="0.2">
      <c r="A29" s="210">
        <v>3</v>
      </c>
      <c r="B29" s="213">
        <v>36603</v>
      </c>
      <c r="C29" s="214" t="s">
        <v>552</v>
      </c>
      <c r="D29" s="214" t="s">
        <v>544</v>
      </c>
      <c r="E29" s="218" t="s">
        <v>534</v>
      </c>
      <c r="F29" s="218">
        <v>3679</v>
      </c>
      <c r="G29" s="218" t="s">
        <v>534</v>
      </c>
      <c r="H29" s="187">
        <v>3679</v>
      </c>
      <c r="I29" s="220" t="s">
        <v>534</v>
      </c>
      <c r="J29" s="220" t="s">
        <v>534</v>
      </c>
      <c r="K29" s="220">
        <v>4099</v>
      </c>
      <c r="L29" s="188">
        <v>4099</v>
      </c>
      <c r="M29" s="221"/>
      <c r="N29" s="224"/>
      <c r="O29" s="153">
        <v>1075</v>
      </c>
      <c r="P29" s="152">
        <v>48</v>
      </c>
    </row>
    <row r="30" spans="1:16" s="70" customFormat="1" ht="32.25" customHeight="1" x14ac:dyDescent="0.2">
      <c r="A30" s="483" t="s">
        <v>4</v>
      </c>
      <c r="B30" s="483"/>
      <c r="C30" s="383" t="s">
        <v>0</v>
      </c>
      <c r="D30" s="383" t="s">
        <v>1</v>
      </c>
      <c r="E30" s="484" t="s">
        <v>2</v>
      </c>
      <c r="F30" s="484"/>
      <c r="G30" s="484"/>
      <c r="H30" s="484"/>
      <c r="I30" s="484"/>
      <c r="J30" s="484"/>
      <c r="K30" s="484"/>
      <c r="L30" s="484" t="s">
        <v>3</v>
      </c>
      <c r="M30" s="484"/>
      <c r="N30" s="383"/>
      <c r="O30" s="153">
        <v>1090</v>
      </c>
      <c r="P30" s="152">
        <v>49</v>
      </c>
    </row>
    <row r="31" spans="1:16" x14ac:dyDescent="0.2">
      <c r="O31" s="153">
        <v>1105</v>
      </c>
      <c r="P31" s="152">
        <v>50</v>
      </c>
    </row>
    <row r="32" spans="1:16" x14ac:dyDescent="0.2">
      <c r="O32" s="153">
        <v>1120</v>
      </c>
      <c r="P32" s="152">
        <v>51</v>
      </c>
    </row>
    <row r="33" spans="15:16" x14ac:dyDescent="0.2">
      <c r="O33" s="154">
        <v>1135</v>
      </c>
      <c r="P33" s="383">
        <v>52</v>
      </c>
    </row>
    <row r="34" spans="15:16" x14ac:dyDescent="0.2">
      <c r="O34" s="154">
        <v>1150</v>
      </c>
      <c r="P34" s="383">
        <v>53</v>
      </c>
    </row>
    <row r="35" spans="15:16" x14ac:dyDescent="0.2">
      <c r="O35" s="154">
        <v>1165</v>
      </c>
      <c r="P35" s="383">
        <v>54</v>
      </c>
    </row>
    <row r="36" spans="15:16" x14ac:dyDescent="0.2">
      <c r="O36" s="154">
        <v>1180</v>
      </c>
      <c r="P36" s="383">
        <v>55</v>
      </c>
    </row>
    <row r="37" spans="15:16" x14ac:dyDescent="0.2">
      <c r="O37" s="154">
        <v>1195</v>
      </c>
      <c r="P37" s="383">
        <v>56</v>
      </c>
    </row>
    <row r="38" spans="15:16" x14ac:dyDescent="0.2">
      <c r="O38" s="154">
        <v>1210</v>
      </c>
      <c r="P38" s="383">
        <v>57</v>
      </c>
    </row>
    <row r="39" spans="15:16" x14ac:dyDescent="0.2">
      <c r="O39" s="154">
        <v>1225</v>
      </c>
      <c r="P39" s="383">
        <v>58</v>
      </c>
    </row>
    <row r="40" spans="15:16" x14ac:dyDescent="0.2">
      <c r="O40" s="154">
        <v>1240</v>
      </c>
      <c r="P40" s="383">
        <v>59</v>
      </c>
    </row>
    <row r="41" spans="15:16" x14ac:dyDescent="0.2">
      <c r="O41" s="154">
        <v>1255</v>
      </c>
      <c r="P41" s="383">
        <v>60</v>
      </c>
    </row>
    <row r="42" spans="15:16" x14ac:dyDescent="0.2">
      <c r="O42" s="154">
        <v>1270</v>
      </c>
      <c r="P42" s="383">
        <v>61</v>
      </c>
    </row>
    <row r="43" spans="15:16" x14ac:dyDescent="0.2">
      <c r="O43" s="154">
        <v>1285</v>
      </c>
      <c r="P43" s="383">
        <v>62</v>
      </c>
    </row>
    <row r="44" spans="15:16" x14ac:dyDescent="0.2">
      <c r="O44" s="154">
        <v>1300</v>
      </c>
      <c r="P44" s="383">
        <v>63</v>
      </c>
    </row>
    <row r="45" spans="15:16" x14ac:dyDescent="0.2">
      <c r="O45" s="154">
        <v>1315</v>
      </c>
      <c r="P45" s="383">
        <v>64</v>
      </c>
    </row>
    <row r="46" spans="15:16" x14ac:dyDescent="0.2">
      <c r="O46" s="154">
        <v>1330</v>
      </c>
      <c r="P46" s="383">
        <v>65</v>
      </c>
    </row>
    <row r="47" spans="15:16" x14ac:dyDescent="0.2">
      <c r="O47" s="154">
        <v>1345</v>
      </c>
      <c r="P47" s="383">
        <v>66</v>
      </c>
    </row>
    <row r="48" spans="15:16" x14ac:dyDescent="0.2">
      <c r="O48" s="154">
        <v>1360</v>
      </c>
      <c r="P48" s="383">
        <v>67</v>
      </c>
    </row>
    <row r="49" spans="15:16" x14ac:dyDescent="0.2">
      <c r="O49" s="154">
        <v>1375</v>
      </c>
      <c r="P49" s="383">
        <v>68</v>
      </c>
    </row>
    <row r="50" spans="15:16" x14ac:dyDescent="0.2">
      <c r="O50" s="154">
        <v>1390</v>
      </c>
      <c r="P50" s="383">
        <v>69</v>
      </c>
    </row>
    <row r="51" spans="15:16" x14ac:dyDescent="0.2">
      <c r="O51" s="154">
        <v>1405</v>
      </c>
      <c r="P51" s="383">
        <v>70</v>
      </c>
    </row>
    <row r="52" spans="15:16" x14ac:dyDescent="0.2">
      <c r="O52" s="154">
        <v>1420</v>
      </c>
      <c r="P52" s="383">
        <v>71</v>
      </c>
    </row>
    <row r="53" spans="15:16" x14ac:dyDescent="0.2">
      <c r="O53" s="154">
        <v>1435</v>
      </c>
      <c r="P53" s="383">
        <v>72</v>
      </c>
    </row>
    <row r="54" spans="15:16" x14ac:dyDescent="0.2">
      <c r="O54" s="154">
        <v>1450</v>
      </c>
      <c r="P54" s="383">
        <v>73</v>
      </c>
    </row>
    <row r="55" spans="15:16" x14ac:dyDescent="0.2">
      <c r="O55" s="154">
        <v>1465</v>
      </c>
      <c r="P55" s="383">
        <v>74</v>
      </c>
    </row>
    <row r="56" spans="15:16" x14ac:dyDescent="0.2">
      <c r="O56" s="154">
        <v>1480</v>
      </c>
      <c r="P56" s="383">
        <v>75</v>
      </c>
    </row>
    <row r="57" spans="15:16" x14ac:dyDescent="0.2">
      <c r="O57" s="154">
        <v>1495</v>
      </c>
      <c r="P57" s="383">
        <v>76</v>
      </c>
    </row>
    <row r="58" spans="15:16" x14ac:dyDescent="0.2">
      <c r="O58" s="154">
        <v>1510</v>
      </c>
      <c r="P58" s="383">
        <v>77</v>
      </c>
    </row>
    <row r="59" spans="15:16" x14ac:dyDescent="0.2">
      <c r="O59" s="154">
        <v>1525</v>
      </c>
      <c r="P59" s="383">
        <v>78</v>
      </c>
    </row>
    <row r="60" spans="15:16" x14ac:dyDescent="0.2">
      <c r="O60" s="154">
        <v>1540</v>
      </c>
      <c r="P60" s="383">
        <v>79</v>
      </c>
    </row>
    <row r="61" spans="15:16" x14ac:dyDescent="0.2">
      <c r="O61" s="154">
        <v>1555</v>
      </c>
      <c r="P61" s="383">
        <v>80</v>
      </c>
    </row>
    <row r="62" spans="15:16" x14ac:dyDescent="0.2">
      <c r="O62" s="154">
        <v>1570</v>
      </c>
      <c r="P62" s="383">
        <v>81</v>
      </c>
    </row>
    <row r="63" spans="15:16" x14ac:dyDescent="0.2">
      <c r="O63" s="154">
        <v>1585</v>
      </c>
      <c r="P63" s="383">
        <v>82</v>
      </c>
    </row>
    <row r="64" spans="15:16" x14ac:dyDescent="0.2">
      <c r="O64" s="154">
        <v>1600</v>
      </c>
      <c r="P64" s="383">
        <v>83</v>
      </c>
    </row>
    <row r="65" spans="15:16" x14ac:dyDescent="0.2">
      <c r="O65" s="154">
        <v>1615</v>
      </c>
      <c r="P65" s="383">
        <v>84</v>
      </c>
    </row>
    <row r="66" spans="15:16" x14ac:dyDescent="0.2">
      <c r="O66" s="154">
        <v>1630</v>
      </c>
      <c r="P66" s="383">
        <v>85</v>
      </c>
    </row>
    <row r="67" spans="15:16" x14ac:dyDescent="0.2">
      <c r="O67" s="154">
        <v>1645</v>
      </c>
      <c r="P67" s="383">
        <v>86</v>
      </c>
    </row>
    <row r="68" spans="15:16" x14ac:dyDescent="0.2">
      <c r="O68" s="154">
        <v>1660</v>
      </c>
      <c r="P68" s="383">
        <v>87</v>
      </c>
    </row>
    <row r="69" spans="15:16" x14ac:dyDescent="0.2">
      <c r="O69" s="154">
        <v>1675</v>
      </c>
      <c r="P69" s="383">
        <v>88</v>
      </c>
    </row>
    <row r="70" spans="15:16" x14ac:dyDescent="0.2">
      <c r="O70" s="154">
        <v>1690</v>
      </c>
      <c r="P70" s="383">
        <v>89</v>
      </c>
    </row>
    <row r="71" spans="15:16" x14ac:dyDescent="0.2">
      <c r="O71" s="154">
        <v>1705</v>
      </c>
      <c r="P71" s="383">
        <v>90</v>
      </c>
    </row>
    <row r="72" spans="15:16" x14ac:dyDescent="0.2">
      <c r="O72" s="154">
        <v>1720</v>
      </c>
      <c r="P72" s="383">
        <v>91</v>
      </c>
    </row>
    <row r="73" spans="15:16" x14ac:dyDescent="0.2">
      <c r="O73" s="154">
        <v>1735</v>
      </c>
      <c r="P73" s="383">
        <v>92</v>
      </c>
    </row>
    <row r="74" spans="15:16" x14ac:dyDescent="0.2">
      <c r="O74" s="154">
        <v>1750</v>
      </c>
      <c r="P74" s="383">
        <v>93</v>
      </c>
    </row>
    <row r="75" spans="15:16" x14ac:dyDescent="0.2">
      <c r="O75" s="153">
        <v>1765</v>
      </c>
      <c r="P75" s="152">
        <v>94</v>
      </c>
    </row>
    <row r="76" spans="15:16" x14ac:dyDescent="0.2">
      <c r="O76" s="153">
        <v>1780</v>
      </c>
      <c r="P76" s="152">
        <v>95</v>
      </c>
    </row>
    <row r="77" spans="15:16" x14ac:dyDescent="0.2">
      <c r="O77" s="153">
        <v>1794</v>
      </c>
      <c r="P77" s="152">
        <v>96</v>
      </c>
    </row>
    <row r="78" spans="15:16" x14ac:dyDescent="0.2">
      <c r="O78" s="153">
        <v>1808</v>
      </c>
      <c r="P78" s="152">
        <v>97</v>
      </c>
    </row>
    <row r="79" spans="15:16" x14ac:dyDescent="0.2">
      <c r="O79" s="153">
        <v>1822</v>
      </c>
      <c r="P79" s="152">
        <v>98</v>
      </c>
    </row>
    <row r="80" spans="15:16" x14ac:dyDescent="0.2">
      <c r="O80" s="153">
        <v>1836</v>
      </c>
      <c r="P80" s="152">
        <v>99</v>
      </c>
    </row>
    <row r="81" spans="15:16" x14ac:dyDescent="0.2">
      <c r="O81" s="153">
        <v>1850</v>
      </c>
      <c r="P81" s="152">
        <v>100</v>
      </c>
    </row>
  </sheetData>
  <sortState ref="B27:L29">
    <sortCondition descending="1" ref="L27:L29"/>
  </sortState>
  <mergeCells count="47">
    <mergeCell ref="A12:N12"/>
    <mergeCell ref="A13:D14"/>
    <mergeCell ref="E13:F13"/>
    <mergeCell ref="K13:N13"/>
    <mergeCell ref="A1:N1"/>
    <mergeCell ref="A3:D4"/>
    <mergeCell ref="A10:N10"/>
    <mergeCell ref="A11:N11"/>
    <mergeCell ref="A2:N2"/>
    <mergeCell ref="E3:F3"/>
    <mergeCell ref="K3:N3"/>
    <mergeCell ref="N6:N7"/>
    <mergeCell ref="L5:M5"/>
    <mergeCell ref="A6:A7"/>
    <mergeCell ref="B6:B7"/>
    <mergeCell ref="C6:C7"/>
    <mergeCell ref="D6:D7"/>
    <mergeCell ref="E6:K6"/>
    <mergeCell ref="L6:L7"/>
    <mergeCell ref="M6:M7"/>
    <mergeCell ref="L15:M15"/>
    <mergeCell ref="A16:A17"/>
    <mergeCell ref="B16:B17"/>
    <mergeCell ref="C16:C17"/>
    <mergeCell ref="D16:D17"/>
    <mergeCell ref="E16:K16"/>
    <mergeCell ref="L16:L17"/>
    <mergeCell ref="M16:M17"/>
    <mergeCell ref="N16:N17"/>
    <mergeCell ref="A19:N19"/>
    <mergeCell ref="A20:N20"/>
    <mergeCell ref="A21:N21"/>
    <mergeCell ref="A22:D23"/>
    <mergeCell ref="E22:F22"/>
    <mergeCell ref="K22:N22"/>
    <mergeCell ref="N25:N26"/>
    <mergeCell ref="A30:B30"/>
    <mergeCell ref="E30:K30"/>
    <mergeCell ref="L30:M30"/>
    <mergeCell ref="L24:M24"/>
    <mergeCell ref="A25:A26"/>
    <mergeCell ref="B25:B26"/>
    <mergeCell ref="C25:C26"/>
    <mergeCell ref="D25:D26"/>
    <mergeCell ref="E25:K25"/>
    <mergeCell ref="L25:L26"/>
    <mergeCell ref="M25:M26"/>
  </mergeCells>
  <conditionalFormatting sqref="H27:H29">
    <cfRule type="cellIs" dxfId="10" priority="2" operator="equal">
      <formula>0</formula>
    </cfRule>
  </conditionalFormatting>
  <conditionalFormatting sqref="L27:L29">
    <cfRule type="cellIs" dxfId="9" priority="1" operator="equal">
      <formula>0</formula>
    </cfRule>
  </conditionalFormatting>
  <conditionalFormatting sqref="H8:H9">
    <cfRule type="cellIs" dxfId="8" priority="6" operator="equal">
      <formula>0</formula>
    </cfRule>
  </conditionalFormatting>
  <conditionalFormatting sqref="L8:L9">
    <cfRule type="cellIs" dxfId="7" priority="5" operator="equal">
      <formula>0</formula>
    </cfRule>
  </conditionalFormatting>
  <conditionalFormatting sqref="H18">
    <cfRule type="cellIs" dxfId="6" priority="4" operator="equal">
      <formula>0</formula>
    </cfRule>
  </conditionalFormatting>
  <conditionalFormatting sqref="L18">
    <cfRule type="cellIs" dxfId="5" priority="3" operator="equal">
      <formula>0</formula>
    </cfRule>
  </conditionalFormatting>
  <pageMargins left="0.25" right="0.25" top="0.75" bottom="0.75" header="0.3" footer="0.3"/>
  <pageSetup paperSize="9" scale="5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R90"/>
  <sheetViews>
    <sheetView view="pageBreakPreview" zoomScale="70" zoomScaleNormal="100" zoomScaleSheetLayoutView="70" workbookViewId="0">
      <selection activeCell="I13" sqref="I13"/>
    </sheetView>
  </sheetViews>
  <sheetFormatPr defaultRowHeight="12.75" x14ac:dyDescent="0.2"/>
  <cols>
    <col min="1" max="1" width="6" style="73" customWidth="1"/>
    <col min="2" max="2" width="13.140625" style="73" hidden="1" customWidth="1"/>
    <col min="3" max="3" width="8.5703125" style="73" customWidth="1"/>
    <col min="4" max="4" width="13.5703125" style="74" customWidth="1"/>
    <col min="5" max="5" width="31.85546875" style="73" customWidth="1"/>
    <col min="6" max="6" width="22.140625" style="3" customWidth="1"/>
    <col min="7" max="11" width="14.7109375" style="3" customWidth="1"/>
    <col min="12" max="12" width="15.7109375" style="3" customWidth="1"/>
    <col min="13" max="13" width="14.7109375" style="3" customWidth="1"/>
    <col min="14" max="14" width="13" style="75" customWidth="1"/>
    <col min="15" max="15" width="10.28515625" style="73" customWidth="1"/>
    <col min="16" max="16" width="10" style="152" customWidth="1"/>
    <col min="17" max="17" width="9.140625" style="153" hidden="1" customWidth="1"/>
    <col min="18" max="18" width="9.140625" style="152" hidden="1" customWidth="1"/>
    <col min="19" max="16384" width="9.140625" style="3"/>
  </cols>
  <sheetData>
    <row r="1" spans="1:18" ht="48.75" customHeight="1" x14ac:dyDescent="0.2">
      <c r="A1" s="487" t="str">
        <f>'YARIŞMA BİLGİLERİ'!A2:K2</f>
        <v>Türkiye Atletizm Federasyonu
İzmir Atletizm İl Temsilciliği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316"/>
      <c r="Q1" s="153">
        <v>330</v>
      </c>
      <c r="R1" s="152">
        <v>1</v>
      </c>
    </row>
    <row r="2" spans="1:18" ht="25.5" customHeight="1" x14ac:dyDescent="0.2">
      <c r="A2" s="490">
        <f>'YARIŞMA BİLGİLERİ'!A14:K14</f>
        <v>0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  <c r="Q2" s="153">
        <v>347</v>
      </c>
      <c r="R2" s="152">
        <v>2</v>
      </c>
    </row>
    <row r="3" spans="1:18" s="4" customFormat="1" ht="27" customHeight="1" x14ac:dyDescent="0.2">
      <c r="A3" s="488" t="s">
        <v>47</v>
      </c>
      <c r="B3" s="488"/>
      <c r="C3" s="488"/>
      <c r="D3" s="489" t="e">
        <f>#REF!</f>
        <v>#REF!</v>
      </c>
      <c r="E3" s="489"/>
      <c r="F3" s="351" t="s">
        <v>363</v>
      </c>
      <c r="G3" s="478" t="e">
        <f>#REF!</f>
        <v>#REF!</v>
      </c>
      <c r="H3" s="478"/>
      <c r="I3" s="351"/>
      <c r="J3" s="351"/>
      <c r="K3" s="351"/>
      <c r="L3" s="331" t="s">
        <v>526</v>
      </c>
      <c r="M3" s="491" t="e">
        <f>#REF!</f>
        <v>#REF!</v>
      </c>
      <c r="N3" s="491"/>
      <c r="O3" s="491"/>
      <c r="P3" s="491"/>
      <c r="Q3" s="153">
        <v>364</v>
      </c>
      <c r="R3" s="152">
        <v>3</v>
      </c>
    </row>
    <row r="4" spans="1:18" s="4" customFormat="1" ht="27" customHeight="1" x14ac:dyDescent="0.2">
      <c r="A4" s="354"/>
      <c r="B4" s="354"/>
      <c r="C4" s="354"/>
      <c r="D4" s="355"/>
      <c r="E4" s="355"/>
      <c r="F4" s="356"/>
      <c r="G4" s="374"/>
      <c r="H4" s="374"/>
      <c r="I4" s="356"/>
      <c r="J4" s="356"/>
      <c r="K4" s="356"/>
      <c r="L4" s="336" t="s">
        <v>527</v>
      </c>
      <c r="M4" s="482" t="e">
        <f>#REF!</f>
        <v>#REF!</v>
      </c>
      <c r="N4" s="482"/>
      <c r="O4" s="482"/>
      <c r="P4" s="482"/>
      <c r="Q4" s="153"/>
      <c r="R4" s="152"/>
    </row>
    <row r="5" spans="1:18" s="4" customFormat="1" ht="27" customHeight="1" x14ac:dyDescent="0.2">
      <c r="A5" s="354"/>
      <c r="B5" s="354"/>
      <c r="C5" s="354"/>
      <c r="D5" s="355"/>
      <c r="E5" s="355"/>
      <c r="F5" s="356"/>
      <c r="G5" s="374"/>
      <c r="H5" s="374"/>
      <c r="I5" s="356"/>
      <c r="J5" s="356"/>
      <c r="K5" s="356"/>
      <c r="L5" s="336" t="s">
        <v>528</v>
      </c>
      <c r="M5" s="482" t="e">
        <f>#REF!</f>
        <v>#REF!</v>
      </c>
      <c r="N5" s="482"/>
      <c r="O5" s="482"/>
      <c r="P5" s="482"/>
      <c r="Q5" s="153"/>
      <c r="R5" s="152"/>
    </row>
    <row r="6" spans="1:18" s="4" customFormat="1" ht="27" customHeight="1" x14ac:dyDescent="0.2">
      <c r="A6" s="354"/>
      <c r="B6" s="354"/>
      <c r="C6" s="354"/>
      <c r="D6" s="355"/>
      <c r="E6" s="355"/>
      <c r="F6" s="356"/>
      <c r="G6" s="374"/>
      <c r="H6" s="374"/>
      <c r="I6" s="356"/>
      <c r="J6" s="356"/>
      <c r="K6" s="356"/>
      <c r="L6" s="336" t="s">
        <v>529</v>
      </c>
      <c r="M6" s="482" t="e">
        <f>#REF!</f>
        <v>#REF!</v>
      </c>
      <c r="N6" s="482"/>
      <c r="O6" s="482"/>
      <c r="P6" s="482"/>
      <c r="Q6" s="153"/>
      <c r="R6" s="152"/>
    </row>
    <row r="7" spans="1:18" s="4" customFormat="1" ht="17.25" customHeight="1" x14ac:dyDescent="0.2">
      <c r="A7" s="481" t="s">
        <v>48</v>
      </c>
      <c r="B7" s="481"/>
      <c r="C7" s="481"/>
      <c r="D7" s="480" t="str">
        <f>'YARIŞMA BİLGİLERİ'!F21</f>
        <v>ERKEKLER  - BAYANLAR</v>
      </c>
      <c r="E7" s="480"/>
      <c r="F7" s="375" t="s">
        <v>129</v>
      </c>
      <c r="G7" s="376" t="e">
        <f>#REF!</f>
        <v>#REF!</v>
      </c>
      <c r="H7" s="376"/>
      <c r="I7" s="361"/>
      <c r="J7" s="361"/>
      <c r="K7" s="362"/>
      <c r="L7" s="341" t="s">
        <v>42</v>
      </c>
      <c r="M7" s="342" t="e">
        <f>#REF!</f>
        <v>#REF!</v>
      </c>
      <c r="N7" s="343" t="s">
        <v>377</v>
      </c>
      <c r="O7" s="350" t="e">
        <f>#REF!</f>
        <v>#REF!</v>
      </c>
      <c r="P7" s="377"/>
      <c r="Q7" s="153">
        <v>381</v>
      </c>
      <c r="R7" s="152">
        <v>4</v>
      </c>
    </row>
    <row r="8" spans="1:18" ht="15" customHeight="1" x14ac:dyDescent="0.2">
      <c r="A8" s="5"/>
      <c r="B8" s="5"/>
      <c r="C8" s="5"/>
      <c r="D8" s="9"/>
      <c r="E8" s="6"/>
      <c r="F8" s="7"/>
      <c r="G8" s="8"/>
      <c r="H8" s="8"/>
      <c r="I8" s="8"/>
      <c r="J8" s="8"/>
      <c r="K8" s="8"/>
      <c r="L8" s="8"/>
      <c r="M8" s="8"/>
      <c r="N8" s="485">
        <f ca="1">NOW()</f>
        <v>42842.47463553241</v>
      </c>
      <c r="O8" s="485"/>
      <c r="P8" s="160"/>
      <c r="Q8" s="153">
        <v>398</v>
      </c>
      <c r="R8" s="152">
        <v>5</v>
      </c>
    </row>
    <row r="9" spans="1:18" ht="15.75" x14ac:dyDescent="0.2">
      <c r="A9" s="477" t="s">
        <v>6</v>
      </c>
      <c r="B9" s="477"/>
      <c r="C9" s="479" t="s">
        <v>36</v>
      </c>
      <c r="D9" s="479" t="s">
        <v>50</v>
      </c>
      <c r="E9" s="477" t="s">
        <v>7</v>
      </c>
      <c r="F9" s="477" t="s">
        <v>198</v>
      </c>
      <c r="G9" s="486" t="s">
        <v>152</v>
      </c>
      <c r="H9" s="486"/>
      <c r="I9" s="486"/>
      <c r="J9" s="486"/>
      <c r="K9" s="486"/>
      <c r="L9" s="486"/>
      <c r="M9" s="486"/>
      <c r="N9" s="476" t="s">
        <v>8</v>
      </c>
      <c r="O9" s="476" t="s">
        <v>53</v>
      </c>
      <c r="P9" s="476" t="s">
        <v>9</v>
      </c>
      <c r="Q9" s="153">
        <v>415</v>
      </c>
      <c r="R9" s="152">
        <v>6</v>
      </c>
    </row>
    <row r="10" spans="1:18" ht="30" customHeight="1" x14ac:dyDescent="0.2">
      <c r="A10" s="477"/>
      <c r="B10" s="477"/>
      <c r="C10" s="479"/>
      <c r="D10" s="479"/>
      <c r="E10" s="477"/>
      <c r="F10" s="477"/>
      <c r="G10" s="318">
        <v>1</v>
      </c>
      <c r="H10" s="318">
        <v>2</v>
      </c>
      <c r="I10" s="318">
        <v>3</v>
      </c>
      <c r="J10" s="319" t="s">
        <v>150</v>
      </c>
      <c r="K10" s="318">
        <v>4</v>
      </c>
      <c r="L10" s="318">
        <v>5</v>
      </c>
      <c r="M10" s="318">
        <v>6</v>
      </c>
      <c r="N10" s="476"/>
      <c r="O10" s="476"/>
      <c r="P10" s="476"/>
      <c r="Q10" s="153">
        <v>432</v>
      </c>
      <c r="R10" s="152">
        <v>7</v>
      </c>
    </row>
    <row r="11" spans="1:18" s="67" customFormat="1" ht="49.5" customHeight="1" x14ac:dyDescent="0.2">
      <c r="A11" s="210"/>
      <c r="B11" s="211" t="s">
        <v>463</v>
      </c>
      <c r="C11" s="212" t="str">
        <f>IF(ISERROR(VLOOKUP(B11,#REF!,2,0)),"",(VLOOKUP(B11,#REF!,2,0)))</f>
        <v/>
      </c>
      <c r="D11" s="213" t="str">
        <f>IF(ISERROR(VLOOKUP(B11,#REF!,4,0)),"",(VLOOKUP(B11,#REF!,4,0)))</f>
        <v/>
      </c>
      <c r="E11" s="214" t="str">
        <f>IF(ISERROR(VLOOKUP(B11,#REF!,5,0)),"",(VLOOKUP(B11,#REF!,5,0)))</f>
        <v/>
      </c>
      <c r="F11" s="214" t="str">
        <f>IF(ISERROR(VLOOKUP(B11,#REF!,6,0)),"",(VLOOKUP(B11,#REF!,6,0)))</f>
        <v/>
      </c>
      <c r="G11" s="218"/>
      <c r="H11" s="218"/>
      <c r="I11" s="218"/>
      <c r="J11" s="187">
        <f t="shared" ref="J11:J15" si="0">MAX(G11:I11)</f>
        <v>0</v>
      </c>
      <c r="K11" s="220"/>
      <c r="L11" s="220"/>
      <c r="M11" s="220"/>
      <c r="N11" s="188">
        <f t="shared" ref="N11:N15" si="1">MAX(G11:M11)</f>
        <v>0</v>
      </c>
      <c r="O11" s="221"/>
      <c r="P11" s="224"/>
      <c r="Q11" s="153">
        <v>448</v>
      </c>
      <c r="R11" s="152">
        <v>8</v>
      </c>
    </row>
    <row r="12" spans="1:18" s="67" customFormat="1" ht="49.5" customHeight="1" x14ac:dyDescent="0.2">
      <c r="A12" s="210"/>
      <c r="B12" s="211" t="s">
        <v>464</v>
      </c>
      <c r="C12" s="212" t="str">
        <f>IF(ISERROR(VLOOKUP(B12,#REF!,2,0)),"",(VLOOKUP(B12,#REF!,2,0)))</f>
        <v/>
      </c>
      <c r="D12" s="213" t="str">
        <f>IF(ISERROR(VLOOKUP(B12,#REF!,4,0)),"",(VLOOKUP(B12,#REF!,4,0)))</f>
        <v/>
      </c>
      <c r="E12" s="214" t="str">
        <f>IF(ISERROR(VLOOKUP(B12,#REF!,5,0)),"",(VLOOKUP(B12,#REF!,5,0)))</f>
        <v/>
      </c>
      <c r="F12" s="214" t="str">
        <f>IF(ISERROR(VLOOKUP(B12,#REF!,6,0)),"",(VLOOKUP(B12,#REF!,6,0)))</f>
        <v/>
      </c>
      <c r="G12" s="218"/>
      <c r="H12" s="218"/>
      <c r="I12" s="218"/>
      <c r="J12" s="187">
        <f t="shared" si="0"/>
        <v>0</v>
      </c>
      <c r="K12" s="220"/>
      <c r="L12" s="220"/>
      <c r="M12" s="220"/>
      <c r="N12" s="188">
        <f t="shared" si="1"/>
        <v>0</v>
      </c>
      <c r="O12" s="221"/>
      <c r="P12" s="224"/>
      <c r="Q12" s="153">
        <v>464</v>
      </c>
      <c r="R12" s="152">
        <v>9</v>
      </c>
    </row>
    <row r="13" spans="1:18" s="67" customFormat="1" ht="49.5" customHeight="1" x14ac:dyDescent="0.2">
      <c r="A13" s="210"/>
      <c r="B13" s="211" t="s">
        <v>465</v>
      </c>
      <c r="C13" s="212" t="str">
        <f>IF(ISERROR(VLOOKUP(B13,#REF!,2,0)),"",(VLOOKUP(B13,#REF!,2,0)))</f>
        <v/>
      </c>
      <c r="D13" s="213" t="str">
        <f>IF(ISERROR(VLOOKUP(B13,#REF!,4,0)),"",(VLOOKUP(B13,#REF!,4,0)))</f>
        <v/>
      </c>
      <c r="E13" s="214" t="str">
        <f>IF(ISERROR(VLOOKUP(B13,#REF!,5,0)),"",(VLOOKUP(B13,#REF!,5,0)))</f>
        <v/>
      </c>
      <c r="F13" s="214" t="str">
        <f>IF(ISERROR(VLOOKUP(B13,#REF!,6,0)),"",(VLOOKUP(B13,#REF!,6,0)))</f>
        <v/>
      </c>
      <c r="G13" s="218"/>
      <c r="H13" s="218"/>
      <c r="I13" s="218"/>
      <c r="J13" s="187">
        <f t="shared" si="0"/>
        <v>0</v>
      </c>
      <c r="K13" s="220"/>
      <c r="L13" s="220"/>
      <c r="M13" s="220"/>
      <c r="N13" s="188">
        <f t="shared" si="1"/>
        <v>0</v>
      </c>
      <c r="O13" s="221"/>
      <c r="P13" s="224"/>
      <c r="Q13" s="153">
        <v>480</v>
      </c>
      <c r="R13" s="152">
        <v>10</v>
      </c>
    </row>
    <row r="14" spans="1:18" s="67" customFormat="1" ht="49.5" customHeight="1" x14ac:dyDescent="0.2">
      <c r="A14" s="210"/>
      <c r="B14" s="211" t="s">
        <v>466</v>
      </c>
      <c r="C14" s="212" t="str">
        <f>IF(ISERROR(VLOOKUP(B14,#REF!,2,0)),"",(VLOOKUP(B14,#REF!,2,0)))</f>
        <v/>
      </c>
      <c r="D14" s="213" t="str">
        <f>IF(ISERROR(VLOOKUP(B14,#REF!,4,0)),"",(VLOOKUP(B14,#REF!,4,0)))</f>
        <v/>
      </c>
      <c r="E14" s="214" t="str">
        <f>IF(ISERROR(VLOOKUP(B14,#REF!,5,0)),"",(VLOOKUP(B14,#REF!,5,0)))</f>
        <v/>
      </c>
      <c r="F14" s="214" t="str">
        <f>IF(ISERROR(VLOOKUP(B14,#REF!,6,0)),"",(VLOOKUP(B14,#REF!,6,0)))</f>
        <v/>
      </c>
      <c r="G14" s="218"/>
      <c r="H14" s="218"/>
      <c r="I14" s="218"/>
      <c r="J14" s="187">
        <f t="shared" si="0"/>
        <v>0</v>
      </c>
      <c r="K14" s="220"/>
      <c r="L14" s="220"/>
      <c r="M14" s="220"/>
      <c r="N14" s="188">
        <f t="shared" si="1"/>
        <v>0</v>
      </c>
      <c r="O14" s="221"/>
      <c r="P14" s="224"/>
      <c r="Q14" s="153">
        <v>496</v>
      </c>
      <c r="R14" s="152">
        <v>11</v>
      </c>
    </row>
    <row r="15" spans="1:18" s="67" customFormat="1" ht="49.5" customHeight="1" x14ac:dyDescent="0.2">
      <c r="A15" s="210"/>
      <c r="B15" s="211" t="s">
        <v>467</v>
      </c>
      <c r="C15" s="212" t="str">
        <f>IF(ISERROR(VLOOKUP(B15,#REF!,2,0)),"",(VLOOKUP(B15,#REF!,2,0)))</f>
        <v/>
      </c>
      <c r="D15" s="213" t="str">
        <f>IF(ISERROR(VLOOKUP(B15,#REF!,4,0)),"",(VLOOKUP(B15,#REF!,4,0)))</f>
        <v/>
      </c>
      <c r="E15" s="214" t="str">
        <f>IF(ISERROR(VLOOKUP(B15,#REF!,5,0)),"",(VLOOKUP(B15,#REF!,5,0)))</f>
        <v/>
      </c>
      <c r="F15" s="214" t="str">
        <f>IF(ISERROR(VLOOKUP(B15,#REF!,6,0)),"",(VLOOKUP(B15,#REF!,6,0)))</f>
        <v/>
      </c>
      <c r="G15" s="218"/>
      <c r="H15" s="218"/>
      <c r="I15" s="218"/>
      <c r="J15" s="187">
        <f t="shared" si="0"/>
        <v>0</v>
      </c>
      <c r="K15" s="220"/>
      <c r="L15" s="220"/>
      <c r="M15" s="220"/>
      <c r="N15" s="188">
        <f t="shared" si="1"/>
        <v>0</v>
      </c>
      <c r="O15" s="221"/>
      <c r="P15" s="224"/>
      <c r="Q15" s="153">
        <v>512</v>
      </c>
      <c r="R15" s="152">
        <v>12</v>
      </c>
    </row>
    <row r="16" spans="1:18" s="67" customFormat="1" ht="49.5" customHeight="1" x14ac:dyDescent="0.2">
      <c r="A16" s="210"/>
      <c r="B16" s="211" t="s">
        <v>468</v>
      </c>
      <c r="C16" s="212" t="str">
        <f>IF(ISERROR(VLOOKUP(B16,#REF!,2,0)),"",(VLOOKUP(B16,#REF!,2,0)))</f>
        <v/>
      </c>
      <c r="D16" s="213" t="str">
        <f>IF(ISERROR(VLOOKUP(B16,#REF!,4,0)),"",(VLOOKUP(B16,#REF!,4,0)))</f>
        <v/>
      </c>
      <c r="E16" s="214" t="str">
        <f>IF(ISERROR(VLOOKUP(B16,#REF!,5,0)),"",(VLOOKUP(B16,#REF!,5,0)))</f>
        <v/>
      </c>
      <c r="F16" s="214" t="str">
        <f>IF(ISERROR(VLOOKUP(B16,#REF!,6,0)),"",(VLOOKUP(B16,#REF!,6,0)))</f>
        <v/>
      </c>
      <c r="G16" s="218"/>
      <c r="H16" s="218"/>
      <c r="I16" s="218"/>
      <c r="J16" s="187">
        <f t="shared" ref="J16:J18" si="2">MAX(G16:I16)</f>
        <v>0</v>
      </c>
      <c r="K16" s="220"/>
      <c r="L16" s="220"/>
      <c r="M16" s="220"/>
      <c r="N16" s="188">
        <f t="shared" ref="N16:N18" si="3">MAX(G16:M16)</f>
        <v>0</v>
      </c>
      <c r="O16" s="221"/>
      <c r="P16" s="224"/>
      <c r="Q16" s="153">
        <v>528</v>
      </c>
      <c r="R16" s="152">
        <v>13</v>
      </c>
    </row>
    <row r="17" spans="1:18" s="67" customFormat="1" ht="49.5" customHeight="1" x14ac:dyDescent="0.2">
      <c r="A17" s="210"/>
      <c r="B17" s="211" t="s">
        <v>469</v>
      </c>
      <c r="C17" s="212" t="str">
        <f>IF(ISERROR(VLOOKUP(B17,#REF!,2,0)),"",(VLOOKUP(B17,#REF!,2,0)))</f>
        <v/>
      </c>
      <c r="D17" s="213" t="str">
        <f>IF(ISERROR(VLOOKUP(B17,#REF!,4,0)),"",(VLOOKUP(B17,#REF!,4,0)))</f>
        <v/>
      </c>
      <c r="E17" s="214" t="str">
        <f>IF(ISERROR(VLOOKUP(B17,#REF!,5,0)),"",(VLOOKUP(B17,#REF!,5,0)))</f>
        <v/>
      </c>
      <c r="F17" s="214" t="str">
        <f>IF(ISERROR(VLOOKUP(B17,#REF!,6,0)),"",(VLOOKUP(B17,#REF!,6,0)))</f>
        <v/>
      </c>
      <c r="G17" s="218"/>
      <c r="H17" s="218"/>
      <c r="I17" s="218"/>
      <c r="J17" s="187">
        <f t="shared" si="2"/>
        <v>0</v>
      </c>
      <c r="K17" s="220"/>
      <c r="L17" s="220"/>
      <c r="M17" s="220"/>
      <c r="N17" s="188">
        <f t="shared" si="3"/>
        <v>0</v>
      </c>
      <c r="O17" s="221"/>
      <c r="P17" s="224"/>
      <c r="Q17" s="153">
        <v>544</v>
      </c>
      <c r="R17" s="152">
        <v>14</v>
      </c>
    </row>
    <row r="18" spans="1:18" s="67" customFormat="1" ht="49.5" customHeight="1" x14ac:dyDescent="0.2">
      <c r="A18" s="210"/>
      <c r="B18" s="211" t="s">
        <v>470</v>
      </c>
      <c r="C18" s="212" t="str">
        <f>IF(ISERROR(VLOOKUP(B18,#REF!,2,0)),"",(VLOOKUP(B18,#REF!,2,0)))</f>
        <v/>
      </c>
      <c r="D18" s="213" t="str">
        <f>IF(ISERROR(VLOOKUP(B18,#REF!,4,0)),"",(VLOOKUP(B18,#REF!,4,0)))</f>
        <v/>
      </c>
      <c r="E18" s="214" t="str">
        <f>IF(ISERROR(VLOOKUP(B18,#REF!,5,0)),"",(VLOOKUP(B18,#REF!,5,0)))</f>
        <v/>
      </c>
      <c r="F18" s="214" t="str">
        <f>IF(ISERROR(VLOOKUP(B18,#REF!,6,0)),"",(VLOOKUP(B18,#REF!,6,0)))</f>
        <v/>
      </c>
      <c r="G18" s="218"/>
      <c r="H18" s="218"/>
      <c r="I18" s="218"/>
      <c r="J18" s="187">
        <f t="shared" si="2"/>
        <v>0</v>
      </c>
      <c r="K18" s="220"/>
      <c r="L18" s="220"/>
      <c r="M18" s="220"/>
      <c r="N18" s="188">
        <f t="shared" si="3"/>
        <v>0</v>
      </c>
      <c r="O18" s="221"/>
      <c r="P18" s="224"/>
      <c r="Q18" s="153">
        <v>560</v>
      </c>
      <c r="R18" s="152">
        <v>15</v>
      </c>
    </row>
    <row r="19" spans="1:18" s="67" customFormat="1" ht="49.5" customHeight="1" x14ac:dyDescent="0.2">
      <c r="A19" s="210"/>
      <c r="B19" s="211" t="s">
        <v>471</v>
      </c>
      <c r="C19" s="212" t="str">
        <f>IF(ISERROR(VLOOKUP(B19,#REF!,2,0)),"",(VLOOKUP(B19,#REF!,2,0)))</f>
        <v/>
      </c>
      <c r="D19" s="213" t="str">
        <f>IF(ISERROR(VLOOKUP(B19,#REF!,4,0)),"",(VLOOKUP(B19,#REF!,4,0)))</f>
        <v/>
      </c>
      <c r="E19" s="214" t="str">
        <f>IF(ISERROR(VLOOKUP(B19,#REF!,5,0)),"",(VLOOKUP(B19,#REF!,5,0)))</f>
        <v/>
      </c>
      <c r="F19" s="214" t="str">
        <f>IF(ISERROR(VLOOKUP(B19,#REF!,6,0)),"",(VLOOKUP(B19,#REF!,6,0)))</f>
        <v/>
      </c>
      <c r="G19" s="218"/>
      <c r="H19" s="218"/>
      <c r="I19" s="218"/>
      <c r="J19" s="187">
        <f t="shared" ref="J19:J38" si="4">MAX(G19:I19)</f>
        <v>0</v>
      </c>
      <c r="K19" s="220"/>
      <c r="L19" s="220"/>
      <c r="M19" s="220"/>
      <c r="N19" s="188">
        <f t="shared" ref="N19:N38" si="5">MAX(G19:M19)</f>
        <v>0</v>
      </c>
      <c r="O19" s="221"/>
      <c r="P19" s="224"/>
      <c r="Q19" s="153"/>
      <c r="R19" s="152"/>
    </row>
    <row r="20" spans="1:18" s="67" customFormat="1" ht="49.5" customHeight="1" x14ac:dyDescent="0.2">
      <c r="A20" s="210"/>
      <c r="B20" s="211" t="s">
        <v>472</v>
      </c>
      <c r="C20" s="212" t="str">
        <f>IF(ISERROR(VLOOKUP(B20,#REF!,2,0)),"",(VLOOKUP(B20,#REF!,2,0)))</f>
        <v/>
      </c>
      <c r="D20" s="213" t="str">
        <f>IF(ISERROR(VLOOKUP(B20,#REF!,4,0)),"",(VLOOKUP(B20,#REF!,4,0)))</f>
        <v/>
      </c>
      <c r="E20" s="214" t="str">
        <f>IF(ISERROR(VLOOKUP(B20,#REF!,5,0)),"",(VLOOKUP(B20,#REF!,5,0)))</f>
        <v/>
      </c>
      <c r="F20" s="214" t="str">
        <f>IF(ISERROR(VLOOKUP(B20,#REF!,6,0)),"",(VLOOKUP(B20,#REF!,6,0)))</f>
        <v/>
      </c>
      <c r="G20" s="218"/>
      <c r="H20" s="218"/>
      <c r="I20" s="218"/>
      <c r="J20" s="187">
        <f t="shared" si="4"/>
        <v>0</v>
      </c>
      <c r="K20" s="220"/>
      <c r="L20" s="220"/>
      <c r="M20" s="220"/>
      <c r="N20" s="188">
        <f t="shared" si="5"/>
        <v>0</v>
      </c>
      <c r="O20" s="221"/>
      <c r="P20" s="224"/>
      <c r="Q20" s="153"/>
      <c r="R20" s="152"/>
    </row>
    <row r="21" spans="1:18" s="67" customFormat="1" ht="49.5" customHeight="1" x14ac:dyDescent="0.2">
      <c r="A21" s="210"/>
      <c r="B21" s="211" t="s">
        <v>473</v>
      </c>
      <c r="C21" s="212" t="str">
        <f>IF(ISERROR(VLOOKUP(B21,#REF!,2,0)),"",(VLOOKUP(B21,#REF!,2,0)))</f>
        <v/>
      </c>
      <c r="D21" s="213" t="str">
        <f>IF(ISERROR(VLOOKUP(B21,#REF!,4,0)),"",(VLOOKUP(B21,#REF!,4,0)))</f>
        <v/>
      </c>
      <c r="E21" s="214" t="str">
        <f>IF(ISERROR(VLOOKUP(B21,#REF!,5,0)),"",(VLOOKUP(B21,#REF!,5,0)))</f>
        <v/>
      </c>
      <c r="F21" s="214" t="str">
        <f>IF(ISERROR(VLOOKUP(B21,#REF!,6,0)),"",(VLOOKUP(B21,#REF!,6,0)))</f>
        <v/>
      </c>
      <c r="G21" s="218"/>
      <c r="H21" s="218"/>
      <c r="I21" s="218"/>
      <c r="J21" s="187">
        <f t="shared" si="4"/>
        <v>0</v>
      </c>
      <c r="K21" s="220"/>
      <c r="L21" s="220"/>
      <c r="M21" s="220"/>
      <c r="N21" s="188">
        <f t="shared" si="5"/>
        <v>0</v>
      </c>
      <c r="O21" s="221"/>
      <c r="P21" s="224"/>
      <c r="Q21" s="153"/>
      <c r="R21" s="152"/>
    </row>
    <row r="22" spans="1:18" s="67" customFormat="1" ht="49.5" customHeight="1" x14ac:dyDescent="0.2">
      <c r="A22" s="210"/>
      <c r="B22" s="211" t="s">
        <v>474</v>
      </c>
      <c r="C22" s="212" t="str">
        <f>IF(ISERROR(VLOOKUP(B22,#REF!,2,0)),"",(VLOOKUP(B22,#REF!,2,0)))</f>
        <v/>
      </c>
      <c r="D22" s="213" t="str">
        <f>IF(ISERROR(VLOOKUP(B22,#REF!,4,0)),"",(VLOOKUP(B22,#REF!,4,0)))</f>
        <v/>
      </c>
      <c r="E22" s="214" t="str">
        <f>IF(ISERROR(VLOOKUP(B22,#REF!,5,0)),"",(VLOOKUP(B22,#REF!,5,0)))</f>
        <v/>
      </c>
      <c r="F22" s="214" t="str">
        <f>IF(ISERROR(VLOOKUP(B22,#REF!,6,0)),"",(VLOOKUP(B22,#REF!,6,0)))</f>
        <v/>
      </c>
      <c r="G22" s="218"/>
      <c r="H22" s="218"/>
      <c r="I22" s="218"/>
      <c r="J22" s="187">
        <f t="shared" si="4"/>
        <v>0</v>
      </c>
      <c r="K22" s="220"/>
      <c r="L22" s="220"/>
      <c r="M22" s="220"/>
      <c r="N22" s="188">
        <f t="shared" si="5"/>
        <v>0</v>
      </c>
      <c r="O22" s="221"/>
      <c r="P22" s="224"/>
      <c r="Q22" s="153"/>
      <c r="R22" s="152"/>
    </row>
    <row r="23" spans="1:18" s="67" customFormat="1" ht="49.5" customHeight="1" x14ac:dyDescent="0.2">
      <c r="A23" s="210"/>
      <c r="B23" s="211" t="s">
        <v>475</v>
      </c>
      <c r="C23" s="212" t="str">
        <f>IF(ISERROR(VLOOKUP(B23,#REF!,2,0)),"",(VLOOKUP(B23,#REF!,2,0)))</f>
        <v/>
      </c>
      <c r="D23" s="213" t="str">
        <f>IF(ISERROR(VLOOKUP(B23,#REF!,4,0)),"",(VLOOKUP(B23,#REF!,4,0)))</f>
        <v/>
      </c>
      <c r="E23" s="214" t="str">
        <f>IF(ISERROR(VLOOKUP(B23,#REF!,5,0)),"",(VLOOKUP(B23,#REF!,5,0)))</f>
        <v/>
      </c>
      <c r="F23" s="214" t="str">
        <f>IF(ISERROR(VLOOKUP(B23,#REF!,6,0)),"",(VLOOKUP(B23,#REF!,6,0)))</f>
        <v/>
      </c>
      <c r="G23" s="218"/>
      <c r="H23" s="218"/>
      <c r="I23" s="218"/>
      <c r="J23" s="187">
        <f t="shared" si="4"/>
        <v>0</v>
      </c>
      <c r="K23" s="220"/>
      <c r="L23" s="220"/>
      <c r="M23" s="220"/>
      <c r="N23" s="188">
        <f t="shared" si="5"/>
        <v>0</v>
      </c>
      <c r="O23" s="221"/>
      <c r="P23" s="224"/>
      <c r="Q23" s="153"/>
      <c r="R23" s="152"/>
    </row>
    <row r="24" spans="1:18" s="67" customFormat="1" ht="49.5" customHeight="1" x14ac:dyDescent="0.2">
      <c r="A24" s="210"/>
      <c r="B24" s="211" t="s">
        <v>476</v>
      </c>
      <c r="C24" s="212" t="str">
        <f>IF(ISERROR(VLOOKUP(B24,#REF!,2,0)),"",(VLOOKUP(B24,#REF!,2,0)))</f>
        <v/>
      </c>
      <c r="D24" s="213" t="str">
        <f>IF(ISERROR(VLOOKUP(B24,#REF!,4,0)),"",(VLOOKUP(B24,#REF!,4,0)))</f>
        <v/>
      </c>
      <c r="E24" s="214" t="str">
        <f>IF(ISERROR(VLOOKUP(B24,#REF!,5,0)),"",(VLOOKUP(B24,#REF!,5,0)))</f>
        <v/>
      </c>
      <c r="F24" s="214" t="str">
        <f>IF(ISERROR(VLOOKUP(B24,#REF!,6,0)),"",(VLOOKUP(B24,#REF!,6,0)))</f>
        <v/>
      </c>
      <c r="G24" s="218"/>
      <c r="H24" s="218"/>
      <c r="I24" s="218"/>
      <c r="J24" s="187">
        <f t="shared" si="4"/>
        <v>0</v>
      </c>
      <c r="K24" s="220"/>
      <c r="L24" s="220"/>
      <c r="M24" s="220"/>
      <c r="N24" s="188">
        <f t="shared" si="5"/>
        <v>0</v>
      </c>
      <c r="O24" s="221"/>
      <c r="P24" s="224"/>
      <c r="Q24" s="153"/>
      <c r="R24" s="152"/>
    </row>
    <row r="25" spans="1:18" s="67" customFormat="1" ht="49.5" customHeight="1" x14ac:dyDescent="0.2">
      <c r="A25" s="210"/>
      <c r="B25" s="211" t="s">
        <v>477</v>
      </c>
      <c r="C25" s="212" t="str">
        <f>IF(ISERROR(VLOOKUP(B25,#REF!,2,0)),"",(VLOOKUP(B25,#REF!,2,0)))</f>
        <v/>
      </c>
      <c r="D25" s="213" t="str">
        <f>IF(ISERROR(VLOOKUP(B25,#REF!,4,0)),"",(VLOOKUP(B25,#REF!,4,0)))</f>
        <v/>
      </c>
      <c r="E25" s="214" t="str">
        <f>IF(ISERROR(VLOOKUP(B25,#REF!,5,0)),"",(VLOOKUP(B25,#REF!,5,0)))</f>
        <v/>
      </c>
      <c r="F25" s="214" t="str">
        <f>IF(ISERROR(VLOOKUP(B25,#REF!,6,0)),"",(VLOOKUP(B25,#REF!,6,0)))</f>
        <v/>
      </c>
      <c r="G25" s="218"/>
      <c r="H25" s="218"/>
      <c r="I25" s="218"/>
      <c r="J25" s="187">
        <f t="shared" si="4"/>
        <v>0</v>
      </c>
      <c r="K25" s="220"/>
      <c r="L25" s="220"/>
      <c r="M25" s="220"/>
      <c r="N25" s="188">
        <f t="shared" si="5"/>
        <v>0</v>
      </c>
      <c r="O25" s="221"/>
      <c r="P25" s="224"/>
      <c r="Q25" s="153"/>
      <c r="R25" s="152"/>
    </row>
    <row r="26" spans="1:18" s="67" customFormat="1" ht="49.5" customHeight="1" x14ac:dyDescent="0.2">
      <c r="A26" s="210"/>
      <c r="B26" s="211" t="s">
        <v>478</v>
      </c>
      <c r="C26" s="212" t="str">
        <f>IF(ISERROR(VLOOKUP(B26,#REF!,2,0)),"",(VLOOKUP(B26,#REF!,2,0)))</f>
        <v/>
      </c>
      <c r="D26" s="213" t="str">
        <f>IF(ISERROR(VLOOKUP(B26,#REF!,4,0)),"",(VLOOKUP(B26,#REF!,4,0)))</f>
        <v/>
      </c>
      <c r="E26" s="214" t="str">
        <f>IF(ISERROR(VLOOKUP(B26,#REF!,5,0)),"",(VLOOKUP(B26,#REF!,5,0)))</f>
        <v/>
      </c>
      <c r="F26" s="214" t="str">
        <f>IF(ISERROR(VLOOKUP(B26,#REF!,6,0)),"",(VLOOKUP(B26,#REF!,6,0)))</f>
        <v/>
      </c>
      <c r="G26" s="218"/>
      <c r="H26" s="218"/>
      <c r="I26" s="218"/>
      <c r="J26" s="187">
        <f t="shared" si="4"/>
        <v>0</v>
      </c>
      <c r="K26" s="220"/>
      <c r="L26" s="220"/>
      <c r="M26" s="220"/>
      <c r="N26" s="188">
        <f t="shared" si="5"/>
        <v>0</v>
      </c>
      <c r="O26" s="221"/>
      <c r="P26" s="224"/>
      <c r="Q26" s="153"/>
      <c r="R26" s="152"/>
    </row>
    <row r="27" spans="1:18" s="67" customFormat="1" ht="49.5" customHeight="1" x14ac:dyDescent="0.2">
      <c r="A27" s="210"/>
      <c r="B27" s="211" t="s">
        <v>479</v>
      </c>
      <c r="C27" s="212" t="str">
        <f>IF(ISERROR(VLOOKUP(B27,#REF!,2,0)),"",(VLOOKUP(B27,#REF!,2,0)))</f>
        <v/>
      </c>
      <c r="D27" s="213" t="str">
        <f>IF(ISERROR(VLOOKUP(B27,#REF!,4,0)),"",(VLOOKUP(B27,#REF!,4,0)))</f>
        <v/>
      </c>
      <c r="E27" s="214" t="str">
        <f>IF(ISERROR(VLOOKUP(B27,#REF!,5,0)),"",(VLOOKUP(B27,#REF!,5,0)))</f>
        <v/>
      </c>
      <c r="F27" s="214" t="str">
        <f>IF(ISERROR(VLOOKUP(B27,#REF!,6,0)),"",(VLOOKUP(B27,#REF!,6,0)))</f>
        <v/>
      </c>
      <c r="G27" s="218"/>
      <c r="H27" s="218"/>
      <c r="I27" s="218"/>
      <c r="J27" s="187">
        <f t="shared" si="4"/>
        <v>0</v>
      </c>
      <c r="K27" s="220"/>
      <c r="L27" s="220"/>
      <c r="M27" s="220"/>
      <c r="N27" s="188">
        <f t="shared" si="5"/>
        <v>0</v>
      </c>
      <c r="O27" s="221"/>
      <c r="P27" s="224"/>
      <c r="Q27" s="153"/>
      <c r="R27" s="152"/>
    </row>
    <row r="28" spans="1:18" s="67" customFormat="1" ht="49.5" customHeight="1" x14ac:dyDescent="0.2">
      <c r="A28" s="210"/>
      <c r="B28" s="211" t="s">
        <v>480</v>
      </c>
      <c r="C28" s="212" t="str">
        <f>IF(ISERROR(VLOOKUP(B28,#REF!,2,0)),"",(VLOOKUP(B28,#REF!,2,0)))</f>
        <v/>
      </c>
      <c r="D28" s="213" t="str">
        <f>IF(ISERROR(VLOOKUP(B28,#REF!,4,0)),"",(VLOOKUP(B28,#REF!,4,0)))</f>
        <v/>
      </c>
      <c r="E28" s="214" t="str">
        <f>IF(ISERROR(VLOOKUP(B28,#REF!,5,0)),"",(VLOOKUP(B28,#REF!,5,0)))</f>
        <v/>
      </c>
      <c r="F28" s="214" t="str">
        <f>IF(ISERROR(VLOOKUP(B28,#REF!,6,0)),"",(VLOOKUP(B28,#REF!,6,0)))</f>
        <v/>
      </c>
      <c r="G28" s="218"/>
      <c r="H28" s="218"/>
      <c r="I28" s="218"/>
      <c r="J28" s="187">
        <f t="shared" si="4"/>
        <v>0</v>
      </c>
      <c r="K28" s="220"/>
      <c r="L28" s="220"/>
      <c r="M28" s="220"/>
      <c r="N28" s="188">
        <f t="shared" si="5"/>
        <v>0</v>
      </c>
      <c r="O28" s="221"/>
      <c r="P28" s="224"/>
      <c r="Q28" s="153"/>
      <c r="R28" s="152"/>
    </row>
    <row r="29" spans="1:18" s="67" customFormat="1" ht="49.5" customHeight="1" x14ac:dyDescent="0.2">
      <c r="A29" s="210"/>
      <c r="B29" s="211" t="s">
        <v>481</v>
      </c>
      <c r="C29" s="212" t="str">
        <f>IF(ISERROR(VLOOKUP(B29,#REF!,2,0)),"",(VLOOKUP(B29,#REF!,2,0)))</f>
        <v/>
      </c>
      <c r="D29" s="213" t="str">
        <f>IF(ISERROR(VLOOKUP(B29,#REF!,4,0)),"",(VLOOKUP(B29,#REF!,4,0)))</f>
        <v/>
      </c>
      <c r="E29" s="214" t="str">
        <f>IF(ISERROR(VLOOKUP(B29,#REF!,5,0)),"",(VLOOKUP(B29,#REF!,5,0)))</f>
        <v/>
      </c>
      <c r="F29" s="214" t="str">
        <f>IF(ISERROR(VLOOKUP(B29,#REF!,6,0)),"",(VLOOKUP(B29,#REF!,6,0)))</f>
        <v/>
      </c>
      <c r="G29" s="218"/>
      <c r="H29" s="218"/>
      <c r="I29" s="218"/>
      <c r="J29" s="187">
        <f t="shared" si="4"/>
        <v>0</v>
      </c>
      <c r="K29" s="220"/>
      <c r="L29" s="220"/>
      <c r="M29" s="220"/>
      <c r="N29" s="188">
        <f t="shared" si="5"/>
        <v>0</v>
      </c>
      <c r="O29" s="221"/>
      <c r="P29" s="224"/>
      <c r="Q29" s="153"/>
      <c r="R29" s="152"/>
    </row>
    <row r="30" spans="1:18" s="67" customFormat="1" ht="49.5" customHeight="1" x14ac:dyDescent="0.2">
      <c r="A30" s="210"/>
      <c r="B30" s="211" t="s">
        <v>482</v>
      </c>
      <c r="C30" s="212" t="str">
        <f>IF(ISERROR(VLOOKUP(B30,#REF!,2,0)),"",(VLOOKUP(B30,#REF!,2,0)))</f>
        <v/>
      </c>
      <c r="D30" s="213" t="str">
        <f>IF(ISERROR(VLOOKUP(B30,#REF!,4,0)),"",(VLOOKUP(B30,#REF!,4,0)))</f>
        <v/>
      </c>
      <c r="E30" s="214" t="str">
        <f>IF(ISERROR(VLOOKUP(B30,#REF!,5,0)),"",(VLOOKUP(B30,#REF!,5,0)))</f>
        <v/>
      </c>
      <c r="F30" s="214" t="str">
        <f>IF(ISERROR(VLOOKUP(B30,#REF!,6,0)),"",(VLOOKUP(B30,#REF!,6,0)))</f>
        <v/>
      </c>
      <c r="G30" s="218"/>
      <c r="H30" s="218"/>
      <c r="I30" s="218"/>
      <c r="J30" s="187">
        <f t="shared" si="4"/>
        <v>0</v>
      </c>
      <c r="K30" s="220"/>
      <c r="L30" s="220"/>
      <c r="M30" s="220"/>
      <c r="N30" s="188">
        <f t="shared" si="5"/>
        <v>0</v>
      </c>
      <c r="O30" s="221"/>
      <c r="P30" s="224"/>
      <c r="Q30" s="153"/>
      <c r="R30" s="152"/>
    </row>
    <row r="31" spans="1:18" s="67" customFormat="1" ht="49.5" customHeight="1" x14ac:dyDescent="0.2">
      <c r="A31" s="210"/>
      <c r="B31" s="211" t="s">
        <v>483</v>
      </c>
      <c r="C31" s="212" t="str">
        <f>IF(ISERROR(VLOOKUP(B31,#REF!,2,0)),"",(VLOOKUP(B31,#REF!,2,0)))</f>
        <v/>
      </c>
      <c r="D31" s="213" t="str">
        <f>IF(ISERROR(VLOOKUP(B31,#REF!,4,0)),"",(VLOOKUP(B31,#REF!,4,0)))</f>
        <v/>
      </c>
      <c r="E31" s="214" t="str">
        <f>IF(ISERROR(VLOOKUP(B31,#REF!,5,0)),"",(VLOOKUP(B31,#REF!,5,0)))</f>
        <v/>
      </c>
      <c r="F31" s="214" t="str">
        <f>IF(ISERROR(VLOOKUP(B31,#REF!,6,0)),"",(VLOOKUP(B31,#REF!,6,0)))</f>
        <v/>
      </c>
      <c r="G31" s="218"/>
      <c r="H31" s="218"/>
      <c r="I31" s="218"/>
      <c r="J31" s="187">
        <f t="shared" si="4"/>
        <v>0</v>
      </c>
      <c r="K31" s="220"/>
      <c r="L31" s="220"/>
      <c r="M31" s="220"/>
      <c r="N31" s="188">
        <f t="shared" si="5"/>
        <v>0</v>
      </c>
      <c r="O31" s="221"/>
      <c r="P31" s="224"/>
      <c r="Q31" s="153"/>
      <c r="R31" s="152"/>
    </row>
    <row r="32" spans="1:18" s="67" customFormat="1" ht="49.5" customHeight="1" x14ac:dyDescent="0.2">
      <c r="A32" s="210"/>
      <c r="B32" s="211" t="s">
        <v>484</v>
      </c>
      <c r="C32" s="212" t="str">
        <f>IF(ISERROR(VLOOKUP(B32,#REF!,2,0)),"",(VLOOKUP(B32,#REF!,2,0)))</f>
        <v/>
      </c>
      <c r="D32" s="213" t="str">
        <f>IF(ISERROR(VLOOKUP(B32,#REF!,4,0)),"",(VLOOKUP(B32,#REF!,4,0)))</f>
        <v/>
      </c>
      <c r="E32" s="214" t="str">
        <f>IF(ISERROR(VLOOKUP(B32,#REF!,5,0)),"",(VLOOKUP(B32,#REF!,5,0)))</f>
        <v/>
      </c>
      <c r="F32" s="214" t="str">
        <f>IF(ISERROR(VLOOKUP(B32,#REF!,6,0)),"",(VLOOKUP(B32,#REF!,6,0)))</f>
        <v/>
      </c>
      <c r="G32" s="218"/>
      <c r="H32" s="218"/>
      <c r="I32" s="218"/>
      <c r="J32" s="187">
        <f t="shared" si="4"/>
        <v>0</v>
      </c>
      <c r="K32" s="220"/>
      <c r="L32" s="220"/>
      <c r="M32" s="220"/>
      <c r="N32" s="188">
        <f t="shared" si="5"/>
        <v>0</v>
      </c>
      <c r="O32" s="221"/>
      <c r="P32" s="224"/>
      <c r="Q32" s="153"/>
      <c r="R32" s="152"/>
    </row>
    <row r="33" spans="1:18" s="67" customFormat="1" ht="49.5" customHeight="1" x14ac:dyDescent="0.2">
      <c r="A33" s="210"/>
      <c r="B33" s="211" t="s">
        <v>485</v>
      </c>
      <c r="C33" s="212" t="str">
        <f>IF(ISERROR(VLOOKUP(B33,#REF!,2,0)),"",(VLOOKUP(B33,#REF!,2,0)))</f>
        <v/>
      </c>
      <c r="D33" s="213" t="str">
        <f>IF(ISERROR(VLOOKUP(B33,#REF!,4,0)),"",(VLOOKUP(B33,#REF!,4,0)))</f>
        <v/>
      </c>
      <c r="E33" s="214" t="str">
        <f>IF(ISERROR(VLOOKUP(B33,#REF!,5,0)),"",(VLOOKUP(B33,#REF!,5,0)))</f>
        <v/>
      </c>
      <c r="F33" s="214" t="str">
        <f>IF(ISERROR(VLOOKUP(B33,#REF!,6,0)),"",(VLOOKUP(B33,#REF!,6,0)))</f>
        <v/>
      </c>
      <c r="G33" s="218"/>
      <c r="H33" s="218"/>
      <c r="I33" s="218"/>
      <c r="J33" s="187">
        <f t="shared" si="4"/>
        <v>0</v>
      </c>
      <c r="K33" s="220"/>
      <c r="L33" s="220"/>
      <c r="M33" s="220"/>
      <c r="N33" s="188">
        <f t="shared" si="5"/>
        <v>0</v>
      </c>
      <c r="O33" s="221"/>
      <c r="P33" s="224"/>
      <c r="Q33" s="153"/>
      <c r="R33" s="152"/>
    </row>
    <row r="34" spans="1:18" s="67" customFormat="1" ht="49.5" customHeight="1" x14ac:dyDescent="0.2">
      <c r="A34" s="210"/>
      <c r="B34" s="211" t="s">
        <v>486</v>
      </c>
      <c r="C34" s="212" t="str">
        <f>IF(ISERROR(VLOOKUP(B34,#REF!,2,0)),"",(VLOOKUP(B34,#REF!,2,0)))</f>
        <v/>
      </c>
      <c r="D34" s="213" t="str">
        <f>IF(ISERROR(VLOOKUP(B34,#REF!,4,0)),"",(VLOOKUP(B34,#REF!,4,0)))</f>
        <v/>
      </c>
      <c r="E34" s="214" t="str">
        <f>IF(ISERROR(VLOOKUP(B34,#REF!,5,0)),"",(VLOOKUP(B34,#REF!,5,0)))</f>
        <v/>
      </c>
      <c r="F34" s="214" t="str">
        <f>IF(ISERROR(VLOOKUP(B34,#REF!,6,0)),"",(VLOOKUP(B34,#REF!,6,0)))</f>
        <v/>
      </c>
      <c r="G34" s="218"/>
      <c r="H34" s="218"/>
      <c r="I34" s="218"/>
      <c r="J34" s="187">
        <f t="shared" si="4"/>
        <v>0</v>
      </c>
      <c r="K34" s="220"/>
      <c r="L34" s="220"/>
      <c r="M34" s="220"/>
      <c r="N34" s="188">
        <f t="shared" si="5"/>
        <v>0</v>
      </c>
      <c r="O34" s="221"/>
      <c r="P34" s="224"/>
      <c r="Q34" s="153"/>
      <c r="R34" s="152"/>
    </row>
    <row r="35" spans="1:18" s="67" customFormat="1" ht="49.5" customHeight="1" x14ac:dyDescent="0.2">
      <c r="A35" s="210"/>
      <c r="B35" s="211" t="s">
        <v>487</v>
      </c>
      <c r="C35" s="212" t="str">
        <f>IF(ISERROR(VLOOKUP(B35,#REF!,2,0)),"",(VLOOKUP(B35,#REF!,2,0)))</f>
        <v/>
      </c>
      <c r="D35" s="213" t="str">
        <f>IF(ISERROR(VLOOKUP(B35,#REF!,4,0)),"",(VLOOKUP(B35,#REF!,4,0)))</f>
        <v/>
      </c>
      <c r="E35" s="214" t="str">
        <f>IF(ISERROR(VLOOKUP(B35,#REF!,5,0)),"",(VLOOKUP(B35,#REF!,5,0)))</f>
        <v/>
      </c>
      <c r="F35" s="214" t="str">
        <f>IF(ISERROR(VLOOKUP(B35,#REF!,6,0)),"",(VLOOKUP(B35,#REF!,6,0)))</f>
        <v/>
      </c>
      <c r="G35" s="218"/>
      <c r="H35" s="218"/>
      <c r="I35" s="218"/>
      <c r="J35" s="187">
        <f t="shared" si="4"/>
        <v>0</v>
      </c>
      <c r="K35" s="220"/>
      <c r="L35" s="220"/>
      <c r="M35" s="220"/>
      <c r="N35" s="188">
        <f t="shared" si="5"/>
        <v>0</v>
      </c>
      <c r="O35" s="221"/>
      <c r="P35" s="224"/>
      <c r="Q35" s="153"/>
      <c r="R35" s="152"/>
    </row>
    <row r="36" spans="1:18" s="67" customFormat="1" ht="49.5" customHeight="1" x14ac:dyDescent="0.2">
      <c r="A36" s="210"/>
      <c r="B36" s="211" t="s">
        <v>488</v>
      </c>
      <c r="C36" s="212" t="str">
        <f>IF(ISERROR(VLOOKUP(B36,#REF!,2,0)),"",(VLOOKUP(B36,#REF!,2,0)))</f>
        <v/>
      </c>
      <c r="D36" s="213" t="str">
        <f>IF(ISERROR(VLOOKUP(B36,#REF!,4,0)),"",(VLOOKUP(B36,#REF!,4,0)))</f>
        <v/>
      </c>
      <c r="E36" s="214" t="str">
        <f>IF(ISERROR(VLOOKUP(B36,#REF!,5,0)),"",(VLOOKUP(B36,#REF!,5,0)))</f>
        <v/>
      </c>
      <c r="F36" s="214" t="str">
        <f>IF(ISERROR(VLOOKUP(B36,#REF!,6,0)),"",(VLOOKUP(B36,#REF!,6,0)))</f>
        <v/>
      </c>
      <c r="G36" s="218"/>
      <c r="H36" s="218"/>
      <c r="I36" s="218"/>
      <c r="J36" s="187">
        <f t="shared" si="4"/>
        <v>0</v>
      </c>
      <c r="K36" s="220"/>
      <c r="L36" s="220"/>
      <c r="M36" s="220"/>
      <c r="N36" s="188">
        <f t="shared" si="5"/>
        <v>0</v>
      </c>
      <c r="O36" s="221"/>
      <c r="P36" s="224"/>
      <c r="Q36" s="153"/>
      <c r="R36" s="152"/>
    </row>
    <row r="37" spans="1:18" s="67" customFormat="1" ht="49.5" customHeight="1" x14ac:dyDescent="0.2">
      <c r="A37" s="210"/>
      <c r="B37" s="211" t="s">
        <v>489</v>
      </c>
      <c r="C37" s="212" t="str">
        <f>IF(ISERROR(VLOOKUP(B37,#REF!,2,0)),"",(VLOOKUP(B37,#REF!,2,0)))</f>
        <v/>
      </c>
      <c r="D37" s="213" t="str">
        <f>IF(ISERROR(VLOOKUP(B37,#REF!,4,0)),"",(VLOOKUP(B37,#REF!,4,0)))</f>
        <v/>
      </c>
      <c r="E37" s="214" t="str">
        <f>IF(ISERROR(VLOOKUP(B37,#REF!,5,0)),"",(VLOOKUP(B37,#REF!,5,0)))</f>
        <v/>
      </c>
      <c r="F37" s="214" t="str">
        <f>IF(ISERROR(VLOOKUP(B37,#REF!,6,0)),"",(VLOOKUP(B37,#REF!,6,0)))</f>
        <v/>
      </c>
      <c r="G37" s="218"/>
      <c r="H37" s="218"/>
      <c r="I37" s="218"/>
      <c r="J37" s="187">
        <f t="shared" si="4"/>
        <v>0</v>
      </c>
      <c r="K37" s="220"/>
      <c r="L37" s="220"/>
      <c r="M37" s="220"/>
      <c r="N37" s="188">
        <f t="shared" si="5"/>
        <v>0</v>
      </c>
      <c r="O37" s="221"/>
      <c r="P37" s="224"/>
      <c r="Q37" s="153"/>
      <c r="R37" s="152"/>
    </row>
    <row r="38" spans="1:18" s="70" customFormat="1" ht="32.25" customHeight="1" x14ac:dyDescent="0.2">
      <c r="A38" s="210"/>
      <c r="B38" s="211" t="s">
        <v>490</v>
      </c>
      <c r="C38" s="212" t="str">
        <f>IF(ISERROR(VLOOKUP(B38,#REF!,2,0)),"",(VLOOKUP(B38,#REF!,2,0)))</f>
        <v/>
      </c>
      <c r="D38" s="213" t="str">
        <f>IF(ISERROR(VLOOKUP(B38,#REF!,4,0)),"",(VLOOKUP(B38,#REF!,4,0)))</f>
        <v/>
      </c>
      <c r="E38" s="214" t="str">
        <f>IF(ISERROR(VLOOKUP(B38,#REF!,5,0)),"",(VLOOKUP(B38,#REF!,5,0)))</f>
        <v/>
      </c>
      <c r="F38" s="214" t="str">
        <f>IF(ISERROR(VLOOKUP(B38,#REF!,6,0)),"",(VLOOKUP(B38,#REF!,6,0)))</f>
        <v/>
      </c>
      <c r="G38" s="218"/>
      <c r="H38" s="218"/>
      <c r="I38" s="218"/>
      <c r="J38" s="187">
        <f t="shared" si="4"/>
        <v>0</v>
      </c>
      <c r="K38" s="220"/>
      <c r="L38" s="220"/>
      <c r="M38" s="220"/>
      <c r="N38" s="188">
        <f t="shared" si="5"/>
        <v>0</v>
      </c>
      <c r="O38" s="221"/>
      <c r="P38" s="224"/>
      <c r="Q38" s="153">
        <v>1075</v>
      </c>
      <c r="R38" s="152">
        <v>48</v>
      </c>
    </row>
    <row r="39" spans="1:18" s="70" customFormat="1" ht="32.25" customHeight="1" x14ac:dyDescent="0.2">
      <c r="A39" s="483" t="s">
        <v>4</v>
      </c>
      <c r="B39" s="483"/>
      <c r="C39" s="483"/>
      <c r="D39" s="483"/>
      <c r="E39" s="315" t="s">
        <v>0</v>
      </c>
      <c r="F39" s="315" t="s">
        <v>1</v>
      </c>
      <c r="G39" s="484" t="s">
        <v>2</v>
      </c>
      <c r="H39" s="484"/>
      <c r="I39" s="484"/>
      <c r="J39" s="484"/>
      <c r="K39" s="484"/>
      <c r="L39" s="484"/>
      <c r="M39" s="484"/>
      <c r="N39" s="484" t="s">
        <v>3</v>
      </c>
      <c r="O39" s="484"/>
      <c r="P39" s="315"/>
      <c r="Q39" s="153">
        <v>1090</v>
      </c>
      <c r="R39" s="152">
        <v>49</v>
      </c>
    </row>
    <row r="40" spans="1:18" x14ac:dyDescent="0.2">
      <c r="Q40" s="153">
        <v>1105</v>
      </c>
      <c r="R40" s="152">
        <v>50</v>
      </c>
    </row>
    <row r="41" spans="1:18" x14ac:dyDescent="0.2">
      <c r="Q41" s="153">
        <v>1120</v>
      </c>
      <c r="R41" s="152">
        <v>51</v>
      </c>
    </row>
    <row r="42" spans="1:18" x14ac:dyDescent="0.2">
      <c r="Q42" s="154">
        <v>1135</v>
      </c>
      <c r="R42" s="315">
        <v>52</v>
      </c>
    </row>
    <row r="43" spans="1:18" x14ac:dyDescent="0.2">
      <c r="Q43" s="154">
        <v>1150</v>
      </c>
      <c r="R43" s="315">
        <v>53</v>
      </c>
    </row>
    <row r="44" spans="1:18" x14ac:dyDescent="0.2">
      <c r="Q44" s="154">
        <v>1165</v>
      </c>
      <c r="R44" s="315">
        <v>54</v>
      </c>
    </row>
    <row r="45" spans="1:18" x14ac:dyDescent="0.2">
      <c r="Q45" s="154">
        <v>1180</v>
      </c>
      <c r="R45" s="315">
        <v>55</v>
      </c>
    </row>
    <row r="46" spans="1:18" x14ac:dyDescent="0.2">
      <c r="Q46" s="154">
        <v>1195</v>
      </c>
      <c r="R46" s="315">
        <v>56</v>
      </c>
    </row>
    <row r="47" spans="1:18" x14ac:dyDescent="0.2">
      <c r="Q47" s="154">
        <v>1210</v>
      </c>
      <c r="R47" s="315">
        <v>57</v>
      </c>
    </row>
    <row r="48" spans="1:18" x14ac:dyDescent="0.2">
      <c r="Q48" s="154">
        <v>1225</v>
      </c>
      <c r="R48" s="315">
        <v>58</v>
      </c>
    </row>
    <row r="49" spans="17:18" x14ac:dyDescent="0.2">
      <c r="Q49" s="154">
        <v>1240</v>
      </c>
      <c r="R49" s="315">
        <v>59</v>
      </c>
    </row>
    <row r="50" spans="17:18" x14ac:dyDescent="0.2">
      <c r="Q50" s="154">
        <v>1255</v>
      </c>
      <c r="R50" s="315">
        <v>60</v>
      </c>
    </row>
    <row r="51" spans="17:18" x14ac:dyDescent="0.2">
      <c r="Q51" s="154">
        <v>1270</v>
      </c>
      <c r="R51" s="315">
        <v>61</v>
      </c>
    </row>
    <row r="52" spans="17:18" x14ac:dyDescent="0.2">
      <c r="Q52" s="154">
        <v>1285</v>
      </c>
      <c r="R52" s="315">
        <v>62</v>
      </c>
    </row>
    <row r="53" spans="17:18" x14ac:dyDescent="0.2">
      <c r="Q53" s="154">
        <v>1300</v>
      </c>
      <c r="R53" s="315">
        <v>63</v>
      </c>
    </row>
    <row r="54" spans="17:18" x14ac:dyDescent="0.2">
      <c r="Q54" s="154">
        <v>1315</v>
      </c>
      <c r="R54" s="315">
        <v>64</v>
      </c>
    </row>
    <row r="55" spans="17:18" x14ac:dyDescent="0.2">
      <c r="Q55" s="154">
        <v>1330</v>
      </c>
      <c r="R55" s="315">
        <v>65</v>
      </c>
    </row>
    <row r="56" spans="17:18" x14ac:dyDescent="0.2">
      <c r="Q56" s="154">
        <v>1345</v>
      </c>
      <c r="R56" s="315">
        <v>66</v>
      </c>
    </row>
    <row r="57" spans="17:18" x14ac:dyDescent="0.2">
      <c r="Q57" s="154">
        <v>1360</v>
      </c>
      <c r="R57" s="315">
        <v>67</v>
      </c>
    </row>
    <row r="58" spans="17:18" x14ac:dyDescent="0.2">
      <c r="Q58" s="154">
        <v>1375</v>
      </c>
      <c r="R58" s="315">
        <v>68</v>
      </c>
    </row>
    <row r="59" spans="17:18" x14ac:dyDescent="0.2">
      <c r="Q59" s="154">
        <v>1390</v>
      </c>
      <c r="R59" s="315">
        <v>69</v>
      </c>
    </row>
    <row r="60" spans="17:18" x14ac:dyDescent="0.2">
      <c r="Q60" s="154">
        <v>1405</v>
      </c>
      <c r="R60" s="315">
        <v>70</v>
      </c>
    </row>
    <row r="61" spans="17:18" x14ac:dyDescent="0.2">
      <c r="Q61" s="154">
        <v>1420</v>
      </c>
      <c r="R61" s="315">
        <v>71</v>
      </c>
    </row>
    <row r="62" spans="17:18" x14ac:dyDescent="0.2">
      <c r="Q62" s="154">
        <v>1435</v>
      </c>
      <c r="R62" s="315">
        <v>72</v>
      </c>
    </row>
    <row r="63" spans="17:18" x14ac:dyDescent="0.2">
      <c r="Q63" s="154">
        <v>1450</v>
      </c>
      <c r="R63" s="315">
        <v>73</v>
      </c>
    </row>
    <row r="64" spans="17:18" x14ac:dyDescent="0.2">
      <c r="Q64" s="154">
        <v>1465</v>
      </c>
      <c r="R64" s="315">
        <v>74</v>
      </c>
    </row>
    <row r="65" spans="17:18" x14ac:dyDescent="0.2">
      <c r="Q65" s="154">
        <v>1480</v>
      </c>
      <c r="R65" s="315">
        <v>75</v>
      </c>
    </row>
    <row r="66" spans="17:18" x14ac:dyDescent="0.2">
      <c r="Q66" s="154">
        <v>1495</v>
      </c>
      <c r="R66" s="315">
        <v>76</v>
      </c>
    </row>
    <row r="67" spans="17:18" x14ac:dyDescent="0.2">
      <c r="Q67" s="154">
        <v>1510</v>
      </c>
      <c r="R67" s="315">
        <v>77</v>
      </c>
    </row>
    <row r="68" spans="17:18" x14ac:dyDescent="0.2">
      <c r="Q68" s="154">
        <v>1525</v>
      </c>
      <c r="R68" s="315">
        <v>78</v>
      </c>
    </row>
    <row r="69" spans="17:18" x14ac:dyDescent="0.2">
      <c r="Q69" s="154">
        <v>1540</v>
      </c>
      <c r="R69" s="315">
        <v>79</v>
      </c>
    </row>
    <row r="70" spans="17:18" x14ac:dyDescent="0.2">
      <c r="Q70" s="154">
        <v>1555</v>
      </c>
      <c r="R70" s="315">
        <v>80</v>
      </c>
    </row>
    <row r="71" spans="17:18" x14ac:dyDescent="0.2">
      <c r="Q71" s="154">
        <v>1570</v>
      </c>
      <c r="R71" s="315">
        <v>81</v>
      </c>
    </row>
    <row r="72" spans="17:18" x14ac:dyDescent="0.2">
      <c r="Q72" s="154">
        <v>1585</v>
      </c>
      <c r="R72" s="315">
        <v>82</v>
      </c>
    </row>
    <row r="73" spans="17:18" x14ac:dyDescent="0.2">
      <c r="Q73" s="154">
        <v>1600</v>
      </c>
      <c r="R73" s="315">
        <v>83</v>
      </c>
    </row>
    <row r="74" spans="17:18" x14ac:dyDescent="0.2">
      <c r="Q74" s="154">
        <v>1615</v>
      </c>
      <c r="R74" s="315">
        <v>84</v>
      </c>
    </row>
    <row r="75" spans="17:18" x14ac:dyDescent="0.2">
      <c r="Q75" s="154">
        <v>1630</v>
      </c>
      <c r="R75" s="315">
        <v>85</v>
      </c>
    </row>
    <row r="76" spans="17:18" x14ac:dyDescent="0.2">
      <c r="Q76" s="154">
        <v>1645</v>
      </c>
      <c r="R76" s="315">
        <v>86</v>
      </c>
    </row>
    <row r="77" spans="17:18" x14ac:dyDescent="0.2">
      <c r="Q77" s="154">
        <v>1660</v>
      </c>
      <c r="R77" s="315">
        <v>87</v>
      </c>
    </row>
    <row r="78" spans="17:18" x14ac:dyDescent="0.2">
      <c r="Q78" s="154">
        <v>1675</v>
      </c>
      <c r="R78" s="315">
        <v>88</v>
      </c>
    </row>
    <row r="79" spans="17:18" x14ac:dyDescent="0.2">
      <c r="Q79" s="154">
        <v>1690</v>
      </c>
      <c r="R79" s="315">
        <v>89</v>
      </c>
    </row>
    <row r="80" spans="17:18" x14ac:dyDescent="0.2">
      <c r="Q80" s="154">
        <v>1705</v>
      </c>
      <c r="R80" s="315">
        <v>90</v>
      </c>
    </row>
    <row r="81" spans="17:18" x14ac:dyDescent="0.2">
      <c r="Q81" s="154">
        <v>1720</v>
      </c>
      <c r="R81" s="315">
        <v>91</v>
      </c>
    </row>
    <row r="82" spans="17:18" x14ac:dyDescent="0.2">
      <c r="Q82" s="154">
        <v>1735</v>
      </c>
      <c r="R82" s="315">
        <v>92</v>
      </c>
    </row>
    <row r="83" spans="17:18" x14ac:dyDescent="0.2">
      <c r="Q83" s="154">
        <v>1750</v>
      </c>
      <c r="R83" s="315">
        <v>93</v>
      </c>
    </row>
    <row r="84" spans="17:18" x14ac:dyDescent="0.2">
      <c r="Q84" s="153">
        <v>1765</v>
      </c>
      <c r="R84" s="152">
        <v>94</v>
      </c>
    </row>
    <row r="85" spans="17:18" x14ac:dyDescent="0.2">
      <c r="Q85" s="153">
        <v>1780</v>
      </c>
      <c r="R85" s="152">
        <v>95</v>
      </c>
    </row>
    <row r="86" spans="17:18" x14ac:dyDescent="0.2">
      <c r="Q86" s="153">
        <v>1794</v>
      </c>
      <c r="R86" s="152">
        <v>96</v>
      </c>
    </row>
    <row r="87" spans="17:18" x14ac:dyDescent="0.2">
      <c r="Q87" s="153">
        <v>1808</v>
      </c>
      <c r="R87" s="152">
        <v>97</v>
      </c>
    </row>
    <row r="88" spans="17:18" x14ac:dyDescent="0.2">
      <c r="Q88" s="153">
        <v>1822</v>
      </c>
      <c r="R88" s="152">
        <v>98</v>
      </c>
    </row>
    <row r="89" spans="17:18" x14ac:dyDescent="0.2">
      <c r="Q89" s="153">
        <v>1836</v>
      </c>
      <c r="R89" s="152">
        <v>99</v>
      </c>
    </row>
    <row r="90" spans="17:18" x14ac:dyDescent="0.2">
      <c r="Q90" s="153">
        <v>1850</v>
      </c>
      <c r="R90" s="152">
        <v>100</v>
      </c>
    </row>
  </sheetData>
  <autoFilter ref="B9:P10">
    <filterColumn colId="5" showButton="0"/>
    <filterColumn colId="6" showButton="0"/>
    <filterColumn colId="7" showButton="0"/>
    <filterColumn colId="8" showButton="0"/>
    <filterColumn colId="9" showButton="0"/>
    <filterColumn colId="10" showButton="0"/>
  </autoFilter>
  <mergeCells count="25">
    <mergeCell ref="A39:D39"/>
    <mergeCell ref="G39:M39"/>
    <mergeCell ref="N39:O39"/>
    <mergeCell ref="A7:C7"/>
    <mergeCell ref="D7:E7"/>
    <mergeCell ref="N8:O8"/>
    <mergeCell ref="A9:A10"/>
    <mergeCell ref="B9:B10"/>
    <mergeCell ref="C9:C10"/>
    <mergeCell ref="D9:D10"/>
    <mergeCell ref="E9:E10"/>
    <mergeCell ref="F9:F10"/>
    <mergeCell ref="G9:M9"/>
    <mergeCell ref="N9:N10"/>
    <mergeCell ref="O9:O10"/>
    <mergeCell ref="P9:P10"/>
    <mergeCell ref="M4:P4"/>
    <mergeCell ref="M5:P5"/>
    <mergeCell ref="M6:P6"/>
    <mergeCell ref="A1:O1"/>
    <mergeCell ref="A2:P2"/>
    <mergeCell ref="A3:C3"/>
    <mergeCell ref="D3:E3"/>
    <mergeCell ref="G3:H3"/>
    <mergeCell ref="M3:P3"/>
  </mergeCells>
  <conditionalFormatting sqref="J11:J38">
    <cfRule type="cellIs" dxfId="4" priority="2" operator="equal">
      <formula>0</formula>
    </cfRule>
  </conditionalFormatting>
  <conditionalFormatting sqref="N11:N38">
    <cfRule type="cellIs" dxfId="3" priority="1" operator="equal">
      <formula>0</formula>
    </cfRule>
  </conditionalFormatting>
  <hyperlinks>
    <hyperlink ref="D3" location="'YARIŞMA PROGRAMI'!C14" display="'YARIŞMA PROGRAMI'!C14"/>
    <hyperlink ref="D3:E3" location="'YARIŞMA PROGRAMI'!C9" display="'YARIŞMA PROGRAMI'!C9"/>
  </hyperlinks>
  <printOptions horizontalCentered="1"/>
  <pageMargins left="0.43307086614173229" right="0.15748031496062992" top="0.35433070866141736" bottom="0.23622047244094491" header="0.27559055118110237" footer="0.15748031496062992"/>
  <pageSetup paperSize="9" scale="45" fitToHeight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D80"/>
  <sheetViews>
    <sheetView view="pageBreakPreview" zoomScale="80" zoomScaleNormal="100" zoomScaleSheetLayoutView="80" workbookViewId="0">
      <selection activeCell="N12" sqref="N12"/>
    </sheetView>
  </sheetViews>
  <sheetFormatPr defaultRowHeight="12.75" x14ac:dyDescent="0.2"/>
  <cols>
    <col min="1" max="1" width="7.140625" style="17" customWidth="1"/>
    <col min="2" max="2" width="16.140625" style="17" hidden="1" customWidth="1"/>
    <col min="3" max="3" width="9" style="15" customWidth="1"/>
    <col min="4" max="4" width="17.5703125" style="41" customWidth="1"/>
    <col min="5" max="5" width="27.5703125" style="41" bestFit="1" customWidth="1"/>
    <col min="6" max="6" width="25.140625" style="15" customWidth="1"/>
    <col min="7" max="7" width="14.7109375" style="18" customWidth="1"/>
    <col min="8" max="8" width="7.7109375" style="15" customWidth="1"/>
    <col min="9" max="9" width="5" style="15" customWidth="1"/>
    <col min="10" max="10" width="5.7109375" style="15" customWidth="1"/>
    <col min="11" max="11" width="9" style="17" customWidth="1"/>
    <col min="12" max="12" width="17.5703125" style="17" customWidth="1"/>
    <col min="13" max="13" width="27.5703125" style="17" bestFit="1" customWidth="1"/>
    <col min="14" max="14" width="28.42578125" style="19" customWidth="1"/>
    <col min="15" max="15" width="14.7109375" style="45" customWidth="1"/>
    <col min="16" max="16" width="9.7109375" style="45" customWidth="1"/>
    <col min="17" max="17" width="14.42578125" style="15" hidden="1" customWidth="1"/>
    <col min="18" max="18" width="7.7109375" style="15" hidden="1" customWidth="1"/>
    <col min="19" max="19" width="5.7109375" style="15" hidden="1" customWidth="1"/>
    <col min="20" max="21" width="0" style="15" hidden="1" customWidth="1"/>
    <col min="22" max="22" width="9.140625" style="146" hidden="1" customWidth="1"/>
    <col min="23" max="23" width="9.140625" style="147" hidden="1" customWidth="1"/>
    <col min="24" max="31" width="0" style="15" hidden="1" customWidth="1"/>
    <col min="32" max="16384" width="9.140625" style="15"/>
  </cols>
  <sheetData>
    <row r="1" spans="1:30" s="10" customFormat="1" ht="53.25" customHeight="1" x14ac:dyDescent="0.2">
      <c r="A1" s="436" t="str">
        <f>('YARIŞMA BİLGİLERİ'!A2)</f>
        <v>Türkiye Atletizm Federasyonu
İzmir Atletizm İl Temsilciliği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  <c r="V1" s="145">
        <v>1160</v>
      </c>
      <c r="W1" s="144">
        <v>100</v>
      </c>
    </row>
    <row r="2" spans="1:30" s="10" customFormat="1" ht="24.75" customHeight="1" x14ac:dyDescent="0.2">
      <c r="A2" s="437" t="str">
        <f>'YARIŞMA BİLGİLERİ'!F19</f>
        <v>Olimpik Deneme Yarışmaları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  <c r="V2" s="145">
        <v>1162</v>
      </c>
      <c r="W2" s="144">
        <v>99</v>
      </c>
    </row>
    <row r="3" spans="1:30" s="12" customFormat="1" ht="21.75" customHeight="1" x14ac:dyDescent="0.2">
      <c r="A3" s="438" t="s">
        <v>47</v>
      </c>
      <c r="B3" s="438"/>
      <c r="C3" s="438"/>
      <c r="D3" s="439" t="e">
        <f>#REF!</f>
        <v>#REF!</v>
      </c>
      <c r="E3" s="439"/>
      <c r="F3" s="532"/>
      <c r="G3" s="532"/>
      <c r="H3" s="330"/>
      <c r="I3" s="330"/>
      <c r="J3" s="330"/>
      <c r="K3" s="331"/>
      <c r="L3" s="331"/>
      <c r="M3" s="331" t="s">
        <v>526</v>
      </c>
      <c r="N3" s="332" t="e">
        <f>#REF!</f>
        <v>#REF!</v>
      </c>
      <c r="O3" s="333"/>
      <c r="P3" s="333"/>
      <c r="Q3" s="229"/>
      <c r="R3" s="229"/>
      <c r="V3" s="145">
        <v>1164</v>
      </c>
      <c r="W3" s="144">
        <v>98</v>
      </c>
    </row>
    <row r="4" spans="1:30" s="12" customFormat="1" ht="21.75" customHeight="1" x14ac:dyDescent="0.2">
      <c r="A4" s="334"/>
      <c r="B4" s="334"/>
      <c r="C4" s="334"/>
      <c r="D4" s="335"/>
      <c r="E4" s="335"/>
      <c r="F4" s="349"/>
      <c r="G4" s="349"/>
      <c r="H4" s="338"/>
      <c r="I4" s="338"/>
      <c r="J4" s="338"/>
      <c r="K4" s="336"/>
      <c r="L4" s="336"/>
      <c r="M4" s="336" t="s">
        <v>527</v>
      </c>
      <c r="N4" s="339" t="e">
        <f>#REF!</f>
        <v>#REF!</v>
      </c>
      <c r="O4" s="339"/>
      <c r="P4" s="339"/>
      <c r="Q4" s="328"/>
      <c r="R4" s="328"/>
      <c r="V4" s="145"/>
      <c r="W4" s="144"/>
    </row>
    <row r="5" spans="1:30" s="12" customFormat="1" ht="21.75" customHeight="1" x14ac:dyDescent="0.2">
      <c r="A5" s="334"/>
      <c r="B5" s="334"/>
      <c r="C5" s="334"/>
      <c r="D5" s="335"/>
      <c r="E5" s="335"/>
      <c r="F5" s="349"/>
      <c r="G5" s="349"/>
      <c r="H5" s="338"/>
      <c r="I5" s="338"/>
      <c r="J5" s="338"/>
      <c r="K5" s="336"/>
      <c r="L5" s="336"/>
      <c r="M5" s="336" t="s">
        <v>528</v>
      </c>
      <c r="N5" s="339" t="e">
        <f>#REF!</f>
        <v>#REF!</v>
      </c>
      <c r="O5" s="339"/>
      <c r="P5" s="339"/>
      <c r="Q5" s="328"/>
      <c r="R5" s="328"/>
      <c r="V5" s="145"/>
      <c r="W5" s="144"/>
    </row>
    <row r="6" spans="1:30" s="12" customFormat="1" ht="21.75" customHeight="1" x14ac:dyDescent="0.2">
      <c r="A6" s="334"/>
      <c r="B6" s="334"/>
      <c r="C6" s="334"/>
      <c r="D6" s="335"/>
      <c r="E6" s="335"/>
      <c r="F6" s="349"/>
      <c r="G6" s="349"/>
      <c r="H6" s="338"/>
      <c r="I6" s="338"/>
      <c r="J6" s="338"/>
      <c r="K6" s="336"/>
      <c r="L6" s="336"/>
      <c r="M6" s="336" t="s">
        <v>529</v>
      </c>
      <c r="N6" s="339" t="e">
        <f>#REF!</f>
        <v>#REF!</v>
      </c>
      <c r="O6" s="339"/>
      <c r="P6" s="339"/>
      <c r="Q6" s="328"/>
      <c r="R6" s="328"/>
      <c r="V6" s="145"/>
      <c r="W6" s="144"/>
    </row>
    <row r="7" spans="1:30" s="12" customFormat="1" ht="17.25" customHeight="1" x14ac:dyDescent="0.2">
      <c r="A7" s="445" t="s">
        <v>41</v>
      </c>
      <c r="B7" s="445"/>
      <c r="C7" s="445"/>
      <c r="D7" s="446" t="str">
        <f>'YARIŞMA BİLGİLERİ'!F21</f>
        <v>ERKEKLER  - BAYANLAR</v>
      </c>
      <c r="E7" s="446"/>
      <c r="F7" s="340"/>
      <c r="G7" s="340"/>
      <c r="H7" s="340"/>
      <c r="I7" s="340"/>
      <c r="J7" s="340"/>
      <c r="K7" s="341"/>
      <c r="L7" s="341"/>
      <c r="M7" s="341" t="s">
        <v>42</v>
      </c>
      <c r="N7" s="342" t="e">
        <f>#REF!</f>
        <v>#REF!</v>
      </c>
      <c r="O7" s="378" t="s">
        <v>377</v>
      </c>
      <c r="P7" s="350" t="e">
        <f>#REF!</f>
        <v>#REF!</v>
      </c>
      <c r="Q7" s="228"/>
      <c r="R7" s="228"/>
      <c r="V7" s="145">
        <v>1166</v>
      </c>
      <c r="W7" s="144">
        <v>97</v>
      </c>
    </row>
    <row r="8" spans="1:30" s="10" customFormat="1" ht="19.5" customHeight="1" x14ac:dyDescent="0.25">
      <c r="A8" s="447" t="s">
        <v>204</v>
      </c>
      <c r="B8" s="447"/>
      <c r="C8" s="447"/>
      <c r="D8" s="447"/>
      <c r="E8" s="447"/>
      <c r="F8" s="447"/>
      <c r="G8" s="447"/>
      <c r="H8" s="447"/>
      <c r="I8" s="231"/>
      <c r="J8" s="447" t="s">
        <v>205</v>
      </c>
      <c r="K8" s="447"/>
      <c r="L8" s="447"/>
      <c r="M8" s="447"/>
      <c r="N8" s="447"/>
      <c r="O8" s="230" t="s">
        <v>206</v>
      </c>
      <c r="P8" s="495">
        <f ca="1">NOW()</f>
        <v>42842.47463553241</v>
      </c>
      <c r="Q8" s="495"/>
      <c r="R8" s="495"/>
      <c r="V8" s="145">
        <v>1168</v>
      </c>
      <c r="W8" s="144">
        <v>96</v>
      </c>
    </row>
    <row r="9" spans="1:30" s="13" customFormat="1" ht="24.95" customHeight="1" x14ac:dyDescent="0.2">
      <c r="A9" s="157" t="s">
        <v>359</v>
      </c>
      <c r="B9" s="158"/>
      <c r="C9" s="158"/>
      <c r="D9" s="158"/>
      <c r="E9" s="161"/>
      <c r="F9" s="162"/>
      <c r="G9" s="158"/>
      <c r="H9" s="159"/>
      <c r="I9" s="496"/>
      <c r="J9" s="499" t="s">
        <v>6</v>
      </c>
      <c r="K9" s="448" t="s">
        <v>37</v>
      </c>
      <c r="L9" s="450" t="s">
        <v>45</v>
      </c>
      <c r="M9" s="451" t="s">
        <v>13</v>
      </c>
      <c r="N9" s="451" t="s">
        <v>198</v>
      </c>
      <c r="O9" s="451" t="s">
        <v>14</v>
      </c>
      <c r="P9" s="443" t="s">
        <v>98</v>
      </c>
      <c r="R9" s="157" t="s">
        <v>359</v>
      </c>
      <c r="S9" s="158"/>
      <c r="T9" s="158"/>
      <c r="U9" s="158"/>
      <c r="V9" s="161" t="s">
        <v>151</v>
      </c>
      <c r="W9" s="162"/>
      <c r="X9" s="158"/>
      <c r="Y9" s="159"/>
      <c r="AC9" s="146">
        <v>1170</v>
      </c>
      <c r="AD9" s="147">
        <v>95</v>
      </c>
    </row>
    <row r="10" spans="1:30" ht="26.25" customHeight="1" x14ac:dyDescent="0.2">
      <c r="A10" s="39" t="s">
        <v>201</v>
      </c>
      <c r="B10" s="36" t="s">
        <v>38</v>
      </c>
      <c r="C10" s="36" t="s">
        <v>37</v>
      </c>
      <c r="D10" s="37" t="s">
        <v>12</v>
      </c>
      <c r="E10" s="38" t="s">
        <v>13</v>
      </c>
      <c r="F10" s="38" t="s">
        <v>198</v>
      </c>
      <c r="G10" s="36" t="s">
        <v>14</v>
      </c>
      <c r="H10" s="36" t="s">
        <v>26</v>
      </c>
      <c r="I10" s="497"/>
      <c r="J10" s="500"/>
      <c r="K10" s="449"/>
      <c r="L10" s="450"/>
      <c r="M10" s="451"/>
      <c r="N10" s="451"/>
      <c r="O10" s="451"/>
      <c r="P10" s="444"/>
      <c r="Q10" s="14"/>
      <c r="R10" s="39" t="s">
        <v>201</v>
      </c>
      <c r="S10" s="36" t="s">
        <v>38</v>
      </c>
      <c r="T10" s="36" t="s">
        <v>37</v>
      </c>
      <c r="U10" s="37" t="s">
        <v>12</v>
      </c>
      <c r="V10" s="38" t="s">
        <v>13</v>
      </c>
      <c r="W10" s="38" t="s">
        <v>198</v>
      </c>
      <c r="X10" s="36" t="s">
        <v>14</v>
      </c>
      <c r="Y10" s="36" t="s">
        <v>26</v>
      </c>
      <c r="AC10" s="146">
        <v>1172</v>
      </c>
      <c r="AD10" s="147">
        <v>94</v>
      </c>
    </row>
    <row r="11" spans="1:30" s="13" customFormat="1" ht="82.5" customHeight="1" x14ac:dyDescent="0.2">
      <c r="A11" s="198">
        <v>1</v>
      </c>
      <c r="B11" s="199" t="s">
        <v>266</v>
      </c>
      <c r="C11" s="215" t="str">
        <f>IF(ISERROR(VLOOKUP(B11,#REF!,2,0)),"",(VLOOKUP(B11,#REF!,2,0)))</f>
        <v/>
      </c>
      <c r="D11" s="236" t="str">
        <f>IF(ISERROR(VLOOKUP(B11,#REF!,4,0)),"",(VLOOKUP(B11,#REF!,4,0)))</f>
        <v/>
      </c>
      <c r="E11" s="202" t="str">
        <f>IF(ISERROR(VLOOKUP(B11,#REF!,5,0)),"",(VLOOKUP(B11,#REF!,5,0)))</f>
        <v/>
      </c>
      <c r="F11" s="202" t="str">
        <f>IF(ISERROR(VLOOKUP(B11,#REF!,6,0)),"",(VLOOKUP(B11,#REF!,6,0)))</f>
        <v/>
      </c>
      <c r="G11" s="203"/>
      <c r="H11" s="204"/>
      <c r="I11" s="497"/>
      <c r="J11" s="242">
        <v>1</v>
      </c>
      <c r="K11" s="244"/>
      <c r="L11" s="238"/>
      <c r="M11" s="180"/>
      <c r="N11" s="117"/>
      <c r="O11" s="59"/>
      <c r="P11" s="208"/>
      <c r="Q11" s="16"/>
      <c r="R11" s="198">
        <v>1</v>
      </c>
      <c r="S11" s="199" t="s">
        <v>55</v>
      </c>
      <c r="T11" s="200" t="str">
        <f>IF(ISERROR(VLOOKUP(S11,#REF!,2,0)),"",(VLOOKUP(S11,#REF!,2,0)))</f>
        <v/>
      </c>
      <c r="U11" s="201" t="str">
        <f>IF(ISERROR(VLOOKUP(S11,#REF!,4,0)),"",(VLOOKUP(S11,#REF!,4,0)))</f>
        <v/>
      </c>
      <c r="V11" s="202" t="str">
        <f>IF(ISERROR(VLOOKUP(S11,#REF!,5,0)),"",(VLOOKUP(S11,#REF!,5,0)))</f>
        <v/>
      </c>
      <c r="W11" s="202" t="str">
        <f>IF(ISERROR(VLOOKUP(S11,#REF!,6,0)),"",(VLOOKUP(S11,#REF!,6,0)))</f>
        <v/>
      </c>
      <c r="X11" s="216"/>
      <c r="Y11" s="204"/>
      <c r="AC11" s="146">
        <v>1174</v>
      </c>
      <c r="AD11" s="147">
        <v>93</v>
      </c>
    </row>
    <row r="12" spans="1:30" s="13" customFormat="1" ht="82.5" customHeight="1" x14ac:dyDescent="0.2">
      <c r="A12" s="198">
        <v>2</v>
      </c>
      <c r="B12" s="199" t="s">
        <v>267</v>
      </c>
      <c r="C12" s="215" t="str">
        <f>IF(ISERROR(VLOOKUP(B12,#REF!,2,0)),"",(VLOOKUP(B12,#REF!,2,0)))</f>
        <v/>
      </c>
      <c r="D12" s="236" t="str">
        <f>IF(ISERROR(VLOOKUP(B12,#REF!,4,0)),"",(VLOOKUP(B12,#REF!,4,0)))</f>
        <v/>
      </c>
      <c r="E12" s="202" t="str">
        <f>IF(ISERROR(VLOOKUP(B12,#REF!,5,0)),"",(VLOOKUP(B12,#REF!,5,0)))</f>
        <v/>
      </c>
      <c r="F12" s="202" t="str">
        <f>IF(ISERROR(VLOOKUP(B12,#REF!,6,0)),"",(VLOOKUP(B12,#REF!,6,0)))</f>
        <v/>
      </c>
      <c r="G12" s="59"/>
      <c r="H12" s="204"/>
      <c r="I12" s="497"/>
      <c r="J12" s="242">
        <v>2</v>
      </c>
      <c r="K12" s="243"/>
      <c r="L12" s="236"/>
      <c r="M12" s="206"/>
      <c r="N12" s="207"/>
      <c r="O12" s="59"/>
      <c r="P12" s="208"/>
      <c r="Q12" s="16"/>
      <c r="R12" s="198">
        <v>2</v>
      </c>
      <c r="S12" s="199" t="s">
        <v>56</v>
      </c>
      <c r="T12" s="200" t="str">
        <f>IF(ISERROR(VLOOKUP(S12,#REF!,2,0)),"",(VLOOKUP(S12,#REF!,2,0)))</f>
        <v/>
      </c>
      <c r="U12" s="201" t="str">
        <f>IF(ISERROR(VLOOKUP(S12,#REF!,4,0)),"",(VLOOKUP(S12,#REF!,4,0)))</f>
        <v/>
      </c>
      <c r="V12" s="202" t="str">
        <f>IF(ISERROR(VLOOKUP(S12,#REF!,5,0)),"",(VLOOKUP(S12,#REF!,5,0)))</f>
        <v/>
      </c>
      <c r="W12" s="202" t="str">
        <f>IF(ISERROR(VLOOKUP(S12,#REF!,6,0)),"",(VLOOKUP(S12,#REF!,6,0)))</f>
        <v/>
      </c>
      <c r="X12" s="216"/>
      <c r="Y12" s="204"/>
      <c r="AC12" s="146">
        <v>1176</v>
      </c>
      <c r="AD12" s="147">
        <v>92</v>
      </c>
    </row>
    <row r="13" spans="1:30" s="13" customFormat="1" ht="82.5" customHeight="1" x14ac:dyDescent="0.2">
      <c r="A13" s="198">
        <v>3</v>
      </c>
      <c r="B13" s="199" t="s">
        <v>268</v>
      </c>
      <c r="C13" s="215" t="str">
        <f>IF(ISERROR(VLOOKUP(B13,#REF!,2,0)),"",(VLOOKUP(B13,#REF!,2,0)))</f>
        <v/>
      </c>
      <c r="D13" s="236" t="str">
        <f>IF(ISERROR(VLOOKUP(B13,#REF!,4,0)),"",(VLOOKUP(B13,#REF!,4,0)))</f>
        <v/>
      </c>
      <c r="E13" s="202" t="str">
        <f>IF(ISERROR(VLOOKUP(B13,#REF!,5,0)),"",(VLOOKUP(B13,#REF!,5,0)))</f>
        <v/>
      </c>
      <c r="F13" s="202" t="str">
        <f>IF(ISERROR(VLOOKUP(B13,#REF!,6,0)),"",(VLOOKUP(B13,#REF!,6,0)))</f>
        <v/>
      </c>
      <c r="G13" s="59"/>
      <c r="H13" s="204"/>
      <c r="I13" s="497"/>
      <c r="J13" s="242">
        <v>3</v>
      </c>
      <c r="K13" s="243"/>
      <c r="L13" s="236"/>
      <c r="M13" s="206"/>
      <c r="N13" s="207"/>
      <c r="O13" s="59"/>
      <c r="P13" s="208"/>
      <c r="Q13" s="16"/>
      <c r="R13" s="198">
        <v>3</v>
      </c>
      <c r="S13" s="199" t="s">
        <v>57</v>
      </c>
      <c r="T13" s="200" t="str">
        <f>IF(ISERROR(VLOOKUP(S13,#REF!,2,0)),"",(VLOOKUP(S13,#REF!,2,0)))</f>
        <v/>
      </c>
      <c r="U13" s="201" t="str">
        <f>IF(ISERROR(VLOOKUP(S13,#REF!,4,0)),"",(VLOOKUP(S13,#REF!,4,0)))</f>
        <v/>
      </c>
      <c r="V13" s="202" t="str">
        <f>IF(ISERROR(VLOOKUP(S13,#REF!,5,0)),"",(VLOOKUP(S13,#REF!,5,0)))</f>
        <v/>
      </c>
      <c r="W13" s="202" t="str">
        <f>IF(ISERROR(VLOOKUP(S13,#REF!,6,0)),"",(VLOOKUP(S13,#REF!,6,0)))</f>
        <v/>
      </c>
      <c r="X13" s="216"/>
      <c r="Y13" s="204"/>
      <c r="AC13" s="146">
        <v>1178</v>
      </c>
      <c r="AD13" s="147">
        <v>91</v>
      </c>
    </row>
    <row r="14" spans="1:30" s="13" customFormat="1" ht="82.5" customHeight="1" x14ac:dyDescent="0.2">
      <c r="A14" s="198">
        <v>4</v>
      </c>
      <c r="B14" s="199" t="s">
        <v>269</v>
      </c>
      <c r="C14" s="215" t="str">
        <f>IF(ISERROR(VLOOKUP(B14,#REF!,2,0)),"",(VLOOKUP(B14,#REF!,2,0)))</f>
        <v/>
      </c>
      <c r="D14" s="236" t="str">
        <f>IF(ISERROR(VLOOKUP(B14,#REF!,4,0)),"",(VLOOKUP(B14,#REF!,4,0)))</f>
        <v/>
      </c>
      <c r="E14" s="202" t="str">
        <f>IF(ISERROR(VLOOKUP(B14,#REF!,5,0)),"",(VLOOKUP(B14,#REF!,5,0)))</f>
        <v/>
      </c>
      <c r="F14" s="202" t="str">
        <f>IF(ISERROR(VLOOKUP(B14,#REF!,6,0)),"",(VLOOKUP(B14,#REF!,6,0)))</f>
        <v/>
      </c>
      <c r="G14" s="59"/>
      <c r="H14" s="204"/>
      <c r="I14" s="497"/>
      <c r="J14" s="242">
        <v>4</v>
      </c>
      <c r="K14" s="243"/>
      <c r="L14" s="236"/>
      <c r="M14" s="206"/>
      <c r="N14" s="207"/>
      <c r="O14" s="59"/>
      <c r="P14" s="208"/>
      <c r="Q14" s="16"/>
      <c r="R14" s="198">
        <v>4</v>
      </c>
      <c r="S14" s="199" t="s">
        <v>58</v>
      </c>
      <c r="T14" s="200" t="str">
        <f>IF(ISERROR(VLOOKUP(S14,#REF!,2,0)),"",(VLOOKUP(S14,#REF!,2,0)))</f>
        <v/>
      </c>
      <c r="U14" s="201" t="str">
        <f>IF(ISERROR(VLOOKUP(S14,#REF!,4,0)),"",(VLOOKUP(S14,#REF!,4,0)))</f>
        <v/>
      </c>
      <c r="V14" s="202" t="str">
        <f>IF(ISERROR(VLOOKUP(S14,#REF!,5,0)),"",(VLOOKUP(S14,#REF!,5,0)))</f>
        <v/>
      </c>
      <c r="W14" s="202" t="str">
        <f>IF(ISERROR(VLOOKUP(S14,#REF!,6,0)),"",(VLOOKUP(S14,#REF!,6,0)))</f>
        <v/>
      </c>
      <c r="X14" s="216"/>
      <c r="Y14" s="204"/>
      <c r="AC14" s="146">
        <v>1180</v>
      </c>
      <c r="AD14" s="147">
        <v>90</v>
      </c>
    </row>
    <row r="15" spans="1:30" s="13" customFormat="1" ht="82.5" customHeight="1" x14ac:dyDescent="0.2">
      <c r="A15" s="198">
        <v>5</v>
      </c>
      <c r="B15" s="199" t="s">
        <v>270</v>
      </c>
      <c r="C15" s="215" t="str">
        <f>IF(ISERROR(VLOOKUP(B15,#REF!,2,0)),"",(VLOOKUP(B15,#REF!,2,0)))</f>
        <v/>
      </c>
      <c r="D15" s="236" t="str">
        <f>IF(ISERROR(VLOOKUP(B15,#REF!,4,0)),"",(VLOOKUP(B15,#REF!,4,0)))</f>
        <v/>
      </c>
      <c r="E15" s="202" t="str">
        <f>IF(ISERROR(VLOOKUP(B15,#REF!,5,0)),"",(VLOOKUP(B15,#REF!,5,0)))</f>
        <v/>
      </c>
      <c r="F15" s="202" t="str">
        <f>IF(ISERROR(VLOOKUP(B15,#REF!,6,0)),"",(VLOOKUP(B15,#REF!,6,0)))</f>
        <v/>
      </c>
      <c r="G15" s="59"/>
      <c r="H15" s="204"/>
      <c r="I15" s="497"/>
      <c r="J15" s="242">
        <v>5</v>
      </c>
      <c r="K15" s="243"/>
      <c r="L15" s="236"/>
      <c r="M15" s="206"/>
      <c r="N15" s="207"/>
      <c r="O15" s="59"/>
      <c r="P15" s="208"/>
      <c r="Q15" s="16"/>
      <c r="R15" s="198">
        <v>5</v>
      </c>
      <c r="S15" s="199" t="s">
        <v>59</v>
      </c>
      <c r="T15" s="200" t="str">
        <f>IF(ISERROR(VLOOKUP(S15,#REF!,2,0)),"",(VLOOKUP(S15,#REF!,2,0)))</f>
        <v/>
      </c>
      <c r="U15" s="201" t="str">
        <f>IF(ISERROR(VLOOKUP(S15,#REF!,4,0)),"",(VLOOKUP(S15,#REF!,4,0)))</f>
        <v/>
      </c>
      <c r="V15" s="202" t="str">
        <f>IF(ISERROR(VLOOKUP(S15,#REF!,5,0)),"",(VLOOKUP(S15,#REF!,5,0)))</f>
        <v/>
      </c>
      <c r="W15" s="202" t="str">
        <f>IF(ISERROR(VLOOKUP(S15,#REF!,6,0)),"",(VLOOKUP(S15,#REF!,6,0)))</f>
        <v/>
      </c>
      <c r="X15" s="216"/>
      <c r="Y15" s="204"/>
      <c r="AC15" s="146">
        <v>1182</v>
      </c>
      <c r="AD15" s="147">
        <v>89</v>
      </c>
    </row>
    <row r="16" spans="1:30" s="13" customFormat="1" ht="82.5" customHeight="1" x14ac:dyDescent="0.2">
      <c r="A16" s="198">
        <v>6</v>
      </c>
      <c r="B16" s="199" t="s">
        <v>271</v>
      </c>
      <c r="C16" s="215" t="str">
        <f>IF(ISERROR(VLOOKUP(B16,#REF!,2,0)),"",(VLOOKUP(B16,#REF!,2,0)))</f>
        <v/>
      </c>
      <c r="D16" s="236" t="str">
        <f>IF(ISERROR(VLOOKUP(B16,#REF!,4,0)),"",(VLOOKUP(B16,#REF!,4,0)))</f>
        <v/>
      </c>
      <c r="E16" s="202" t="str">
        <f>IF(ISERROR(VLOOKUP(B16,#REF!,5,0)),"",(VLOOKUP(B16,#REF!,5,0)))</f>
        <v/>
      </c>
      <c r="F16" s="202" t="str">
        <f>IF(ISERROR(VLOOKUP(B16,#REF!,6,0)),"",(VLOOKUP(B16,#REF!,6,0)))</f>
        <v/>
      </c>
      <c r="G16" s="59"/>
      <c r="H16" s="204"/>
      <c r="I16" s="497"/>
      <c r="J16" s="242">
        <v>6</v>
      </c>
      <c r="K16" s="243"/>
      <c r="L16" s="236"/>
      <c r="M16" s="206"/>
      <c r="N16" s="207"/>
      <c r="O16" s="59"/>
      <c r="P16" s="208"/>
      <c r="Q16" s="16"/>
      <c r="R16" s="198">
        <v>6</v>
      </c>
      <c r="S16" s="199" t="s">
        <v>60</v>
      </c>
      <c r="T16" s="200" t="str">
        <f>IF(ISERROR(VLOOKUP(S16,#REF!,2,0)),"",(VLOOKUP(S16,#REF!,2,0)))</f>
        <v/>
      </c>
      <c r="U16" s="201" t="str">
        <f>IF(ISERROR(VLOOKUP(S16,#REF!,4,0)),"",(VLOOKUP(S16,#REF!,4,0)))</f>
        <v/>
      </c>
      <c r="V16" s="202" t="str">
        <f>IF(ISERROR(VLOOKUP(S16,#REF!,5,0)),"",(VLOOKUP(S16,#REF!,5,0)))</f>
        <v/>
      </c>
      <c r="W16" s="202" t="str">
        <f>IF(ISERROR(VLOOKUP(S16,#REF!,6,0)),"",(VLOOKUP(S16,#REF!,6,0)))</f>
        <v/>
      </c>
      <c r="X16" s="216"/>
      <c r="Y16" s="204"/>
      <c r="AC16" s="146">
        <v>1184</v>
      </c>
      <c r="AD16" s="147">
        <v>88</v>
      </c>
    </row>
    <row r="17" spans="1:30" s="13" customFormat="1" ht="82.5" customHeight="1" x14ac:dyDescent="0.2">
      <c r="A17" s="157" t="s">
        <v>16</v>
      </c>
      <c r="B17" s="158"/>
      <c r="C17" s="158"/>
      <c r="D17" s="158"/>
      <c r="E17" s="161"/>
      <c r="F17" s="162"/>
      <c r="G17" s="158"/>
      <c r="H17" s="159"/>
      <c r="I17" s="497"/>
      <c r="J17" s="242"/>
      <c r="K17" s="243"/>
      <c r="L17" s="236"/>
      <c r="M17" s="206"/>
      <c r="N17" s="207"/>
      <c r="O17" s="203"/>
      <c r="P17" s="208"/>
      <c r="Q17" s="16"/>
      <c r="R17" s="157" t="s">
        <v>16</v>
      </c>
      <c r="S17" s="158"/>
      <c r="T17" s="158"/>
      <c r="U17" s="158"/>
      <c r="V17" s="161" t="s">
        <v>151</v>
      </c>
      <c r="W17" s="162"/>
      <c r="X17" s="158"/>
      <c r="Y17" s="159"/>
      <c r="AC17" s="146">
        <v>1190</v>
      </c>
      <c r="AD17" s="147">
        <v>85</v>
      </c>
    </row>
    <row r="18" spans="1:30" s="13" customFormat="1" ht="82.5" customHeight="1" x14ac:dyDescent="0.2">
      <c r="A18" s="39" t="s">
        <v>201</v>
      </c>
      <c r="B18" s="36" t="s">
        <v>38</v>
      </c>
      <c r="C18" s="36" t="s">
        <v>37</v>
      </c>
      <c r="D18" s="37" t="s">
        <v>12</v>
      </c>
      <c r="E18" s="38" t="s">
        <v>13</v>
      </c>
      <c r="F18" s="38" t="s">
        <v>198</v>
      </c>
      <c r="G18" s="36" t="s">
        <v>14</v>
      </c>
      <c r="H18" s="36" t="s">
        <v>26</v>
      </c>
      <c r="I18" s="497"/>
      <c r="J18" s="179"/>
      <c r="K18" s="179"/>
      <c r="L18" s="77"/>
      <c r="M18" s="180"/>
      <c r="N18" s="117"/>
      <c r="O18" s="59"/>
      <c r="P18" s="195"/>
      <c r="Q18" s="16"/>
      <c r="R18" s="39" t="s">
        <v>201</v>
      </c>
      <c r="S18" s="36" t="s">
        <v>38</v>
      </c>
      <c r="T18" s="36" t="s">
        <v>37</v>
      </c>
      <c r="U18" s="37" t="s">
        <v>12</v>
      </c>
      <c r="V18" s="38" t="s">
        <v>13</v>
      </c>
      <c r="W18" s="38" t="s">
        <v>198</v>
      </c>
      <c r="X18" s="36" t="s">
        <v>14</v>
      </c>
      <c r="Y18" s="36" t="s">
        <v>26</v>
      </c>
      <c r="AC18" s="146">
        <v>1192</v>
      </c>
      <c r="AD18" s="147">
        <v>84</v>
      </c>
    </row>
    <row r="19" spans="1:30" s="13" customFormat="1" ht="82.5" customHeight="1" x14ac:dyDescent="0.2">
      <c r="A19" s="58">
        <v>1</v>
      </c>
      <c r="B19" s="129" t="s">
        <v>272</v>
      </c>
      <c r="C19" s="237" t="str">
        <f>IF(ISERROR(VLOOKUP(B19,#REF!,2,0)),"",(VLOOKUP(B19,#REF!,2,0)))</f>
        <v/>
      </c>
      <c r="D19" s="238" t="str">
        <f>IF(ISERROR(VLOOKUP(B19,#REF!,4,0)),"",(VLOOKUP(B19,#REF!,4,0)))</f>
        <v/>
      </c>
      <c r="E19" s="130" t="str">
        <f>IF(ISERROR(VLOOKUP(B19,#REF!,5,0)),"",(VLOOKUP(B19,#REF!,5,0)))</f>
        <v/>
      </c>
      <c r="F19" s="130" t="str">
        <f>IF(ISERROR(VLOOKUP(B19,#REF!,6,0)),"",(VLOOKUP(B19,#REF!,6,0)))</f>
        <v/>
      </c>
      <c r="G19" s="59"/>
      <c r="H19" s="178"/>
      <c r="I19" s="497"/>
      <c r="J19" s="179"/>
      <c r="K19" s="179"/>
      <c r="L19" s="77"/>
      <c r="M19" s="180"/>
      <c r="N19" s="117"/>
      <c r="O19" s="59"/>
      <c r="P19" s="195"/>
      <c r="Q19" s="16"/>
      <c r="R19" s="58">
        <v>1</v>
      </c>
      <c r="S19" s="129" t="s">
        <v>61</v>
      </c>
      <c r="T19" s="164" t="str">
        <f>IF(ISERROR(VLOOKUP(S19,#REF!,2,0)),"",(VLOOKUP(S19,#REF!,2,0)))</f>
        <v/>
      </c>
      <c r="U19" s="77" t="str">
        <f>IF(ISERROR(VLOOKUP(S19,#REF!,4,0)),"",(VLOOKUP(S19,#REF!,4,0)))</f>
        <v/>
      </c>
      <c r="V19" s="130" t="str">
        <f>IF(ISERROR(VLOOKUP(S19,#REF!,5,0)),"",(VLOOKUP(S19,#REF!,5,0)))</f>
        <v/>
      </c>
      <c r="W19" s="130" t="str">
        <f>IF(ISERROR(VLOOKUP(S19,#REF!,6,0)),"",(VLOOKUP(S19,#REF!,6,0)))</f>
        <v/>
      </c>
      <c r="X19" s="216"/>
      <c r="Y19" s="178"/>
      <c r="AC19" s="146">
        <v>1194</v>
      </c>
      <c r="AD19" s="147">
        <v>83</v>
      </c>
    </row>
    <row r="20" spans="1:30" s="13" customFormat="1" ht="82.5" customHeight="1" x14ac:dyDescent="0.2">
      <c r="A20" s="58">
        <v>2</v>
      </c>
      <c r="B20" s="129" t="s">
        <v>273</v>
      </c>
      <c r="C20" s="237" t="str">
        <f>IF(ISERROR(VLOOKUP(B20,#REF!,2,0)),"",(VLOOKUP(B20,#REF!,2,0)))</f>
        <v/>
      </c>
      <c r="D20" s="238" t="str">
        <f>IF(ISERROR(VLOOKUP(B20,#REF!,4,0)),"",(VLOOKUP(B20,#REF!,4,0)))</f>
        <v/>
      </c>
      <c r="E20" s="130" t="str">
        <f>IF(ISERROR(VLOOKUP(B20,#REF!,5,0)),"",(VLOOKUP(B20,#REF!,5,0)))</f>
        <v/>
      </c>
      <c r="F20" s="130" t="str">
        <f>IF(ISERROR(VLOOKUP(B20,#REF!,6,0)),"",(VLOOKUP(B20,#REF!,6,0)))</f>
        <v/>
      </c>
      <c r="G20" s="59"/>
      <c r="H20" s="178"/>
      <c r="I20" s="497"/>
      <c r="J20" s="179"/>
      <c r="K20" s="179"/>
      <c r="L20" s="77"/>
      <c r="M20" s="180"/>
      <c r="N20" s="117"/>
      <c r="O20" s="59"/>
      <c r="P20" s="195"/>
      <c r="Q20" s="16"/>
      <c r="R20" s="58">
        <v>2</v>
      </c>
      <c r="S20" s="129" t="s">
        <v>62</v>
      </c>
      <c r="T20" s="164" t="str">
        <f>IF(ISERROR(VLOOKUP(S20,#REF!,2,0)),"",(VLOOKUP(S20,#REF!,2,0)))</f>
        <v/>
      </c>
      <c r="U20" s="77" t="str">
        <f>IF(ISERROR(VLOOKUP(S20,#REF!,4,0)),"",(VLOOKUP(S20,#REF!,4,0)))</f>
        <v/>
      </c>
      <c r="V20" s="130" t="str">
        <f>IF(ISERROR(VLOOKUP(S20,#REF!,5,0)),"",(VLOOKUP(S20,#REF!,5,0)))</f>
        <v/>
      </c>
      <c r="W20" s="130" t="str">
        <f>IF(ISERROR(VLOOKUP(S20,#REF!,6,0)),"",(VLOOKUP(S20,#REF!,6,0)))</f>
        <v/>
      </c>
      <c r="X20" s="216"/>
      <c r="Y20" s="178"/>
      <c r="AC20" s="146">
        <v>1196</v>
      </c>
      <c r="AD20" s="147">
        <v>82</v>
      </c>
    </row>
    <row r="21" spans="1:30" s="13" customFormat="1" ht="82.5" customHeight="1" x14ac:dyDescent="0.2">
      <c r="A21" s="58">
        <v>3</v>
      </c>
      <c r="B21" s="129" t="s">
        <v>274</v>
      </c>
      <c r="C21" s="237" t="str">
        <f>IF(ISERROR(VLOOKUP(B21,#REF!,2,0)),"",(VLOOKUP(B21,#REF!,2,0)))</f>
        <v/>
      </c>
      <c r="D21" s="238" t="str">
        <f>IF(ISERROR(VLOOKUP(B21,#REF!,4,0)),"",(VLOOKUP(B21,#REF!,4,0)))</f>
        <v/>
      </c>
      <c r="E21" s="130" t="str">
        <f>IF(ISERROR(VLOOKUP(B21,#REF!,5,0)),"",(VLOOKUP(B21,#REF!,5,0)))</f>
        <v/>
      </c>
      <c r="F21" s="130" t="str">
        <f>IF(ISERROR(VLOOKUP(B21,#REF!,6,0)),"",(VLOOKUP(B21,#REF!,6,0)))</f>
        <v/>
      </c>
      <c r="G21" s="59"/>
      <c r="H21" s="178"/>
      <c r="I21" s="497"/>
      <c r="J21" s="179"/>
      <c r="K21" s="179"/>
      <c r="L21" s="77"/>
      <c r="M21" s="180"/>
      <c r="N21" s="117"/>
      <c r="O21" s="59"/>
      <c r="P21" s="195"/>
      <c r="Q21" s="16"/>
      <c r="R21" s="58">
        <v>3</v>
      </c>
      <c r="S21" s="129" t="s">
        <v>63</v>
      </c>
      <c r="T21" s="164" t="str">
        <f>IF(ISERROR(VLOOKUP(S21,#REF!,2,0)),"",(VLOOKUP(S21,#REF!,2,0)))</f>
        <v/>
      </c>
      <c r="U21" s="77" t="str">
        <f>IF(ISERROR(VLOOKUP(S21,#REF!,4,0)),"",(VLOOKUP(S21,#REF!,4,0)))</f>
        <v/>
      </c>
      <c r="V21" s="130" t="str">
        <f>IF(ISERROR(VLOOKUP(S21,#REF!,5,0)),"",(VLOOKUP(S21,#REF!,5,0)))</f>
        <v/>
      </c>
      <c r="W21" s="130" t="str">
        <f>IF(ISERROR(VLOOKUP(S21,#REF!,6,0)),"",(VLOOKUP(S21,#REF!,6,0)))</f>
        <v/>
      </c>
      <c r="X21" s="216"/>
      <c r="Y21" s="178"/>
      <c r="AC21" s="146">
        <v>1198</v>
      </c>
      <c r="AD21" s="147">
        <v>81</v>
      </c>
    </row>
    <row r="22" spans="1:30" s="13" customFormat="1" ht="82.5" customHeight="1" x14ac:dyDescent="0.2">
      <c r="A22" s="58">
        <v>4</v>
      </c>
      <c r="B22" s="129" t="s">
        <v>275</v>
      </c>
      <c r="C22" s="237" t="str">
        <f>IF(ISERROR(VLOOKUP(B22,#REF!,2,0)),"",(VLOOKUP(B22,#REF!,2,0)))</f>
        <v/>
      </c>
      <c r="D22" s="238" t="str">
        <f>IF(ISERROR(VLOOKUP(B22,#REF!,4,0)),"",(VLOOKUP(B22,#REF!,4,0)))</f>
        <v/>
      </c>
      <c r="E22" s="130" t="str">
        <f>IF(ISERROR(VLOOKUP(B22,#REF!,5,0)),"",(VLOOKUP(B22,#REF!,5,0)))</f>
        <v/>
      </c>
      <c r="F22" s="130" t="str">
        <f>IF(ISERROR(VLOOKUP(B22,#REF!,6,0)),"",(VLOOKUP(B22,#REF!,6,0)))</f>
        <v/>
      </c>
      <c r="G22" s="59"/>
      <c r="H22" s="178"/>
      <c r="I22" s="497"/>
      <c r="J22" s="179"/>
      <c r="K22" s="179"/>
      <c r="L22" s="77"/>
      <c r="M22" s="180"/>
      <c r="N22" s="117"/>
      <c r="O22" s="59"/>
      <c r="P22" s="195"/>
      <c r="Q22" s="16"/>
      <c r="R22" s="58">
        <v>4</v>
      </c>
      <c r="S22" s="129" t="s">
        <v>64</v>
      </c>
      <c r="T22" s="164" t="str">
        <f>IF(ISERROR(VLOOKUP(S22,#REF!,2,0)),"",(VLOOKUP(S22,#REF!,2,0)))</f>
        <v/>
      </c>
      <c r="U22" s="77" t="str">
        <f>IF(ISERROR(VLOOKUP(S22,#REF!,4,0)),"",(VLOOKUP(S22,#REF!,4,0)))</f>
        <v/>
      </c>
      <c r="V22" s="130" t="str">
        <f>IF(ISERROR(VLOOKUP(S22,#REF!,5,0)),"",(VLOOKUP(S22,#REF!,5,0)))</f>
        <v/>
      </c>
      <c r="W22" s="130" t="str">
        <f>IF(ISERROR(VLOOKUP(S22,#REF!,6,0)),"",(VLOOKUP(S22,#REF!,6,0)))</f>
        <v/>
      </c>
      <c r="X22" s="216"/>
      <c r="Y22" s="178"/>
      <c r="AC22" s="146">
        <v>1200</v>
      </c>
      <c r="AD22" s="147">
        <v>80</v>
      </c>
    </row>
    <row r="23" spans="1:30" s="13" customFormat="1" ht="82.5" customHeight="1" x14ac:dyDescent="0.2">
      <c r="A23" s="58">
        <v>5</v>
      </c>
      <c r="B23" s="129" t="s">
        <v>276</v>
      </c>
      <c r="C23" s="237" t="str">
        <f>IF(ISERROR(VLOOKUP(B23,#REF!,2,0)),"",(VLOOKUP(B23,#REF!,2,0)))</f>
        <v/>
      </c>
      <c r="D23" s="238" t="str">
        <f>IF(ISERROR(VLOOKUP(B23,#REF!,4,0)),"",(VLOOKUP(B23,#REF!,4,0)))</f>
        <v/>
      </c>
      <c r="E23" s="130" t="str">
        <f>IF(ISERROR(VLOOKUP(B23,#REF!,5,0)),"",(VLOOKUP(B23,#REF!,5,0)))</f>
        <v/>
      </c>
      <c r="F23" s="130" t="str">
        <f>IF(ISERROR(VLOOKUP(B23,#REF!,6,0)),"",(VLOOKUP(B23,#REF!,6,0)))</f>
        <v/>
      </c>
      <c r="G23" s="59"/>
      <c r="H23" s="178"/>
      <c r="I23" s="497"/>
      <c r="J23" s="179"/>
      <c r="K23" s="179"/>
      <c r="L23" s="77"/>
      <c r="M23" s="180"/>
      <c r="N23" s="117"/>
      <c r="O23" s="59"/>
      <c r="P23" s="195"/>
      <c r="Q23" s="16"/>
      <c r="R23" s="58">
        <v>5</v>
      </c>
      <c r="S23" s="129" t="s">
        <v>65</v>
      </c>
      <c r="T23" s="164" t="str">
        <f>IF(ISERROR(VLOOKUP(S23,#REF!,2,0)),"",(VLOOKUP(S23,#REF!,2,0)))</f>
        <v/>
      </c>
      <c r="U23" s="77" t="str">
        <f>IF(ISERROR(VLOOKUP(S23,#REF!,4,0)),"",(VLOOKUP(S23,#REF!,4,0)))</f>
        <v/>
      </c>
      <c r="V23" s="130" t="str">
        <f>IF(ISERROR(VLOOKUP(S23,#REF!,5,0)),"",(VLOOKUP(S23,#REF!,5,0)))</f>
        <v/>
      </c>
      <c r="W23" s="130" t="str">
        <f>IF(ISERROR(VLOOKUP(S23,#REF!,6,0)),"",(VLOOKUP(S23,#REF!,6,0)))</f>
        <v/>
      </c>
      <c r="X23" s="216"/>
      <c r="Y23" s="178"/>
      <c r="AC23" s="146">
        <v>1202</v>
      </c>
      <c r="AD23" s="147">
        <v>79</v>
      </c>
    </row>
    <row r="24" spans="1:30" s="13" customFormat="1" ht="84.75" customHeight="1" x14ac:dyDescent="0.2">
      <c r="A24" s="58">
        <v>6</v>
      </c>
      <c r="B24" s="129" t="s">
        <v>277</v>
      </c>
      <c r="C24" s="237" t="str">
        <f>IF(ISERROR(VLOOKUP(B24,#REF!,2,0)),"",(VLOOKUP(B24,#REF!,2,0)))</f>
        <v/>
      </c>
      <c r="D24" s="238" t="str">
        <f>IF(ISERROR(VLOOKUP(B24,#REF!,4,0)),"",(VLOOKUP(B24,#REF!,4,0)))</f>
        <v/>
      </c>
      <c r="E24" s="130" t="str">
        <f>IF(ISERROR(VLOOKUP(B24,#REF!,5,0)),"",(VLOOKUP(B24,#REF!,5,0)))</f>
        <v/>
      </c>
      <c r="F24" s="130" t="str">
        <f>IF(ISERROR(VLOOKUP(B24,#REF!,6,0)),"",(VLOOKUP(B24,#REF!,6,0)))</f>
        <v/>
      </c>
      <c r="G24" s="59"/>
      <c r="H24" s="178"/>
      <c r="I24" s="497"/>
      <c r="J24" s="179"/>
      <c r="K24" s="179"/>
      <c r="L24" s="77"/>
      <c r="M24" s="180"/>
      <c r="N24" s="117"/>
      <c r="O24" s="59"/>
      <c r="P24" s="195"/>
      <c r="Q24" s="16"/>
      <c r="R24" s="58">
        <v>6</v>
      </c>
      <c r="S24" s="129" t="s">
        <v>66</v>
      </c>
      <c r="T24" s="164" t="str">
        <f>IF(ISERROR(VLOOKUP(S24,#REF!,2,0)),"",(VLOOKUP(S24,#REF!,2,0)))</f>
        <v/>
      </c>
      <c r="U24" s="77" t="str">
        <f>IF(ISERROR(VLOOKUP(S24,#REF!,4,0)),"",(VLOOKUP(S24,#REF!,4,0)))</f>
        <v/>
      </c>
      <c r="V24" s="130" t="str">
        <f>IF(ISERROR(VLOOKUP(S24,#REF!,5,0)),"",(VLOOKUP(S24,#REF!,5,0)))</f>
        <v/>
      </c>
      <c r="W24" s="130" t="str">
        <f>IF(ISERROR(VLOOKUP(S24,#REF!,6,0)),"",(VLOOKUP(S24,#REF!,6,0)))</f>
        <v/>
      </c>
      <c r="X24" s="216"/>
      <c r="Y24" s="178"/>
      <c r="AC24" s="146">
        <v>1204</v>
      </c>
      <c r="AD24" s="147">
        <v>78</v>
      </c>
    </row>
    <row r="25" spans="1:30" s="13" customFormat="1" ht="84.75" customHeight="1" x14ac:dyDescent="0.2">
      <c r="A25" s="58">
        <v>7</v>
      </c>
      <c r="B25" s="129" t="s">
        <v>524</v>
      </c>
      <c r="C25" s="237" t="str">
        <f>IF(ISERROR(VLOOKUP(B25,#REF!,2,0)),"",(VLOOKUP(B25,#REF!,2,0)))</f>
        <v/>
      </c>
      <c r="D25" s="238" t="str">
        <f>IF(ISERROR(VLOOKUP(B25,#REF!,4,0)),"",(VLOOKUP(B25,#REF!,4,0)))</f>
        <v/>
      </c>
      <c r="E25" s="130" t="str">
        <f>IF(ISERROR(VLOOKUP(B25,#REF!,5,0)),"",(VLOOKUP(B25,#REF!,5,0)))</f>
        <v/>
      </c>
      <c r="F25" s="130" t="str">
        <f>IF(ISERROR(VLOOKUP(B25,#REF!,6,0)),"",(VLOOKUP(B25,#REF!,6,0)))</f>
        <v/>
      </c>
      <c r="G25" s="59"/>
      <c r="H25" s="178"/>
      <c r="I25" s="308"/>
      <c r="J25" s="179"/>
      <c r="K25" s="179"/>
      <c r="L25" s="77"/>
      <c r="M25" s="180"/>
      <c r="N25" s="117"/>
      <c r="O25" s="59"/>
      <c r="P25" s="195"/>
      <c r="Q25" s="16"/>
      <c r="R25" s="321"/>
      <c r="S25" s="322"/>
      <c r="T25" s="326"/>
      <c r="U25" s="325"/>
      <c r="V25" s="323"/>
      <c r="W25" s="323"/>
      <c r="X25" s="327"/>
      <c r="Y25" s="324"/>
      <c r="AC25" s="146"/>
      <c r="AD25" s="147"/>
    </row>
    <row r="26" spans="1:30" s="13" customFormat="1" ht="84.75" customHeight="1" x14ac:dyDescent="0.2">
      <c r="A26" s="58">
        <v>8</v>
      </c>
      <c r="B26" s="129" t="s">
        <v>525</v>
      </c>
      <c r="C26" s="237" t="str">
        <f>IF(ISERROR(VLOOKUP(B26,#REF!,2,0)),"",(VLOOKUP(B26,#REF!,2,0)))</f>
        <v/>
      </c>
      <c r="D26" s="238" t="str">
        <f>IF(ISERROR(VLOOKUP(B26,#REF!,4,0)),"",(VLOOKUP(B26,#REF!,4,0)))</f>
        <v/>
      </c>
      <c r="E26" s="130" t="str">
        <f>IF(ISERROR(VLOOKUP(B26,#REF!,5,0)),"",(VLOOKUP(B26,#REF!,5,0)))</f>
        <v/>
      </c>
      <c r="F26" s="130" t="str">
        <f>IF(ISERROR(VLOOKUP(B26,#REF!,6,0)),"",(VLOOKUP(B26,#REF!,6,0)))</f>
        <v/>
      </c>
      <c r="G26" s="59"/>
      <c r="H26" s="178"/>
      <c r="I26" s="308"/>
      <c r="J26" s="179"/>
      <c r="K26" s="179"/>
      <c r="L26" s="77"/>
      <c r="M26" s="180"/>
      <c r="N26" s="117"/>
      <c r="O26" s="59"/>
      <c r="P26" s="195"/>
      <c r="Q26" s="16"/>
      <c r="R26" s="321"/>
      <c r="S26" s="322"/>
      <c r="T26" s="326"/>
      <c r="U26" s="325"/>
      <c r="V26" s="323"/>
      <c r="W26" s="323"/>
      <c r="X26" s="327"/>
      <c r="Y26" s="324"/>
      <c r="AC26" s="146"/>
      <c r="AD26" s="147"/>
    </row>
    <row r="27" spans="1:30" ht="14.25" customHeight="1" x14ac:dyDescent="0.2">
      <c r="A27" s="20" t="s">
        <v>18</v>
      </c>
      <c r="B27" s="20"/>
      <c r="C27" s="20"/>
      <c r="D27" s="47"/>
      <c r="E27" s="40" t="s">
        <v>0</v>
      </c>
      <c r="F27" s="35" t="s">
        <v>1</v>
      </c>
      <c r="G27" s="17"/>
      <c r="H27" s="21" t="s">
        <v>2</v>
      </c>
      <c r="I27" s="21"/>
      <c r="J27" s="21"/>
      <c r="K27" s="21"/>
      <c r="L27" s="21"/>
      <c r="M27" s="21"/>
      <c r="O27" s="43" t="s">
        <v>3</v>
      </c>
      <c r="P27" s="44" t="s">
        <v>3</v>
      </c>
      <c r="Q27" s="17" t="s">
        <v>3</v>
      </c>
      <c r="R27" s="20"/>
      <c r="S27" s="22"/>
      <c r="V27" s="146">
        <v>1280</v>
      </c>
      <c r="W27" s="147">
        <v>54</v>
      </c>
    </row>
    <row r="28" spans="1:30" x14ac:dyDescent="0.2">
      <c r="V28" s="146">
        <v>1285</v>
      </c>
      <c r="W28" s="147">
        <v>53</v>
      </c>
    </row>
    <row r="29" spans="1:30" x14ac:dyDescent="0.2">
      <c r="V29" s="146">
        <v>1290</v>
      </c>
      <c r="W29" s="147">
        <v>52</v>
      </c>
    </row>
    <row r="30" spans="1:30" x14ac:dyDescent="0.2">
      <c r="V30" s="146">
        <v>1295</v>
      </c>
      <c r="W30" s="147">
        <v>51</v>
      </c>
    </row>
    <row r="31" spans="1:30" x14ac:dyDescent="0.2">
      <c r="V31" s="146">
        <v>1300</v>
      </c>
      <c r="W31" s="147">
        <v>50</v>
      </c>
    </row>
    <row r="32" spans="1:30" x14ac:dyDescent="0.2">
      <c r="V32" s="146">
        <v>1305</v>
      </c>
      <c r="W32" s="147">
        <v>49</v>
      </c>
    </row>
    <row r="33" spans="22:23" x14ac:dyDescent="0.2">
      <c r="V33" s="146">
        <v>1310</v>
      </c>
      <c r="W33" s="147">
        <v>48</v>
      </c>
    </row>
    <row r="34" spans="22:23" x14ac:dyDescent="0.2">
      <c r="V34" s="146">
        <v>1315</v>
      </c>
      <c r="W34" s="147">
        <v>47</v>
      </c>
    </row>
    <row r="35" spans="22:23" x14ac:dyDescent="0.2">
      <c r="V35" s="146">
        <v>1320</v>
      </c>
      <c r="W35" s="147">
        <v>46</v>
      </c>
    </row>
    <row r="36" spans="22:23" x14ac:dyDescent="0.2">
      <c r="V36" s="146">
        <v>1325</v>
      </c>
      <c r="W36" s="147">
        <v>45</v>
      </c>
    </row>
    <row r="37" spans="22:23" x14ac:dyDescent="0.2">
      <c r="V37" s="146">
        <v>1330</v>
      </c>
      <c r="W37" s="147">
        <v>44</v>
      </c>
    </row>
    <row r="38" spans="22:23" x14ac:dyDescent="0.2">
      <c r="V38" s="146">
        <v>1335</v>
      </c>
      <c r="W38" s="147">
        <v>43</v>
      </c>
    </row>
    <row r="39" spans="22:23" x14ac:dyDescent="0.2">
      <c r="V39" s="146">
        <v>1340</v>
      </c>
      <c r="W39" s="147">
        <v>42</v>
      </c>
    </row>
    <row r="40" spans="22:23" x14ac:dyDescent="0.2">
      <c r="V40" s="146">
        <v>1345</v>
      </c>
      <c r="W40" s="147">
        <v>41</v>
      </c>
    </row>
    <row r="41" spans="22:23" x14ac:dyDescent="0.2">
      <c r="V41" s="146">
        <v>1350</v>
      </c>
      <c r="W41" s="147">
        <v>40</v>
      </c>
    </row>
    <row r="42" spans="22:23" x14ac:dyDescent="0.2">
      <c r="V42" s="146">
        <v>1355</v>
      </c>
      <c r="W42" s="147">
        <v>39</v>
      </c>
    </row>
    <row r="43" spans="22:23" x14ac:dyDescent="0.2">
      <c r="V43" s="146">
        <v>1365</v>
      </c>
      <c r="W43" s="147">
        <v>38</v>
      </c>
    </row>
    <row r="44" spans="22:23" x14ac:dyDescent="0.2">
      <c r="V44" s="146">
        <v>1375</v>
      </c>
      <c r="W44" s="147">
        <v>37</v>
      </c>
    </row>
    <row r="45" spans="22:23" x14ac:dyDescent="0.2">
      <c r="V45" s="146">
        <v>1385</v>
      </c>
      <c r="W45" s="147">
        <v>36</v>
      </c>
    </row>
    <row r="46" spans="22:23" x14ac:dyDescent="0.2">
      <c r="V46" s="146">
        <v>1395</v>
      </c>
      <c r="W46" s="147">
        <v>35</v>
      </c>
    </row>
    <row r="47" spans="22:23" x14ac:dyDescent="0.2">
      <c r="V47" s="146">
        <v>1405</v>
      </c>
      <c r="W47" s="147">
        <v>34</v>
      </c>
    </row>
    <row r="48" spans="22:23" x14ac:dyDescent="0.2">
      <c r="V48" s="146">
        <v>1415</v>
      </c>
      <c r="W48" s="147">
        <v>33</v>
      </c>
    </row>
    <row r="49" spans="22:23" x14ac:dyDescent="0.2">
      <c r="V49" s="146">
        <v>1425</v>
      </c>
      <c r="W49" s="147">
        <v>32</v>
      </c>
    </row>
    <row r="50" spans="22:23" x14ac:dyDescent="0.2">
      <c r="V50" s="146">
        <v>1435</v>
      </c>
      <c r="W50" s="147">
        <v>31</v>
      </c>
    </row>
    <row r="51" spans="22:23" x14ac:dyDescent="0.2">
      <c r="V51" s="146">
        <v>1445</v>
      </c>
      <c r="W51" s="147">
        <v>30</v>
      </c>
    </row>
    <row r="52" spans="22:23" x14ac:dyDescent="0.2">
      <c r="V52" s="146">
        <v>1455</v>
      </c>
      <c r="W52" s="147">
        <v>29</v>
      </c>
    </row>
    <row r="53" spans="22:23" x14ac:dyDescent="0.2">
      <c r="V53" s="146">
        <v>1465</v>
      </c>
      <c r="W53" s="147">
        <v>28</v>
      </c>
    </row>
    <row r="54" spans="22:23" x14ac:dyDescent="0.2">
      <c r="V54" s="146">
        <v>1475</v>
      </c>
      <c r="W54" s="147">
        <v>27</v>
      </c>
    </row>
    <row r="55" spans="22:23" x14ac:dyDescent="0.2">
      <c r="V55" s="146">
        <v>1485</v>
      </c>
      <c r="W55" s="147">
        <v>26</v>
      </c>
    </row>
    <row r="56" spans="22:23" x14ac:dyDescent="0.2">
      <c r="V56" s="146">
        <v>1495</v>
      </c>
      <c r="W56" s="147">
        <v>25</v>
      </c>
    </row>
    <row r="57" spans="22:23" x14ac:dyDescent="0.2">
      <c r="V57" s="146">
        <v>1505</v>
      </c>
      <c r="W57" s="147">
        <v>24</v>
      </c>
    </row>
    <row r="58" spans="22:23" x14ac:dyDescent="0.2">
      <c r="V58" s="146">
        <v>1515</v>
      </c>
      <c r="W58" s="147">
        <v>23</v>
      </c>
    </row>
    <row r="59" spans="22:23" x14ac:dyDescent="0.2">
      <c r="V59" s="146">
        <v>1525</v>
      </c>
      <c r="W59" s="147">
        <v>22</v>
      </c>
    </row>
    <row r="60" spans="22:23" x14ac:dyDescent="0.2">
      <c r="V60" s="146">
        <v>1535</v>
      </c>
      <c r="W60" s="147">
        <v>21</v>
      </c>
    </row>
    <row r="61" spans="22:23" x14ac:dyDescent="0.2">
      <c r="V61" s="146">
        <v>1545</v>
      </c>
      <c r="W61" s="147">
        <v>20</v>
      </c>
    </row>
    <row r="62" spans="22:23" x14ac:dyDescent="0.2">
      <c r="V62" s="146">
        <v>1555</v>
      </c>
      <c r="W62" s="147">
        <v>19</v>
      </c>
    </row>
    <row r="63" spans="22:23" x14ac:dyDescent="0.2">
      <c r="V63" s="146">
        <v>1565</v>
      </c>
      <c r="W63" s="147">
        <v>18</v>
      </c>
    </row>
    <row r="64" spans="22:23" x14ac:dyDescent="0.2">
      <c r="V64" s="146">
        <v>1575</v>
      </c>
      <c r="W64" s="147">
        <v>17</v>
      </c>
    </row>
    <row r="65" spans="22:23" x14ac:dyDescent="0.2">
      <c r="V65" s="146">
        <v>1585</v>
      </c>
      <c r="W65" s="147">
        <v>16</v>
      </c>
    </row>
    <row r="66" spans="22:23" x14ac:dyDescent="0.2">
      <c r="V66" s="146">
        <v>1595</v>
      </c>
      <c r="W66" s="147">
        <v>15</v>
      </c>
    </row>
    <row r="67" spans="22:23" x14ac:dyDescent="0.2">
      <c r="V67" s="146">
        <v>1605</v>
      </c>
      <c r="W67" s="147">
        <v>14</v>
      </c>
    </row>
    <row r="68" spans="22:23" x14ac:dyDescent="0.2">
      <c r="V68" s="146">
        <v>1615</v>
      </c>
      <c r="W68" s="147">
        <v>13</v>
      </c>
    </row>
    <row r="69" spans="22:23" x14ac:dyDescent="0.2">
      <c r="V69" s="146">
        <v>1625</v>
      </c>
      <c r="W69" s="147">
        <v>12</v>
      </c>
    </row>
    <row r="70" spans="22:23" x14ac:dyDescent="0.2">
      <c r="V70" s="146">
        <v>1645</v>
      </c>
      <c r="W70" s="147">
        <v>11</v>
      </c>
    </row>
    <row r="71" spans="22:23" x14ac:dyDescent="0.2">
      <c r="V71" s="146">
        <v>1665</v>
      </c>
      <c r="W71" s="147">
        <v>10</v>
      </c>
    </row>
    <row r="72" spans="22:23" x14ac:dyDescent="0.2">
      <c r="V72" s="146">
        <v>1685</v>
      </c>
      <c r="W72" s="147">
        <v>9</v>
      </c>
    </row>
    <row r="73" spans="22:23" x14ac:dyDescent="0.2">
      <c r="V73" s="146">
        <v>1705</v>
      </c>
      <c r="W73" s="147">
        <v>8</v>
      </c>
    </row>
    <row r="74" spans="22:23" x14ac:dyDescent="0.2">
      <c r="V74" s="146">
        <v>1725</v>
      </c>
      <c r="W74" s="147">
        <v>7</v>
      </c>
    </row>
    <row r="75" spans="22:23" x14ac:dyDescent="0.2">
      <c r="V75" s="146">
        <v>1745</v>
      </c>
      <c r="W75" s="147">
        <v>6</v>
      </c>
    </row>
    <row r="76" spans="22:23" x14ac:dyDescent="0.2">
      <c r="V76" s="146">
        <v>1765</v>
      </c>
      <c r="W76" s="147">
        <v>5</v>
      </c>
    </row>
    <row r="77" spans="22:23" x14ac:dyDescent="0.2">
      <c r="V77" s="146">
        <v>1785</v>
      </c>
      <c r="W77" s="147">
        <v>4</v>
      </c>
    </row>
    <row r="78" spans="22:23" x14ac:dyDescent="0.2">
      <c r="V78" s="146">
        <v>1805</v>
      </c>
      <c r="W78" s="147">
        <v>3</v>
      </c>
    </row>
    <row r="79" spans="22:23" x14ac:dyDescent="0.2">
      <c r="V79" s="146">
        <v>1825</v>
      </c>
      <c r="W79" s="147">
        <v>2</v>
      </c>
    </row>
    <row r="80" spans="22:23" x14ac:dyDescent="0.2">
      <c r="V80" s="146">
        <v>1845</v>
      </c>
      <c r="W80" s="147">
        <v>1</v>
      </c>
    </row>
  </sheetData>
  <mergeCells count="18">
    <mergeCell ref="O9:O10"/>
    <mergeCell ref="P9:P10"/>
    <mergeCell ref="I9:I24"/>
    <mergeCell ref="J9:J10"/>
    <mergeCell ref="K9:K10"/>
    <mergeCell ref="L9:L10"/>
    <mergeCell ref="M9:M10"/>
    <mergeCell ref="N9:N10"/>
    <mergeCell ref="A7:C7"/>
    <mergeCell ref="D7:E7"/>
    <mergeCell ref="A8:H8"/>
    <mergeCell ref="J8:N8"/>
    <mergeCell ref="P8:R8"/>
    <mergeCell ref="A1:R1"/>
    <mergeCell ref="A2:R2"/>
    <mergeCell ref="A3:C3"/>
    <mergeCell ref="D3:E3"/>
    <mergeCell ref="F3:G3"/>
  </mergeCells>
  <hyperlinks>
    <hyperlink ref="D3" location="'YARIŞMA PROGRAMI'!C7" display="100 m. Engelli"/>
  </hyperlinks>
  <printOptions horizontalCentered="1"/>
  <pageMargins left="0.27559055118110237" right="0.19685039370078741" top="0.53" bottom="0.35433070866141736" header="0.39370078740157483" footer="0.27559055118110237"/>
  <pageSetup paperSize="9" scale="44" fitToHeight="0" orientation="portrait" r:id="rId1"/>
  <headerFooter alignWithMargins="0"/>
  <colBreaks count="1" manualBreakCount="1">
    <brk id="16" max="36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P129"/>
  <sheetViews>
    <sheetView view="pageBreakPreview" zoomScale="50" zoomScaleNormal="100" zoomScaleSheetLayoutView="50" workbookViewId="0">
      <selection activeCell="N7" sqref="N7"/>
    </sheetView>
  </sheetViews>
  <sheetFormatPr defaultRowHeight="16.5" x14ac:dyDescent="0.2"/>
  <cols>
    <col min="1" max="1" width="10.5703125" style="270" customWidth="1"/>
    <col min="2" max="2" width="21.7109375" style="270" hidden="1" customWidth="1"/>
    <col min="3" max="3" width="11.140625" style="277" customWidth="1"/>
    <col min="4" max="4" width="17.85546875" style="270" customWidth="1"/>
    <col min="5" max="5" width="36.42578125" style="270" customWidth="1"/>
    <col min="6" max="6" width="63.28515625" style="270" customWidth="1"/>
    <col min="7" max="7" width="15.28515625" style="270" customWidth="1"/>
    <col min="8" max="8" width="9.140625" style="270"/>
    <col min="9" max="9" width="0" style="270" hidden="1" customWidth="1"/>
    <col min="10" max="10" width="10.5703125" style="270" customWidth="1"/>
    <col min="11" max="11" width="13.140625" style="270" hidden="1" customWidth="1"/>
    <col min="12" max="12" width="11.140625" style="277" customWidth="1"/>
    <col min="13" max="13" width="17.85546875" style="270" customWidth="1"/>
    <col min="14" max="14" width="36.42578125" style="270" customWidth="1"/>
    <col min="15" max="15" width="63.28515625" style="270" customWidth="1"/>
    <col min="16" max="16" width="16.85546875" style="270" customWidth="1"/>
    <col min="17" max="16384" width="9.140625" style="270"/>
  </cols>
  <sheetData>
    <row r="1" spans="1:16" s="278" customFormat="1" ht="72" customHeight="1" x14ac:dyDescent="0.2">
      <c r="A1" s="533" t="str">
        <f>('YARIŞMA BİLGİLERİ'!A2)</f>
        <v>Türkiye Atletizm Federasyonu
İzmir Atletizm İl Temsilciliği</v>
      </c>
      <c r="B1" s="533"/>
      <c r="C1" s="533"/>
      <c r="D1" s="533"/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</row>
    <row r="2" spans="1:16" s="278" customFormat="1" ht="30" customHeight="1" x14ac:dyDescent="0.2">
      <c r="A2" s="534" t="str">
        <f>'YARIŞMA BİLGİLERİ'!F19</f>
        <v>Olimpik Deneme Yarışmaları</v>
      </c>
      <c r="B2" s="534"/>
      <c r="C2" s="534"/>
      <c r="D2" s="534"/>
      <c r="E2" s="534"/>
      <c r="F2" s="534"/>
      <c r="G2" s="534"/>
      <c r="H2" s="534"/>
      <c r="I2" s="534"/>
      <c r="J2" s="534"/>
      <c r="K2" s="534"/>
      <c r="L2" s="534"/>
      <c r="M2" s="534"/>
      <c r="N2" s="534"/>
      <c r="O2" s="534"/>
      <c r="P2" s="534"/>
    </row>
    <row r="3" spans="1:16" s="278" customFormat="1" ht="36" customHeight="1" x14ac:dyDescent="0.2">
      <c r="A3" s="538" t="str">
        <f>'YARIŞMA BİLGİLERİ'!F21</f>
        <v>ERKEKLER  - BAYANLAR</v>
      </c>
      <c r="B3" s="538"/>
      <c r="C3" s="538"/>
      <c r="D3" s="538"/>
      <c r="E3" s="538"/>
      <c r="F3" s="538"/>
      <c r="G3" s="538"/>
      <c r="H3" s="538"/>
      <c r="I3" s="307"/>
      <c r="J3" s="539" t="s">
        <v>362</v>
      </c>
      <c r="K3" s="539"/>
      <c r="L3" s="539"/>
      <c r="M3" s="539"/>
      <c r="N3" s="539"/>
      <c r="O3" s="539"/>
      <c r="P3" s="539"/>
    </row>
    <row r="4" spans="1:16" ht="45" customHeight="1" x14ac:dyDescent="0.2">
      <c r="A4" s="536" t="s">
        <v>131</v>
      </c>
      <c r="B4" s="536"/>
      <c r="C4" s="536"/>
      <c r="D4" s="536"/>
      <c r="E4" s="536"/>
      <c r="F4" s="536"/>
      <c r="G4" s="536"/>
      <c r="H4" s="271"/>
      <c r="J4" s="535" t="s">
        <v>360</v>
      </c>
      <c r="K4" s="535"/>
      <c r="L4" s="535"/>
      <c r="M4" s="535"/>
      <c r="N4" s="535"/>
      <c r="O4" s="535"/>
      <c r="P4" s="535"/>
    </row>
    <row r="5" spans="1:16" ht="45" customHeight="1" x14ac:dyDescent="0.2">
      <c r="A5" s="248" t="s">
        <v>201</v>
      </c>
      <c r="B5" s="248" t="s">
        <v>38</v>
      </c>
      <c r="C5" s="248" t="s">
        <v>37</v>
      </c>
      <c r="D5" s="249" t="s">
        <v>12</v>
      </c>
      <c r="E5" s="250" t="s">
        <v>13</v>
      </c>
      <c r="F5" s="250" t="s">
        <v>198</v>
      </c>
      <c r="G5" s="251" t="s">
        <v>93</v>
      </c>
      <c r="H5" s="271"/>
      <c r="I5" s="252"/>
      <c r="J5" s="248" t="s">
        <v>201</v>
      </c>
      <c r="K5" s="248" t="s">
        <v>38</v>
      </c>
      <c r="L5" s="248" t="s">
        <v>37</v>
      </c>
      <c r="M5" s="249" t="s">
        <v>12</v>
      </c>
      <c r="N5" s="250" t="s">
        <v>13</v>
      </c>
      <c r="O5" s="250" t="s">
        <v>198</v>
      </c>
      <c r="P5" s="248" t="s">
        <v>93</v>
      </c>
    </row>
    <row r="6" spans="1:16" ht="45" customHeight="1" x14ac:dyDescent="0.2">
      <c r="A6" s="253">
        <v>1</v>
      </c>
      <c r="B6" s="254" t="s">
        <v>100</v>
      </c>
      <c r="C6" s="258" t="str">
        <f>IF(ISERROR(VLOOKUP(B6,#REF!,2,0)),"",(VLOOKUP(B6,#REF!,2,0)))</f>
        <v/>
      </c>
      <c r="D6" s="255" t="str">
        <f>IF(ISERROR(VLOOKUP(B6,#REF!,4,0)),"",(VLOOKUP(B6,#REF!,4,0)))</f>
        <v/>
      </c>
      <c r="E6" s="256" t="str">
        <f>IF(ISERROR(VLOOKUP(B6,#REF!,5,0)),"",(VLOOKUP(B6,#REF!,5,0)))</f>
        <v/>
      </c>
      <c r="F6" s="256" t="str">
        <f>IF(ISERROR(VLOOKUP(B6,#REF!,6,0)),"",(VLOOKUP(B6,#REF!,6,0)))</f>
        <v/>
      </c>
      <c r="G6" s="257"/>
      <c r="H6" s="271"/>
      <c r="I6" s="253">
        <v>1</v>
      </c>
      <c r="J6" s="253">
        <v>1</v>
      </c>
      <c r="K6" s="254" t="s">
        <v>207</v>
      </c>
      <c r="L6" s="258" t="str">
        <f>IF(ISERROR(VLOOKUP(K6,#REF!,2,0)),"",(VLOOKUP(K6,#REF!,2,0)))</f>
        <v/>
      </c>
      <c r="M6" s="255" t="str">
        <f>IF(ISERROR(VLOOKUP(K6,#REF!,4,0)),"",(VLOOKUP(K6,#REF!,4,0)))</f>
        <v/>
      </c>
      <c r="N6" s="256" t="str">
        <f>IF(ISERROR(VLOOKUP(K6,#REF!,5,0)),"",(VLOOKUP(K6,#REF!,5,0)))</f>
        <v/>
      </c>
      <c r="O6" s="256" t="str">
        <f>IF(ISERROR(VLOOKUP(K6,#REF!,6,0)),"",(VLOOKUP(K6,#REF!,6,0)))</f>
        <v/>
      </c>
      <c r="P6" s="259"/>
    </row>
    <row r="7" spans="1:16" ht="45" customHeight="1" x14ac:dyDescent="0.2">
      <c r="A7" s="253">
        <v>2</v>
      </c>
      <c r="B7" s="254" t="s">
        <v>101</v>
      </c>
      <c r="C7" s="258" t="str">
        <f>IF(ISERROR(VLOOKUP(B7,#REF!,2,0)),"",(VLOOKUP(B7,#REF!,2,0)))</f>
        <v/>
      </c>
      <c r="D7" s="255" t="str">
        <f>IF(ISERROR(VLOOKUP(B7,#REF!,4,0)),"",(VLOOKUP(B7,#REF!,4,0)))</f>
        <v/>
      </c>
      <c r="E7" s="256" t="str">
        <f>IF(ISERROR(VLOOKUP(B7,#REF!,5,0)),"",(VLOOKUP(B7,#REF!,5,0)))</f>
        <v/>
      </c>
      <c r="F7" s="256" t="str">
        <f>IF(ISERROR(VLOOKUP(B7,#REF!,6,0)),"",(VLOOKUP(B7,#REF!,6,0)))</f>
        <v/>
      </c>
      <c r="G7" s="257"/>
      <c r="H7" s="271"/>
      <c r="I7" s="253">
        <v>2</v>
      </c>
      <c r="J7" s="253">
        <v>2</v>
      </c>
      <c r="K7" s="254" t="s">
        <v>208</v>
      </c>
      <c r="L7" s="258" t="str">
        <f>IF(ISERROR(VLOOKUP(K7,#REF!,2,0)),"",(VLOOKUP(K7,#REF!,2,0)))</f>
        <v/>
      </c>
      <c r="M7" s="255" t="str">
        <f>IF(ISERROR(VLOOKUP(K7,#REF!,4,0)),"",(VLOOKUP(K7,#REF!,4,0)))</f>
        <v/>
      </c>
      <c r="N7" s="256" t="str">
        <f>IF(ISERROR(VLOOKUP(K7,#REF!,5,0)),"",(VLOOKUP(K7,#REF!,5,0)))</f>
        <v/>
      </c>
      <c r="O7" s="256" t="str">
        <f>IF(ISERROR(VLOOKUP(K7,#REF!,6,0)),"",(VLOOKUP(K7,#REF!,6,0)))</f>
        <v/>
      </c>
      <c r="P7" s="259"/>
    </row>
    <row r="8" spans="1:16" ht="45" customHeight="1" x14ac:dyDescent="0.2">
      <c r="A8" s="253">
        <v>3</v>
      </c>
      <c r="B8" s="254" t="s">
        <v>102</v>
      </c>
      <c r="C8" s="258" t="str">
        <f>IF(ISERROR(VLOOKUP(B8,#REF!,2,0)),"",(VLOOKUP(B8,#REF!,2,0)))</f>
        <v/>
      </c>
      <c r="D8" s="255" t="str">
        <f>IF(ISERROR(VLOOKUP(B8,#REF!,4,0)),"",(VLOOKUP(B8,#REF!,4,0)))</f>
        <v/>
      </c>
      <c r="E8" s="256" t="str">
        <f>IF(ISERROR(VLOOKUP(B8,#REF!,5,0)),"",(VLOOKUP(B8,#REF!,5,0)))</f>
        <v/>
      </c>
      <c r="F8" s="256" t="str">
        <f>IF(ISERROR(VLOOKUP(B8,#REF!,6,0)),"",(VLOOKUP(B8,#REF!,6,0)))</f>
        <v/>
      </c>
      <c r="G8" s="257"/>
      <c r="H8" s="271"/>
      <c r="I8" s="253">
        <v>3</v>
      </c>
      <c r="J8" s="253">
        <v>3</v>
      </c>
      <c r="K8" s="254" t="s">
        <v>209</v>
      </c>
      <c r="L8" s="258" t="str">
        <f>IF(ISERROR(VLOOKUP(K8,#REF!,2,0)),"",(VLOOKUP(K8,#REF!,2,0)))</f>
        <v/>
      </c>
      <c r="M8" s="255" t="str">
        <f>IF(ISERROR(VLOOKUP(K8,#REF!,4,0)),"",(VLOOKUP(K8,#REF!,4,0)))</f>
        <v/>
      </c>
      <c r="N8" s="256" t="str">
        <f>IF(ISERROR(VLOOKUP(K8,#REF!,5,0)),"",(VLOOKUP(K8,#REF!,5,0)))</f>
        <v/>
      </c>
      <c r="O8" s="256" t="str">
        <f>IF(ISERROR(VLOOKUP(K8,#REF!,6,0)),"",(VLOOKUP(K8,#REF!,6,0)))</f>
        <v/>
      </c>
      <c r="P8" s="259"/>
    </row>
    <row r="9" spans="1:16" ht="45" customHeight="1" x14ac:dyDescent="0.2">
      <c r="A9" s="253">
        <v>4</v>
      </c>
      <c r="B9" s="254" t="s">
        <v>103</v>
      </c>
      <c r="C9" s="258" t="str">
        <f>IF(ISERROR(VLOOKUP(B9,#REF!,2,0)),"",(VLOOKUP(B9,#REF!,2,0)))</f>
        <v/>
      </c>
      <c r="D9" s="255" t="str">
        <f>IF(ISERROR(VLOOKUP(B9,#REF!,4,0)),"",(VLOOKUP(B9,#REF!,4,0)))</f>
        <v/>
      </c>
      <c r="E9" s="256" t="str">
        <f>IF(ISERROR(VLOOKUP(B9,#REF!,5,0)),"",(VLOOKUP(B9,#REF!,5,0)))</f>
        <v/>
      </c>
      <c r="F9" s="256" t="str">
        <f>IF(ISERROR(VLOOKUP(B9,#REF!,6,0)),"",(VLOOKUP(B9,#REF!,6,0)))</f>
        <v/>
      </c>
      <c r="G9" s="257"/>
      <c r="H9" s="271"/>
      <c r="I9" s="253">
        <v>4</v>
      </c>
      <c r="J9" s="253">
        <v>4</v>
      </c>
      <c r="K9" s="254" t="s">
        <v>210</v>
      </c>
      <c r="L9" s="258" t="str">
        <f>IF(ISERROR(VLOOKUP(K9,#REF!,2,0)),"",(VLOOKUP(K9,#REF!,2,0)))</f>
        <v/>
      </c>
      <c r="M9" s="255" t="str">
        <f>IF(ISERROR(VLOOKUP(K9,#REF!,4,0)),"",(VLOOKUP(K9,#REF!,4,0)))</f>
        <v/>
      </c>
      <c r="N9" s="256" t="str">
        <f>IF(ISERROR(VLOOKUP(K9,#REF!,5,0)),"",(VLOOKUP(K9,#REF!,5,0)))</f>
        <v/>
      </c>
      <c r="O9" s="256" t="str">
        <f>IF(ISERROR(VLOOKUP(K9,#REF!,6,0)),"",(VLOOKUP(K9,#REF!,6,0)))</f>
        <v/>
      </c>
      <c r="P9" s="259"/>
    </row>
    <row r="10" spans="1:16" ht="45" customHeight="1" x14ac:dyDescent="0.2">
      <c r="A10" s="253">
        <v>5</v>
      </c>
      <c r="B10" s="254" t="s">
        <v>104</v>
      </c>
      <c r="C10" s="258" t="str">
        <f>IF(ISERROR(VLOOKUP(B10,#REF!,2,0)),"",(VLOOKUP(B10,#REF!,2,0)))</f>
        <v/>
      </c>
      <c r="D10" s="255" t="str">
        <f>IF(ISERROR(VLOOKUP(B10,#REF!,4,0)),"",(VLOOKUP(B10,#REF!,4,0)))</f>
        <v/>
      </c>
      <c r="E10" s="256" t="str">
        <f>IF(ISERROR(VLOOKUP(B10,#REF!,5,0)),"",(VLOOKUP(B10,#REF!,5,0)))</f>
        <v/>
      </c>
      <c r="F10" s="256" t="str">
        <f>IF(ISERROR(VLOOKUP(B10,#REF!,6,0)),"",(VLOOKUP(B10,#REF!,6,0)))</f>
        <v/>
      </c>
      <c r="G10" s="257"/>
      <c r="H10" s="271"/>
      <c r="I10" s="253">
        <v>5</v>
      </c>
      <c r="J10" s="253">
        <v>5</v>
      </c>
      <c r="K10" s="254" t="s">
        <v>211</v>
      </c>
      <c r="L10" s="258" t="str">
        <f>IF(ISERROR(VLOOKUP(K10,#REF!,2,0)),"",(VLOOKUP(K10,#REF!,2,0)))</f>
        <v/>
      </c>
      <c r="M10" s="255" t="str">
        <f>IF(ISERROR(VLOOKUP(K10,#REF!,4,0)),"",(VLOOKUP(K10,#REF!,4,0)))</f>
        <v/>
      </c>
      <c r="N10" s="256" t="str">
        <f>IF(ISERROR(VLOOKUP(K10,#REF!,5,0)),"",(VLOOKUP(K10,#REF!,5,0)))</f>
        <v/>
      </c>
      <c r="O10" s="256" t="str">
        <f>IF(ISERROR(VLOOKUP(K10,#REF!,6,0)),"",(VLOOKUP(K10,#REF!,6,0)))</f>
        <v/>
      </c>
      <c r="P10" s="259"/>
    </row>
    <row r="11" spans="1:16" ht="45" customHeight="1" x14ac:dyDescent="0.2">
      <c r="A11" s="253">
        <v>6</v>
      </c>
      <c r="B11" s="254" t="s">
        <v>105</v>
      </c>
      <c r="C11" s="258" t="str">
        <f>IF(ISERROR(VLOOKUP(B11,#REF!,2,0)),"",(VLOOKUP(B11,#REF!,2,0)))</f>
        <v/>
      </c>
      <c r="D11" s="255" t="str">
        <f>IF(ISERROR(VLOOKUP(B11,#REF!,4,0)),"",(VLOOKUP(B11,#REF!,4,0)))</f>
        <v/>
      </c>
      <c r="E11" s="256" t="str">
        <f>IF(ISERROR(VLOOKUP(B11,#REF!,5,0)),"",(VLOOKUP(B11,#REF!,5,0)))</f>
        <v/>
      </c>
      <c r="F11" s="256" t="str">
        <f>IF(ISERROR(VLOOKUP(B11,#REF!,6,0)),"",(VLOOKUP(B11,#REF!,6,0)))</f>
        <v/>
      </c>
      <c r="G11" s="257"/>
      <c r="H11" s="271"/>
      <c r="I11" s="253">
        <v>6</v>
      </c>
      <c r="J11" s="253">
        <v>6</v>
      </c>
      <c r="K11" s="254" t="s">
        <v>212</v>
      </c>
      <c r="L11" s="258" t="str">
        <f>IF(ISERROR(VLOOKUP(K11,#REF!,2,0)),"",(VLOOKUP(K11,#REF!,2,0)))</f>
        <v/>
      </c>
      <c r="M11" s="255" t="str">
        <f>IF(ISERROR(VLOOKUP(K11,#REF!,4,0)),"",(VLOOKUP(K11,#REF!,4,0)))</f>
        <v/>
      </c>
      <c r="N11" s="256" t="str">
        <f>IF(ISERROR(VLOOKUP(K11,#REF!,5,0)),"",(VLOOKUP(K11,#REF!,5,0)))</f>
        <v/>
      </c>
      <c r="O11" s="256" t="str">
        <f>IF(ISERROR(VLOOKUP(K11,#REF!,6,0)),"",(VLOOKUP(K11,#REF!,6,0)))</f>
        <v/>
      </c>
      <c r="P11" s="259"/>
    </row>
    <row r="12" spans="1:16" ht="45" customHeight="1" x14ac:dyDescent="0.2">
      <c r="A12" s="253">
        <v>7</v>
      </c>
      <c r="B12" s="254" t="s">
        <v>106</v>
      </c>
      <c r="C12" s="258" t="str">
        <f>IF(ISERROR(VLOOKUP(B12,#REF!,2,0)),"",(VLOOKUP(B12,#REF!,2,0)))</f>
        <v/>
      </c>
      <c r="D12" s="255" t="str">
        <f>IF(ISERROR(VLOOKUP(B12,#REF!,4,0)),"",(VLOOKUP(B12,#REF!,4,0)))</f>
        <v/>
      </c>
      <c r="E12" s="256" t="str">
        <f>IF(ISERROR(VLOOKUP(B12,#REF!,5,0)),"",(VLOOKUP(B12,#REF!,5,0)))</f>
        <v/>
      </c>
      <c r="F12" s="256" t="str">
        <f>IF(ISERROR(VLOOKUP(B12,#REF!,6,0)),"",(VLOOKUP(B12,#REF!,6,0)))</f>
        <v/>
      </c>
      <c r="G12" s="257"/>
      <c r="H12" s="271"/>
      <c r="I12" s="253">
        <v>7</v>
      </c>
      <c r="J12" s="253">
        <v>7</v>
      </c>
      <c r="K12" s="254" t="s">
        <v>213</v>
      </c>
      <c r="L12" s="258" t="str">
        <f>IF(ISERROR(VLOOKUP(K12,#REF!,2,0)),"",(VLOOKUP(K12,#REF!,2,0)))</f>
        <v/>
      </c>
      <c r="M12" s="255" t="str">
        <f>IF(ISERROR(VLOOKUP(K12,#REF!,4,0)),"",(VLOOKUP(K12,#REF!,4,0)))</f>
        <v/>
      </c>
      <c r="N12" s="256" t="str">
        <f>IF(ISERROR(VLOOKUP(K12,#REF!,5,0)),"",(VLOOKUP(K12,#REF!,5,0)))</f>
        <v/>
      </c>
      <c r="O12" s="256" t="str">
        <f>IF(ISERROR(VLOOKUP(K12,#REF!,6,0)),"",(VLOOKUP(K12,#REF!,6,0)))</f>
        <v/>
      </c>
      <c r="P12" s="259"/>
    </row>
    <row r="13" spans="1:16" ht="45" customHeight="1" x14ac:dyDescent="0.2">
      <c r="A13" s="253">
        <v>8</v>
      </c>
      <c r="B13" s="254" t="s">
        <v>107</v>
      </c>
      <c r="C13" s="258" t="str">
        <f>IF(ISERROR(VLOOKUP(B13,#REF!,2,0)),"",(VLOOKUP(B13,#REF!,2,0)))</f>
        <v/>
      </c>
      <c r="D13" s="255" t="str">
        <f>IF(ISERROR(VLOOKUP(B13,#REF!,4,0)),"",(VLOOKUP(B13,#REF!,4,0)))</f>
        <v/>
      </c>
      <c r="E13" s="256" t="str">
        <f>IF(ISERROR(VLOOKUP(B13,#REF!,5,0)),"",(VLOOKUP(B13,#REF!,5,0)))</f>
        <v/>
      </c>
      <c r="F13" s="256" t="str">
        <f>IF(ISERROR(VLOOKUP(B13,#REF!,6,0)),"",(VLOOKUP(B13,#REF!,6,0)))</f>
        <v/>
      </c>
      <c r="G13" s="257"/>
      <c r="H13" s="271"/>
      <c r="I13" s="253">
        <v>8</v>
      </c>
      <c r="J13" s="253">
        <v>8</v>
      </c>
      <c r="K13" s="254" t="s">
        <v>214</v>
      </c>
      <c r="L13" s="258" t="str">
        <f>IF(ISERROR(VLOOKUP(K13,#REF!,2,0)),"",(VLOOKUP(K13,#REF!,2,0)))</f>
        <v/>
      </c>
      <c r="M13" s="255" t="str">
        <f>IF(ISERROR(VLOOKUP(K13,#REF!,4,0)),"",(VLOOKUP(K13,#REF!,4,0)))</f>
        <v/>
      </c>
      <c r="N13" s="256" t="str">
        <f>IF(ISERROR(VLOOKUP(K13,#REF!,5,0)),"",(VLOOKUP(K13,#REF!,5,0)))</f>
        <v/>
      </c>
      <c r="O13" s="256" t="str">
        <f>IF(ISERROR(VLOOKUP(K13,#REF!,6,0)),"",(VLOOKUP(K13,#REF!,6,0)))</f>
        <v/>
      </c>
      <c r="P13" s="259"/>
    </row>
    <row r="14" spans="1:16" ht="45" customHeight="1" x14ac:dyDescent="0.2">
      <c r="A14" s="536" t="s">
        <v>361</v>
      </c>
      <c r="B14" s="536"/>
      <c r="C14" s="536"/>
      <c r="D14" s="536"/>
      <c r="E14" s="536"/>
      <c r="F14" s="536"/>
      <c r="G14" s="536"/>
      <c r="H14" s="271"/>
      <c r="J14" s="535" t="s">
        <v>94</v>
      </c>
      <c r="K14" s="535"/>
      <c r="L14" s="535"/>
      <c r="M14" s="535"/>
      <c r="N14" s="535"/>
      <c r="O14" s="535"/>
      <c r="P14" s="535"/>
    </row>
    <row r="15" spans="1:16" ht="45" customHeight="1" x14ac:dyDescent="0.2">
      <c r="A15" s="126" t="s">
        <v>201</v>
      </c>
      <c r="B15" s="126" t="s">
        <v>38</v>
      </c>
      <c r="C15" s="126" t="s">
        <v>37</v>
      </c>
      <c r="D15" s="127" t="s">
        <v>12</v>
      </c>
      <c r="E15" s="128" t="s">
        <v>13</v>
      </c>
      <c r="F15" s="128" t="s">
        <v>198</v>
      </c>
      <c r="G15" s="126" t="s">
        <v>93</v>
      </c>
      <c r="H15" s="271"/>
      <c r="I15" s="252"/>
      <c r="J15" s="260" t="s">
        <v>6</v>
      </c>
      <c r="K15" s="261"/>
      <c r="L15" s="260" t="s">
        <v>36</v>
      </c>
      <c r="M15" s="260" t="s">
        <v>19</v>
      </c>
      <c r="N15" s="260" t="s">
        <v>7</v>
      </c>
      <c r="O15" s="260" t="s">
        <v>198</v>
      </c>
      <c r="P15" s="260" t="s">
        <v>93</v>
      </c>
    </row>
    <row r="16" spans="1:16" ht="45" customHeight="1" x14ac:dyDescent="0.2">
      <c r="A16" s="198">
        <v>1</v>
      </c>
      <c r="B16" s="199" t="s">
        <v>108</v>
      </c>
      <c r="C16" s="200" t="str">
        <f>IF(ISERROR(VLOOKUP(B16,#REF!,2,0)),"",(VLOOKUP(B16,#REF!,2,0)))</f>
        <v/>
      </c>
      <c r="D16" s="201" t="str">
        <f>IF(ISERROR(VLOOKUP(B16,#REF!,4,0)),"",(VLOOKUP(B16,#REF!,4,0)))</f>
        <v/>
      </c>
      <c r="E16" s="202" t="str">
        <f>IF(ISERROR(VLOOKUP(B16,#REF!,5,0)),"",(VLOOKUP(B16,#REF!,5,0)))</f>
        <v/>
      </c>
      <c r="F16" s="202" t="str">
        <f>IF(ISERROR(VLOOKUP(B16,#REF!,6,0)),"",(VLOOKUP(B16,#REF!,6,0)))</f>
        <v/>
      </c>
      <c r="G16" s="209"/>
      <c r="H16" s="271"/>
      <c r="I16" s="253">
        <v>1</v>
      </c>
      <c r="J16" s="253">
        <v>1</v>
      </c>
      <c r="K16" s="254" t="s">
        <v>293</v>
      </c>
      <c r="L16" s="262" t="str">
        <f>IF(ISERROR(VLOOKUP(K16,#REF!,2,0)),"",(VLOOKUP(K16,#REF!,2,0)))</f>
        <v/>
      </c>
      <c r="M16" s="263" t="str">
        <f>IF(ISERROR(VLOOKUP(K16,#REF!,4,0)),"",(VLOOKUP(K16,#REF!,4,0)))</f>
        <v/>
      </c>
      <c r="N16" s="265" t="str">
        <f>IF(ISERROR(VLOOKUP(K16,#REF!,5,0)),"",(VLOOKUP(K16,#REF!,5,0)))</f>
        <v/>
      </c>
      <c r="O16" s="265" t="str">
        <f>IF(ISERROR(VLOOKUP(K16,#REF!,6,0)),"",(VLOOKUP(K16,#REF!,6,0)))</f>
        <v/>
      </c>
      <c r="P16" s="266"/>
    </row>
    <row r="17" spans="1:16" ht="45" customHeight="1" x14ac:dyDescent="0.2">
      <c r="A17" s="198">
        <v>2</v>
      </c>
      <c r="B17" s="199" t="s">
        <v>109</v>
      </c>
      <c r="C17" s="200" t="str">
        <f>IF(ISERROR(VLOOKUP(B17,#REF!,2,0)),"",(VLOOKUP(B17,#REF!,2,0)))</f>
        <v/>
      </c>
      <c r="D17" s="201" t="str">
        <f>IF(ISERROR(VLOOKUP(B17,#REF!,4,0)),"",(VLOOKUP(B17,#REF!,4,0)))</f>
        <v/>
      </c>
      <c r="E17" s="202" t="str">
        <f>IF(ISERROR(VLOOKUP(B17,#REF!,5,0)),"",(VLOOKUP(B17,#REF!,5,0)))</f>
        <v/>
      </c>
      <c r="F17" s="202" t="str">
        <f>IF(ISERROR(VLOOKUP(B17,#REF!,6,0)),"",(VLOOKUP(B17,#REF!,6,0)))</f>
        <v/>
      </c>
      <c r="G17" s="209"/>
      <c r="H17" s="271"/>
      <c r="I17" s="253">
        <v>2</v>
      </c>
      <c r="J17" s="253">
        <v>2</v>
      </c>
      <c r="K17" s="254" t="s">
        <v>294</v>
      </c>
      <c r="L17" s="262" t="str">
        <f>IF(ISERROR(VLOOKUP(K17,#REF!,2,0)),"",(VLOOKUP(K17,#REF!,2,0)))</f>
        <v/>
      </c>
      <c r="M17" s="263" t="str">
        <f>IF(ISERROR(VLOOKUP(K17,#REF!,4,0)),"",(VLOOKUP(K17,#REF!,4,0)))</f>
        <v/>
      </c>
      <c r="N17" s="265" t="str">
        <f>IF(ISERROR(VLOOKUP(K17,#REF!,5,0)),"",(VLOOKUP(K17,#REF!,5,0)))</f>
        <v/>
      </c>
      <c r="O17" s="265" t="str">
        <f>IF(ISERROR(VLOOKUP(K17,#REF!,6,0)),"",(VLOOKUP(K17,#REF!,6,0)))</f>
        <v/>
      </c>
      <c r="P17" s="266"/>
    </row>
    <row r="18" spans="1:16" ht="45" customHeight="1" x14ac:dyDescent="0.2">
      <c r="A18" s="198">
        <v>3</v>
      </c>
      <c r="B18" s="199" t="s">
        <v>110</v>
      </c>
      <c r="C18" s="200" t="str">
        <f>IF(ISERROR(VLOOKUP(B18,#REF!,2,0)),"",(VLOOKUP(B18,#REF!,2,0)))</f>
        <v/>
      </c>
      <c r="D18" s="201" t="str">
        <f>IF(ISERROR(VLOOKUP(B18,#REF!,4,0)),"",(VLOOKUP(B18,#REF!,4,0)))</f>
        <v/>
      </c>
      <c r="E18" s="202" t="str">
        <f>IF(ISERROR(VLOOKUP(B18,#REF!,5,0)),"",(VLOOKUP(B18,#REF!,5,0)))</f>
        <v/>
      </c>
      <c r="F18" s="202" t="str">
        <f>IF(ISERROR(VLOOKUP(B18,#REF!,6,0)),"",(VLOOKUP(B18,#REF!,6,0)))</f>
        <v/>
      </c>
      <c r="G18" s="209"/>
      <c r="H18" s="271"/>
      <c r="I18" s="253">
        <v>3</v>
      </c>
      <c r="J18" s="253">
        <v>3</v>
      </c>
      <c r="K18" s="254" t="s">
        <v>295</v>
      </c>
      <c r="L18" s="262" t="str">
        <f>IF(ISERROR(VLOOKUP(K18,#REF!,2,0)),"",(VLOOKUP(K18,#REF!,2,0)))</f>
        <v/>
      </c>
      <c r="M18" s="263" t="str">
        <f>IF(ISERROR(VLOOKUP(K18,#REF!,4,0)),"",(VLOOKUP(K18,#REF!,4,0)))</f>
        <v/>
      </c>
      <c r="N18" s="265" t="str">
        <f>IF(ISERROR(VLOOKUP(K18,#REF!,5,0)),"",(VLOOKUP(K18,#REF!,5,0)))</f>
        <v/>
      </c>
      <c r="O18" s="265" t="str">
        <f>IF(ISERROR(VLOOKUP(K18,#REF!,6,0)),"",(VLOOKUP(K18,#REF!,6,0)))</f>
        <v/>
      </c>
      <c r="P18" s="266"/>
    </row>
    <row r="19" spans="1:16" ht="45" customHeight="1" x14ac:dyDescent="0.2">
      <c r="A19" s="198">
        <v>4</v>
      </c>
      <c r="B19" s="199" t="s">
        <v>111</v>
      </c>
      <c r="C19" s="200" t="str">
        <f>IF(ISERROR(VLOOKUP(B19,#REF!,2,0)),"",(VLOOKUP(B19,#REF!,2,0)))</f>
        <v/>
      </c>
      <c r="D19" s="201" t="str">
        <f>IF(ISERROR(VLOOKUP(B19,#REF!,4,0)),"",(VLOOKUP(B19,#REF!,4,0)))</f>
        <v/>
      </c>
      <c r="E19" s="202" t="str">
        <f>IF(ISERROR(VLOOKUP(B19,#REF!,5,0)),"",(VLOOKUP(B19,#REF!,5,0)))</f>
        <v/>
      </c>
      <c r="F19" s="202" t="str">
        <f>IF(ISERROR(VLOOKUP(B19,#REF!,6,0)),"",(VLOOKUP(B19,#REF!,6,0)))</f>
        <v/>
      </c>
      <c r="G19" s="209"/>
      <c r="H19" s="271"/>
      <c r="I19" s="253">
        <v>4</v>
      </c>
      <c r="J19" s="253">
        <v>4</v>
      </c>
      <c r="K19" s="254" t="s">
        <v>296</v>
      </c>
      <c r="L19" s="262" t="str">
        <f>IF(ISERROR(VLOOKUP(K19,#REF!,2,0)),"",(VLOOKUP(K19,#REF!,2,0)))</f>
        <v/>
      </c>
      <c r="M19" s="263" t="str">
        <f>IF(ISERROR(VLOOKUP(K19,#REF!,4,0)),"",(VLOOKUP(K19,#REF!,4,0)))</f>
        <v/>
      </c>
      <c r="N19" s="265" t="str">
        <f>IF(ISERROR(VLOOKUP(K19,#REF!,5,0)),"",(VLOOKUP(K19,#REF!,5,0)))</f>
        <v/>
      </c>
      <c r="O19" s="265" t="str">
        <f>IF(ISERROR(VLOOKUP(K19,#REF!,6,0)),"",(VLOOKUP(K19,#REF!,6,0)))</f>
        <v/>
      </c>
      <c r="P19" s="266"/>
    </row>
    <row r="20" spans="1:16" ht="45" customHeight="1" x14ac:dyDescent="0.2">
      <c r="A20" s="198">
        <v>5</v>
      </c>
      <c r="B20" s="199" t="s">
        <v>112</v>
      </c>
      <c r="C20" s="200" t="str">
        <f>IF(ISERROR(VLOOKUP(B20,#REF!,2,0)),"",(VLOOKUP(B20,#REF!,2,0)))</f>
        <v/>
      </c>
      <c r="D20" s="201" t="str">
        <f>IF(ISERROR(VLOOKUP(B20,#REF!,4,0)),"",(VLOOKUP(B20,#REF!,4,0)))</f>
        <v/>
      </c>
      <c r="E20" s="202" t="str">
        <f>IF(ISERROR(VLOOKUP(B20,#REF!,5,0)),"",(VLOOKUP(B20,#REF!,5,0)))</f>
        <v/>
      </c>
      <c r="F20" s="202" t="str">
        <f>IF(ISERROR(VLOOKUP(B20,#REF!,6,0)),"",(VLOOKUP(B20,#REF!,6,0)))</f>
        <v/>
      </c>
      <c r="G20" s="209"/>
      <c r="H20" s="271"/>
      <c r="I20" s="253">
        <v>5</v>
      </c>
      <c r="J20" s="253">
        <v>5</v>
      </c>
      <c r="K20" s="254" t="s">
        <v>297</v>
      </c>
      <c r="L20" s="262" t="str">
        <f>IF(ISERROR(VLOOKUP(K20,#REF!,2,0)),"",(VLOOKUP(K20,#REF!,2,0)))</f>
        <v/>
      </c>
      <c r="M20" s="263" t="str">
        <f>IF(ISERROR(VLOOKUP(K20,#REF!,4,0)),"",(VLOOKUP(K20,#REF!,4,0)))</f>
        <v/>
      </c>
      <c r="N20" s="265" t="str">
        <f>IF(ISERROR(VLOOKUP(K20,#REF!,5,0)),"",(VLOOKUP(K20,#REF!,5,0)))</f>
        <v/>
      </c>
      <c r="O20" s="265" t="str">
        <f>IF(ISERROR(VLOOKUP(K20,#REF!,6,0)),"",(VLOOKUP(K20,#REF!,6,0)))</f>
        <v/>
      </c>
      <c r="P20" s="266"/>
    </row>
    <row r="21" spans="1:16" ht="45" customHeight="1" x14ac:dyDescent="0.2">
      <c r="A21" s="198">
        <v>6</v>
      </c>
      <c r="B21" s="199" t="s">
        <v>113</v>
      </c>
      <c r="C21" s="200" t="str">
        <f>IF(ISERROR(VLOOKUP(B21,#REF!,2,0)),"",(VLOOKUP(B21,#REF!,2,0)))</f>
        <v/>
      </c>
      <c r="D21" s="201" t="str">
        <f>IF(ISERROR(VLOOKUP(B21,#REF!,4,0)),"",(VLOOKUP(B21,#REF!,4,0)))</f>
        <v/>
      </c>
      <c r="E21" s="202" t="str">
        <f>IF(ISERROR(VLOOKUP(B21,#REF!,5,0)),"",(VLOOKUP(B21,#REF!,5,0)))</f>
        <v/>
      </c>
      <c r="F21" s="202" t="str">
        <f>IF(ISERROR(VLOOKUP(B21,#REF!,6,0)),"",(VLOOKUP(B21,#REF!,6,0)))</f>
        <v/>
      </c>
      <c r="G21" s="209"/>
      <c r="H21" s="271"/>
      <c r="I21" s="253">
        <v>6</v>
      </c>
      <c r="J21" s="253">
        <v>6</v>
      </c>
      <c r="K21" s="254" t="s">
        <v>298</v>
      </c>
      <c r="L21" s="262" t="str">
        <f>IF(ISERROR(VLOOKUP(K21,#REF!,2,0)),"",(VLOOKUP(K21,#REF!,2,0)))</f>
        <v/>
      </c>
      <c r="M21" s="263" t="str">
        <f>IF(ISERROR(VLOOKUP(K21,#REF!,4,0)),"",(VLOOKUP(K21,#REF!,4,0)))</f>
        <v/>
      </c>
      <c r="N21" s="265" t="str">
        <f>IF(ISERROR(VLOOKUP(K21,#REF!,5,0)),"",(VLOOKUP(K21,#REF!,5,0)))</f>
        <v/>
      </c>
      <c r="O21" s="265" t="str">
        <f>IF(ISERROR(VLOOKUP(K21,#REF!,6,0)),"",(VLOOKUP(K21,#REF!,6,0)))</f>
        <v/>
      </c>
      <c r="P21" s="266"/>
    </row>
    <row r="22" spans="1:16" ht="45" customHeight="1" x14ac:dyDescent="0.2">
      <c r="A22" s="198">
        <v>7</v>
      </c>
      <c r="B22" s="199" t="s">
        <v>114</v>
      </c>
      <c r="C22" s="200" t="str">
        <f>IF(ISERROR(VLOOKUP(B22,#REF!,2,0)),"",(VLOOKUP(B22,#REF!,2,0)))</f>
        <v/>
      </c>
      <c r="D22" s="201" t="str">
        <f>IF(ISERROR(VLOOKUP(B22,#REF!,4,0)),"",(VLOOKUP(B22,#REF!,4,0)))</f>
        <v/>
      </c>
      <c r="E22" s="202" t="str">
        <f>IF(ISERROR(VLOOKUP(B22,#REF!,5,0)),"",(VLOOKUP(B22,#REF!,5,0)))</f>
        <v/>
      </c>
      <c r="F22" s="202" t="str">
        <f>IF(ISERROR(VLOOKUP(B22,#REF!,6,0)),"",(VLOOKUP(B22,#REF!,6,0)))</f>
        <v/>
      </c>
      <c r="G22" s="209"/>
      <c r="H22" s="271"/>
      <c r="I22" s="253">
        <v>7</v>
      </c>
      <c r="J22" s="253">
        <v>7</v>
      </c>
      <c r="K22" s="254" t="s">
        <v>299</v>
      </c>
      <c r="L22" s="262" t="str">
        <f>IF(ISERROR(VLOOKUP(K22,#REF!,2,0)),"",(VLOOKUP(K22,#REF!,2,0)))</f>
        <v/>
      </c>
      <c r="M22" s="263" t="str">
        <f>IF(ISERROR(VLOOKUP(K22,#REF!,4,0)),"",(VLOOKUP(K22,#REF!,4,0)))</f>
        <v/>
      </c>
      <c r="N22" s="265" t="str">
        <f>IF(ISERROR(VLOOKUP(K22,#REF!,5,0)),"",(VLOOKUP(K22,#REF!,5,0)))</f>
        <v/>
      </c>
      <c r="O22" s="265" t="str">
        <f>IF(ISERROR(VLOOKUP(K22,#REF!,6,0)),"",(VLOOKUP(K22,#REF!,6,0)))</f>
        <v/>
      </c>
      <c r="P22" s="266"/>
    </row>
    <row r="23" spans="1:16" ht="45" customHeight="1" x14ac:dyDescent="0.2">
      <c r="A23" s="198">
        <v>8</v>
      </c>
      <c r="B23" s="199" t="s">
        <v>115</v>
      </c>
      <c r="C23" s="200" t="str">
        <f>IF(ISERROR(VLOOKUP(B23,#REF!,2,0)),"",(VLOOKUP(B23,#REF!,2,0)))</f>
        <v/>
      </c>
      <c r="D23" s="201" t="str">
        <f>IF(ISERROR(VLOOKUP(B23,#REF!,4,0)),"",(VLOOKUP(B23,#REF!,4,0)))</f>
        <v/>
      </c>
      <c r="E23" s="202" t="str">
        <f>IF(ISERROR(VLOOKUP(B23,#REF!,5,0)),"",(VLOOKUP(B23,#REF!,5,0)))</f>
        <v/>
      </c>
      <c r="F23" s="202" t="str">
        <f>IF(ISERROR(VLOOKUP(B23,#REF!,6,0)),"",(VLOOKUP(B23,#REF!,6,0)))</f>
        <v/>
      </c>
      <c r="G23" s="209"/>
      <c r="H23" s="271"/>
      <c r="I23" s="253">
        <v>8</v>
      </c>
      <c r="J23" s="253">
        <v>8</v>
      </c>
      <c r="K23" s="254" t="s">
        <v>300</v>
      </c>
      <c r="L23" s="262" t="str">
        <f>IF(ISERROR(VLOOKUP(K23,#REF!,2,0)),"",(VLOOKUP(K23,#REF!,2,0)))</f>
        <v/>
      </c>
      <c r="M23" s="263" t="str">
        <f>IF(ISERROR(VLOOKUP(K23,#REF!,4,0)),"",(VLOOKUP(K23,#REF!,4,0)))</f>
        <v/>
      </c>
      <c r="N23" s="265" t="str">
        <f>IF(ISERROR(VLOOKUP(K23,#REF!,5,0)),"",(VLOOKUP(K23,#REF!,5,0)))</f>
        <v/>
      </c>
      <c r="O23" s="265" t="str">
        <f>IF(ISERROR(VLOOKUP(K23,#REF!,6,0)),"",(VLOOKUP(K23,#REF!,6,0)))</f>
        <v/>
      </c>
      <c r="P23" s="266"/>
    </row>
    <row r="24" spans="1:16" ht="45" customHeight="1" x14ac:dyDescent="0.2">
      <c r="A24" s="537" t="s">
        <v>96</v>
      </c>
      <c r="B24" s="537"/>
      <c r="C24" s="537"/>
      <c r="D24" s="537"/>
      <c r="E24" s="537"/>
      <c r="F24" s="537"/>
      <c r="G24" s="537"/>
      <c r="H24" s="271"/>
      <c r="I24" s="253">
        <v>9</v>
      </c>
      <c r="J24" s="535" t="s">
        <v>132</v>
      </c>
      <c r="K24" s="535"/>
      <c r="L24" s="535"/>
      <c r="M24" s="535"/>
      <c r="N24" s="535"/>
      <c r="O24" s="535"/>
      <c r="P24" s="535"/>
    </row>
    <row r="25" spans="1:16" ht="45" customHeight="1" x14ac:dyDescent="0.2">
      <c r="A25" s="260" t="s">
        <v>6</v>
      </c>
      <c r="B25" s="261"/>
      <c r="C25" s="260" t="s">
        <v>36</v>
      </c>
      <c r="D25" s="260" t="s">
        <v>19</v>
      </c>
      <c r="E25" s="260" t="s">
        <v>7</v>
      </c>
      <c r="F25" s="260" t="s">
        <v>198</v>
      </c>
      <c r="G25" s="260" t="s">
        <v>93</v>
      </c>
      <c r="H25" s="271"/>
      <c r="I25" s="253">
        <v>10</v>
      </c>
      <c r="J25" s="260" t="s">
        <v>6</v>
      </c>
      <c r="K25" s="261"/>
      <c r="L25" s="260" t="s">
        <v>36</v>
      </c>
      <c r="M25" s="260" t="s">
        <v>19</v>
      </c>
      <c r="N25" s="260" t="s">
        <v>7</v>
      </c>
      <c r="O25" s="260" t="s">
        <v>198</v>
      </c>
      <c r="P25" s="260" t="s">
        <v>93</v>
      </c>
    </row>
    <row r="26" spans="1:16" ht="45" customHeight="1" x14ac:dyDescent="0.2">
      <c r="A26" s="253">
        <v>1</v>
      </c>
      <c r="B26" s="254" t="s">
        <v>67</v>
      </c>
      <c r="C26" s="262" t="str">
        <f>IF(ISERROR(VLOOKUP(B26,#REF!,2,0)),"",(VLOOKUP(B26,#REF!,2,0)))</f>
        <v/>
      </c>
      <c r="D26" s="263" t="str">
        <f>IF(ISERROR(VLOOKUP(B26,#REF!,4,0)),"",(VLOOKUP(B26,#REF!,4,0)))</f>
        <v/>
      </c>
      <c r="E26" s="264" t="str">
        <f>IF(ISERROR(VLOOKUP(B26,#REF!,5,0)),"",(VLOOKUP(B26,#REF!,5,0)))</f>
        <v/>
      </c>
      <c r="F26" s="265" t="str">
        <f>IF(ISERROR(VLOOKUP(B26,#REF!,6,0)),"",(VLOOKUP(B26,#REF!,6,0)))</f>
        <v/>
      </c>
      <c r="G26" s="266"/>
      <c r="H26" s="271"/>
      <c r="I26" s="253">
        <v>11</v>
      </c>
      <c r="J26" s="272">
        <v>1</v>
      </c>
      <c r="K26" s="273" t="s">
        <v>133</v>
      </c>
      <c r="L26" s="274" t="str">
        <f>IF(ISERROR(VLOOKUP(K26,#REF!,2,0)),"",(VLOOKUP(K26,#REF!,2,0)))</f>
        <v/>
      </c>
      <c r="M26" s="275" t="str">
        <f>IF(ISERROR(VLOOKUP(K26,#REF!,4,0)),"",(VLOOKUP(K26,#REF!,4,0)))</f>
        <v/>
      </c>
      <c r="N26" s="276" t="str">
        <f>IF(ISERROR(VLOOKUP(K26,#REF!,5,0)),"",(VLOOKUP(K26,#REF!,5,0)))</f>
        <v/>
      </c>
      <c r="O26" s="276" t="str">
        <f>IF(ISERROR(VLOOKUP(K26,#REF!,6,0)),"",(VLOOKUP(K26,#REF!,6,0)))</f>
        <v/>
      </c>
      <c r="P26" s="266"/>
    </row>
    <row r="27" spans="1:16" ht="45" customHeight="1" x14ac:dyDescent="0.2">
      <c r="A27" s="253">
        <v>2</v>
      </c>
      <c r="B27" s="254" t="s">
        <v>68</v>
      </c>
      <c r="C27" s="262" t="str">
        <f>IF(ISERROR(VLOOKUP(B27,#REF!,2,0)),"",(VLOOKUP(B27,#REF!,2,0)))</f>
        <v/>
      </c>
      <c r="D27" s="263" t="str">
        <f>IF(ISERROR(VLOOKUP(B27,#REF!,4,0)),"",(VLOOKUP(B27,#REF!,4,0)))</f>
        <v/>
      </c>
      <c r="E27" s="264" t="str">
        <f>IF(ISERROR(VLOOKUP(B27,#REF!,5,0)),"",(VLOOKUP(B27,#REF!,5,0)))</f>
        <v/>
      </c>
      <c r="F27" s="265" t="str">
        <f>IF(ISERROR(VLOOKUP(B27,#REF!,6,0)),"",(VLOOKUP(B27,#REF!,6,0)))</f>
        <v/>
      </c>
      <c r="G27" s="266"/>
      <c r="H27" s="271"/>
      <c r="I27" s="253">
        <v>12</v>
      </c>
      <c r="J27" s="272">
        <v>2</v>
      </c>
      <c r="K27" s="273" t="s">
        <v>134</v>
      </c>
      <c r="L27" s="274" t="str">
        <f>IF(ISERROR(VLOOKUP(K27,#REF!,2,0)),"",(VLOOKUP(K27,#REF!,2,0)))</f>
        <v/>
      </c>
      <c r="M27" s="275" t="str">
        <f>IF(ISERROR(VLOOKUP(K27,#REF!,4,0)),"",(VLOOKUP(K27,#REF!,4,0)))</f>
        <v/>
      </c>
      <c r="N27" s="276" t="str">
        <f>IF(ISERROR(VLOOKUP(K27,#REF!,5,0)),"",(VLOOKUP(K27,#REF!,5,0)))</f>
        <v/>
      </c>
      <c r="O27" s="276" t="str">
        <f>IF(ISERROR(VLOOKUP(K27,#REF!,6,0)),"",(VLOOKUP(K27,#REF!,6,0)))</f>
        <v/>
      </c>
      <c r="P27" s="266"/>
    </row>
    <row r="28" spans="1:16" ht="45" customHeight="1" x14ac:dyDescent="0.2">
      <c r="A28" s="253">
        <v>3</v>
      </c>
      <c r="B28" s="254" t="s">
        <v>69</v>
      </c>
      <c r="C28" s="262" t="str">
        <f>IF(ISERROR(VLOOKUP(B28,#REF!,2,0)),"",(VLOOKUP(B28,#REF!,2,0)))</f>
        <v/>
      </c>
      <c r="D28" s="263" t="str">
        <f>IF(ISERROR(VLOOKUP(B28,#REF!,4,0)),"",(VLOOKUP(B28,#REF!,4,0)))</f>
        <v/>
      </c>
      <c r="E28" s="264" t="str">
        <f>IF(ISERROR(VLOOKUP(B28,#REF!,5,0)),"",(VLOOKUP(B28,#REF!,5,0)))</f>
        <v/>
      </c>
      <c r="F28" s="265" t="str">
        <f>IF(ISERROR(VLOOKUP(B28,#REF!,6,0)),"",(VLOOKUP(B28,#REF!,6,0)))</f>
        <v/>
      </c>
      <c r="G28" s="266"/>
      <c r="H28" s="271"/>
      <c r="I28" s="253">
        <v>13</v>
      </c>
      <c r="J28" s="272">
        <v>3</v>
      </c>
      <c r="K28" s="273" t="s">
        <v>135</v>
      </c>
      <c r="L28" s="274" t="str">
        <f>IF(ISERROR(VLOOKUP(K28,#REF!,2,0)),"",(VLOOKUP(K28,#REF!,2,0)))</f>
        <v/>
      </c>
      <c r="M28" s="275" t="str">
        <f>IF(ISERROR(VLOOKUP(K28,#REF!,4,0)),"",(VLOOKUP(K28,#REF!,4,0)))</f>
        <v/>
      </c>
      <c r="N28" s="276" t="str">
        <f>IF(ISERROR(VLOOKUP(K28,#REF!,5,0)),"",(VLOOKUP(K28,#REF!,5,0)))</f>
        <v/>
      </c>
      <c r="O28" s="276" t="str">
        <f>IF(ISERROR(VLOOKUP(K28,#REF!,6,0)),"",(VLOOKUP(K28,#REF!,6,0)))</f>
        <v/>
      </c>
      <c r="P28" s="266"/>
    </row>
    <row r="29" spans="1:16" ht="45" customHeight="1" x14ac:dyDescent="0.2">
      <c r="A29" s="253">
        <v>4</v>
      </c>
      <c r="B29" s="254" t="s">
        <v>70</v>
      </c>
      <c r="C29" s="262" t="str">
        <f>IF(ISERROR(VLOOKUP(B29,#REF!,2,0)),"",(VLOOKUP(B29,#REF!,2,0)))</f>
        <v/>
      </c>
      <c r="D29" s="263" t="str">
        <f>IF(ISERROR(VLOOKUP(B29,#REF!,4,0)),"",(VLOOKUP(B29,#REF!,4,0)))</f>
        <v/>
      </c>
      <c r="E29" s="264" t="str">
        <f>IF(ISERROR(VLOOKUP(B29,#REF!,5,0)),"",(VLOOKUP(B29,#REF!,5,0)))</f>
        <v/>
      </c>
      <c r="F29" s="265" t="str">
        <f>IF(ISERROR(VLOOKUP(B29,#REF!,6,0)),"",(VLOOKUP(B29,#REF!,6,0)))</f>
        <v/>
      </c>
      <c r="G29" s="266"/>
      <c r="H29" s="271"/>
      <c r="I29" s="253">
        <v>14</v>
      </c>
      <c r="J29" s="272">
        <v>4</v>
      </c>
      <c r="K29" s="273" t="s">
        <v>136</v>
      </c>
      <c r="L29" s="274" t="str">
        <f>IF(ISERROR(VLOOKUP(K29,#REF!,2,0)),"",(VLOOKUP(K29,#REF!,2,0)))</f>
        <v/>
      </c>
      <c r="M29" s="275" t="str">
        <f>IF(ISERROR(VLOOKUP(K29,#REF!,4,0)),"",(VLOOKUP(K29,#REF!,4,0)))</f>
        <v/>
      </c>
      <c r="N29" s="276" t="str">
        <f>IF(ISERROR(VLOOKUP(K29,#REF!,5,0)),"",(VLOOKUP(K29,#REF!,5,0)))</f>
        <v/>
      </c>
      <c r="O29" s="276" t="str">
        <f>IF(ISERROR(VLOOKUP(K29,#REF!,6,0)),"",(VLOOKUP(K29,#REF!,6,0)))</f>
        <v/>
      </c>
      <c r="P29" s="266"/>
    </row>
    <row r="30" spans="1:16" ht="45" customHeight="1" x14ac:dyDescent="0.2">
      <c r="A30" s="253">
        <v>5</v>
      </c>
      <c r="B30" s="254" t="s">
        <v>71</v>
      </c>
      <c r="C30" s="262" t="str">
        <f>IF(ISERROR(VLOOKUP(B30,#REF!,2,0)),"",(VLOOKUP(B30,#REF!,2,0)))</f>
        <v/>
      </c>
      <c r="D30" s="263" t="str">
        <f>IF(ISERROR(VLOOKUP(B30,#REF!,4,0)),"",(VLOOKUP(B30,#REF!,4,0)))</f>
        <v/>
      </c>
      <c r="E30" s="264" t="str">
        <f>IF(ISERROR(VLOOKUP(B30,#REF!,5,0)),"",(VLOOKUP(B30,#REF!,5,0)))</f>
        <v/>
      </c>
      <c r="F30" s="265" t="str">
        <f>IF(ISERROR(VLOOKUP(B30,#REF!,6,0)),"",(VLOOKUP(B30,#REF!,6,0)))</f>
        <v/>
      </c>
      <c r="G30" s="266"/>
      <c r="H30" s="271"/>
      <c r="I30" s="253">
        <v>15</v>
      </c>
      <c r="J30" s="272">
        <v>5</v>
      </c>
      <c r="K30" s="273" t="s">
        <v>137</v>
      </c>
      <c r="L30" s="274" t="str">
        <f>IF(ISERROR(VLOOKUP(K30,#REF!,2,0)),"",(VLOOKUP(K30,#REF!,2,0)))</f>
        <v/>
      </c>
      <c r="M30" s="275" t="str">
        <f>IF(ISERROR(VLOOKUP(K30,#REF!,4,0)),"",(VLOOKUP(K30,#REF!,4,0)))</f>
        <v/>
      </c>
      <c r="N30" s="276" t="str">
        <f>IF(ISERROR(VLOOKUP(K30,#REF!,5,0)),"",(VLOOKUP(K30,#REF!,5,0)))</f>
        <v/>
      </c>
      <c r="O30" s="276" t="str">
        <f>IF(ISERROR(VLOOKUP(K30,#REF!,6,0)),"",(VLOOKUP(K30,#REF!,6,0)))</f>
        <v/>
      </c>
      <c r="P30" s="266"/>
    </row>
    <row r="31" spans="1:16" ht="45" customHeight="1" x14ac:dyDescent="0.2">
      <c r="A31" s="253">
        <v>6</v>
      </c>
      <c r="B31" s="254" t="s">
        <v>72</v>
      </c>
      <c r="C31" s="262" t="str">
        <f>IF(ISERROR(VLOOKUP(B31,#REF!,2,0)),"",(VLOOKUP(B31,#REF!,2,0)))</f>
        <v/>
      </c>
      <c r="D31" s="263" t="str">
        <f>IF(ISERROR(VLOOKUP(B31,#REF!,4,0)),"",(VLOOKUP(B31,#REF!,4,0)))</f>
        <v/>
      </c>
      <c r="E31" s="264" t="str">
        <f>IF(ISERROR(VLOOKUP(B31,#REF!,5,0)),"",(VLOOKUP(B31,#REF!,5,0)))</f>
        <v/>
      </c>
      <c r="F31" s="265" t="str">
        <f>IF(ISERROR(VLOOKUP(B31,#REF!,6,0)),"",(VLOOKUP(B31,#REF!,6,0)))</f>
        <v/>
      </c>
      <c r="G31" s="266"/>
      <c r="H31" s="271"/>
      <c r="I31" s="253">
        <v>16</v>
      </c>
      <c r="J31" s="272">
        <v>6</v>
      </c>
      <c r="K31" s="273" t="s">
        <v>138</v>
      </c>
      <c r="L31" s="274" t="str">
        <f>IF(ISERROR(VLOOKUP(K31,#REF!,2,0)),"",(VLOOKUP(K31,#REF!,2,0)))</f>
        <v/>
      </c>
      <c r="M31" s="275" t="str">
        <f>IF(ISERROR(VLOOKUP(K31,#REF!,4,0)),"",(VLOOKUP(K31,#REF!,4,0)))</f>
        <v/>
      </c>
      <c r="N31" s="276" t="str">
        <f>IF(ISERROR(VLOOKUP(K31,#REF!,5,0)),"",(VLOOKUP(K31,#REF!,5,0)))</f>
        <v/>
      </c>
      <c r="O31" s="276" t="str">
        <f>IF(ISERROR(VLOOKUP(K31,#REF!,6,0)),"",(VLOOKUP(K31,#REF!,6,0)))</f>
        <v/>
      </c>
      <c r="P31" s="266"/>
    </row>
    <row r="32" spans="1:16" ht="45" customHeight="1" x14ac:dyDescent="0.2">
      <c r="A32" s="253">
        <v>7</v>
      </c>
      <c r="B32" s="254" t="s">
        <v>73</v>
      </c>
      <c r="C32" s="262" t="str">
        <f>IF(ISERROR(VLOOKUP(B32,#REF!,2,0)),"",(VLOOKUP(B32,#REF!,2,0)))</f>
        <v/>
      </c>
      <c r="D32" s="263" t="str">
        <f>IF(ISERROR(VLOOKUP(B32,#REF!,4,0)),"",(VLOOKUP(B32,#REF!,4,0)))</f>
        <v/>
      </c>
      <c r="E32" s="264" t="str">
        <f>IF(ISERROR(VLOOKUP(B32,#REF!,5,0)),"",(VLOOKUP(B32,#REF!,5,0)))</f>
        <v/>
      </c>
      <c r="F32" s="265" t="str">
        <f>IF(ISERROR(VLOOKUP(B32,#REF!,6,0)),"",(VLOOKUP(B32,#REF!,6,0)))</f>
        <v/>
      </c>
      <c r="G32" s="266"/>
      <c r="H32" s="271"/>
      <c r="I32" s="253">
        <v>17</v>
      </c>
      <c r="J32" s="272">
        <v>7</v>
      </c>
      <c r="K32" s="273" t="s">
        <v>139</v>
      </c>
      <c r="L32" s="274" t="str">
        <f>IF(ISERROR(VLOOKUP(K32,#REF!,2,0)),"",(VLOOKUP(K32,#REF!,2,0)))</f>
        <v/>
      </c>
      <c r="M32" s="275" t="str">
        <f>IF(ISERROR(VLOOKUP(K32,#REF!,4,0)),"",(VLOOKUP(K32,#REF!,4,0)))</f>
        <v/>
      </c>
      <c r="N32" s="276" t="str">
        <f>IF(ISERROR(VLOOKUP(K32,#REF!,5,0)),"",(VLOOKUP(K32,#REF!,5,0)))</f>
        <v/>
      </c>
      <c r="O32" s="276" t="str">
        <f>IF(ISERROR(VLOOKUP(K32,#REF!,6,0)),"",(VLOOKUP(K32,#REF!,6,0)))</f>
        <v/>
      </c>
      <c r="P32" s="266"/>
    </row>
    <row r="33" spans="1:16" ht="45" customHeight="1" x14ac:dyDescent="0.2">
      <c r="A33" s="253">
        <v>8</v>
      </c>
      <c r="B33" s="254" t="s">
        <v>74</v>
      </c>
      <c r="C33" s="262" t="str">
        <f>IF(ISERROR(VLOOKUP(B33,#REF!,2,0)),"",(VLOOKUP(B33,#REF!,2,0)))</f>
        <v/>
      </c>
      <c r="D33" s="263" t="str">
        <f>IF(ISERROR(VLOOKUP(B33,#REF!,4,0)),"",(VLOOKUP(B33,#REF!,4,0)))</f>
        <v/>
      </c>
      <c r="E33" s="264" t="str">
        <f>IF(ISERROR(VLOOKUP(B33,#REF!,5,0)),"",(VLOOKUP(B33,#REF!,5,0)))</f>
        <v/>
      </c>
      <c r="F33" s="265" t="str">
        <f>IF(ISERROR(VLOOKUP(B33,#REF!,6,0)),"",(VLOOKUP(B33,#REF!,6,0)))</f>
        <v/>
      </c>
      <c r="G33" s="266"/>
      <c r="H33" s="271"/>
      <c r="I33" s="253">
        <v>18</v>
      </c>
      <c r="J33" s="272">
        <v>8</v>
      </c>
      <c r="K33" s="273" t="s">
        <v>140</v>
      </c>
      <c r="L33" s="274" t="str">
        <f>IF(ISERROR(VLOOKUP(K33,#REF!,2,0)),"",(VLOOKUP(K33,#REF!,2,0)))</f>
        <v/>
      </c>
      <c r="M33" s="275" t="str">
        <f>IF(ISERROR(VLOOKUP(K33,#REF!,4,0)),"",(VLOOKUP(K33,#REF!,4,0)))</f>
        <v/>
      </c>
      <c r="N33" s="276" t="str">
        <f>IF(ISERROR(VLOOKUP(K33,#REF!,5,0)),"",(VLOOKUP(K33,#REF!,5,0)))</f>
        <v/>
      </c>
      <c r="O33" s="276" t="str">
        <f>IF(ISERROR(VLOOKUP(K33,#REF!,6,0)),"",(VLOOKUP(K33,#REF!,6,0)))</f>
        <v/>
      </c>
      <c r="P33" s="266"/>
    </row>
    <row r="34" spans="1:16" ht="45" customHeight="1" x14ac:dyDescent="0.2">
      <c r="A34" s="537" t="s">
        <v>196</v>
      </c>
      <c r="B34" s="537"/>
      <c r="C34" s="537"/>
      <c r="D34" s="537"/>
      <c r="E34" s="537"/>
      <c r="F34" s="537"/>
      <c r="G34" s="537"/>
      <c r="H34" s="271"/>
      <c r="I34" s="253"/>
      <c r="J34" s="535" t="s">
        <v>191</v>
      </c>
      <c r="K34" s="535"/>
      <c r="L34" s="535"/>
      <c r="M34" s="535"/>
      <c r="N34" s="535"/>
      <c r="O34" s="535"/>
      <c r="P34" s="535"/>
    </row>
    <row r="35" spans="1:16" ht="45" customHeight="1" x14ac:dyDescent="0.2">
      <c r="A35" s="248" t="s">
        <v>201</v>
      </c>
      <c r="B35" s="248" t="s">
        <v>38</v>
      </c>
      <c r="C35" s="248" t="s">
        <v>37</v>
      </c>
      <c r="D35" s="249" t="s">
        <v>12</v>
      </c>
      <c r="E35" s="250" t="s">
        <v>13</v>
      </c>
      <c r="F35" s="250" t="s">
        <v>198</v>
      </c>
      <c r="G35" s="251" t="s">
        <v>93</v>
      </c>
      <c r="H35" s="271"/>
      <c r="I35" s="253"/>
      <c r="J35" s="260" t="s">
        <v>6</v>
      </c>
      <c r="K35" s="261"/>
      <c r="L35" s="260" t="s">
        <v>36</v>
      </c>
      <c r="M35" s="260" t="s">
        <v>19</v>
      </c>
      <c r="N35" s="260" t="s">
        <v>7</v>
      </c>
      <c r="O35" s="260" t="s">
        <v>198</v>
      </c>
      <c r="P35" s="260" t="s">
        <v>93</v>
      </c>
    </row>
    <row r="36" spans="1:16" ht="45" customHeight="1" x14ac:dyDescent="0.2">
      <c r="A36" s="253">
        <v>1</v>
      </c>
      <c r="B36" s="254" t="s">
        <v>324</v>
      </c>
      <c r="C36" s="258" t="str">
        <f>IF(ISERROR(VLOOKUP(B36,#REF!,2,0)),"",(VLOOKUP(B36,#REF!,2,0)))</f>
        <v/>
      </c>
      <c r="D36" s="255" t="str">
        <f>IF(ISERROR(VLOOKUP(B36,#REF!,4,0)),"",(VLOOKUP(B36,#REF!,4,0)))</f>
        <v/>
      </c>
      <c r="E36" s="256" t="str">
        <f>IF(ISERROR(VLOOKUP(B36,#REF!,5,0)),"",(VLOOKUP(B36,#REF!,5,0)))</f>
        <v/>
      </c>
      <c r="F36" s="256" t="str">
        <f>IF(ISERROR(VLOOKUP(B36,#REF!,6,0)),"",(VLOOKUP(B36,#REF!,6,0)))</f>
        <v/>
      </c>
      <c r="G36" s="257"/>
      <c r="H36" s="271"/>
      <c r="I36" s="253"/>
      <c r="J36" s="272">
        <v>1</v>
      </c>
      <c r="K36" s="273" t="s">
        <v>159</v>
      </c>
      <c r="L36" s="274" t="str">
        <f>IF(ISERROR(VLOOKUP(K36,#REF!,2,0)),"",(VLOOKUP(K36,#REF!,2,0)))</f>
        <v/>
      </c>
      <c r="M36" s="275" t="str">
        <f>IF(ISERROR(VLOOKUP(K36,#REF!,4,0)),"",(VLOOKUP(K36,#REF!,4,0)))</f>
        <v/>
      </c>
      <c r="N36" s="276" t="str">
        <f>IF(ISERROR(VLOOKUP(K36,#REF!,5,0)),"",(VLOOKUP(K36,#REF!,5,0)))</f>
        <v/>
      </c>
      <c r="O36" s="276" t="str">
        <f>IF(ISERROR(VLOOKUP(K36,#REF!,6,0)),"",(VLOOKUP(K36,#REF!,6,0)))</f>
        <v/>
      </c>
      <c r="P36" s="266"/>
    </row>
    <row r="37" spans="1:16" ht="45" customHeight="1" x14ac:dyDescent="0.2">
      <c r="A37" s="253">
        <v>2</v>
      </c>
      <c r="B37" s="254" t="s">
        <v>325</v>
      </c>
      <c r="C37" s="258" t="str">
        <f>IF(ISERROR(VLOOKUP(B37,#REF!,2,0)),"",(VLOOKUP(B37,#REF!,2,0)))</f>
        <v/>
      </c>
      <c r="D37" s="255" t="str">
        <f>IF(ISERROR(VLOOKUP(B37,#REF!,4,0)),"",(VLOOKUP(B37,#REF!,4,0)))</f>
        <v/>
      </c>
      <c r="E37" s="256" t="str">
        <f>IF(ISERROR(VLOOKUP(B37,#REF!,5,0)),"",(VLOOKUP(B37,#REF!,5,0)))</f>
        <v/>
      </c>
      <c r="F37" s="256" t="str">
        <f>IF(ISERROR(VLOOKUP(B37,#REF!,6,0)),"",(VLOOKUP(B37,#REF!,6,0)))</f>
        <v/>
      </c>
      <c r="G37" s="257"/>
      <c r="H37" s="271"/>
      <c r="I37" s="253"/>
      <c r="J37" s="272">
        <v>2</v>
      </c>
      <c r="K37" s="273" t="s">
        <v>160</v>
      </c>
      <c r="L37" s="274" t="str">
        <f>IF(ISERROR(VLOOKUP(K37,#REF!,2,0)),"",(VLOOKUP(K37,#REF!,2,0)))</f>
        <v/>
      </c>
      <c r="M37" s="275" t="str">
        <f>IF(ISERROR(VLOOKUP(K37,#REF!,4,0)),"",(VLOOKUP(K37,#REF!,4,0)))</f>
        <v/>
      </c>
      <c r="N37" s="276" t="str">
        <f>IF(ISERROR(VLOOKUP(K37,#REF!,5,0)),"",(VLOOKUP(K37,#REF!,5,0)))</f>
        <v/>
      </c>
      <c r="O37" s="276" t="str">
        <f>IF(ISERROR(VLOOKUP(K37,#REF!,6,0)),"",(VLOOKUP(K37,#REF!,6,0)))</f>
        <v/>
      </c>
      <c r="P37" s="266"/>
    </row>
    <row r="38" spans="1:16" ht="45" customHeight="1" x14ac:dyDescent="0.2">
      <c r="A38" s="253">
        <v>3</v>
      </c>
      <c r="B38" s="254" t="s">
        <v>326</v>
      </c>
      <c r="C38" s="258" t="str">
        <f>IF(ISERROR(VLOOKUP(B38,#REF!,2,0)),"",(VLOOKUP(B38,#REF!,2,0)))</f>
        <v/>
      </c>
      <c r="D38" s="255" t="str">
        <f>IF(ISERROR(VLOOKUP(B38,#REF!,4,0)),"",(VLOOKUP(B38,#REF!,4,0)))</f>
        <v/>
      </c>
      <c r="E38" s="256" t="str">
        <f>IF(ISERROR(VLOOKUP(B38,#REF!,5,0)),"",(VLOOKUP(B38,#REF!,5,0)))</f>
        <v/>
      </c>
      <c r="F38" s="256" t="str">
        <f>IF(ISERROR(VLOOKUP(B38,#REF!,6,0)),"",(VLOOKUP(B38,#REF!,6,0)))</f>
        <v/>
      </c>
      <c r="G38" s="257"/>
      <c r="H38" s="271"/>
      <c r="I38" s="253"/>
      <c r="J38" s="272">
        <v>3</v>
      </c>
      <c r="K38" s="273" t="s">
        <v>161</v>
      </c>
      <c r="L38" s="274" t="str">
        <f>IF(ISERROR(VLOOKUP(K38,#REF!,2,0)),"",(VLOOKUP(K38,#REF!,2,0)))</f>
        <v/>
      </c>
      <c r="M38" s="275" t="str">
        <f>IF(ISERROR(VLOOKUP(K38,#REF!,4,0)),"",(VLOOKUP(K38,#REF!,4,0)))</f>
        <v/>
      </c>
      <c r="N38" s="276" t="str">
        <f>IF(ISERROR(VLOOKUP(K38,#REF!,5,0)),"",(VLOOKUP(K38,#REF!,5,0)))</f>
        <v/>
      </c>
      <c r="O38" s="276" t="str">
        <f>IF(ISERROR(VLOOKUP(K38,#REF!,6,0)),"",(VLOOKUP(K38,#REF!,6,0)))</f>
        <v/>
      </c>
      <c r="P38" s="266"/>
    </row>
    <row r="39" spans="1:16" ht="45" customHeight="1" x14ac:dyDescent="0.2">
      <c r="A39" s="253">
        <v>4</v>
      </c>
      <c r="B39" s="254" t="s">
        <v>327</v>
      </c>
      <c r="C39" s="258" t="str">
        <f>IF(ISERROR(VLOOKUP(B39,#REF!,2,0)),"",(VLOOKUP(B39,#REF!,2,0)))</f>
        <v/>
      </c>
      <c r="D39" s="255" t="str">
        <f>IF(ISERROR(VLOOKUP(B39,#REF!,4,0)),"",(VLOOKUP(B39,#REF!,4,0)))</f>
        <v/>
      </c>
      <c r="E39" s="256" t="str">
        <f>IF(ISERROR(VLOOKUP(B39,#REF!,5,0)),"",(VLOOKUP(B39,#REF!,5,0)))</f>
        <v/>
      </c>
      <c r="F39" s="256" t="str">
        <f>IF(ISERROR(VLOOKUP(B39,#REF!,6,0)),"",(VLOOKUP(B39,#REF!,6,0)))</f>
        <v/>
      </c>
      <c r="G39" s="257"/>
      <c r="H39" s="271"/>
      <c r="I39" s="253"/>
      <c r="J39" s="272">
        <v>4</v>
      </c>
      <c r="K39" s="273" t="s">
        <v>162</v>
      </c>
      <c r="L39" s="274" t="str">
        <f>IF(ISERROR(VLOOKUP(K39,#REF!,2,0)),"",(VLOOKUP(K39,#REF!,2,0)))</f>
        <v/>
      </c>
      <c r="M39" s="275" t="str">
        <f>IF(ISERROR(VLOOKUP(K39,#REF!,4,0)),"",(VLOOKUP(K39,#REF!,4,0)))</f>
        <v/>
      </c>
      <c r="N39" s="276" t="str">
        <f>IF(ISERROR(VLOOKUP(K39,#REF!,5,0)),"",(VLOOKUP(K39,#REF!,5,0)))</f>
        <v/>
      </c>
      <c r="O39" s="276" t="str">
        <f>IF(ISERROR(VLOOKUP(K39,#REF!,6,0)),"",(VLOOKUP(K39,#REF!,6,0)))</f>
        <v/>
      </c>
      <c r="P39" s="266"/>
    </row>
    <row r="40" spans="1:16" ht="45" customHeight="1" x14ac:dyDescent="0.2">
      <c r="A40" s="253">
        <v>5</v>
      </c>
      <c r="B40" s="254" t="s">
        <v>328</v>
      </c>
      <c r="C40" s="258" t="str">
        <f>IF(ISERROR(VLOOKUP(B40,#REF!,2,0)),"",(VLOOKUP(B40,#REF!,2,0)))</f>
        <v/>
      </c>
      <c r="D40" s="255" t="str">
        <f>IF(ISERROR(VLOOKUP(B40,#REF!,4,0)),"",(VLOOKUP(B40,#REF!,4,0)))</f>
        <v/>
      </c>
      <c r="E40" s="256" t="str">
        <f>IF(ISERROR(VLOOKUP(B40,#REF!,5,0)),"",(VLOOKUP(B40,#REF!,5,0)))</f>
        <v/>
      </c>
      <c r="F40" s="256" t="str">
        <f>IF(ISERROR(VLOOKUP(B40,#REF!,6,0)),"",(VLOOKUP(B40,#REF!,6,0)))</f>
        <v/>
      </c>
      <c r="G40" s="257"/>
      <c r="H40" s="271"/>
      <c r="I40" s="253"/>
      <c r="J40" s="272">
        <v>5</v>
      </c>
      <c r="K40" s="273" t="s">
        <v>163</v>
      </c>
      <c r="L40" s="274" t="str">
        <f>IF(ISERROR(VLOOKUP(K40,#REF!,2,0)),"",(VLOOKUP(K40,#REF!,2,0)))</f>
        <v/>
      </c>
      <c r="M40" s="275" t="str">
        <f>IF(ISERROR(VLOOKUP(K40,#REF!,4,0)),"",(VLOOKUP(K40,#REF!,4,0)))</f>
        <v/>
      </c>
      <c r="N40" s="276" t="str">
        <f>IF(ISERROR(VLOOKUP(K40,#REF!,5,0)),"",(VLOOKUP(K40,#REF!,5,0)))</f>
        <v/>
      </c>
      <c r="O40" s="276" t="str">
        <f>IF(ISERROR(VLOOKUP(K40,#REF!,6,0)),"",(VLOOKUP(K40,#REF!,6,0)))</f>
        <v/>
      </c>
      <c r="P40" s="266"/>
    </row>
    <row r="41" spans="1:16" ht="45" customHeight="1" x14ac:dyDescent="0.2">
      <c r="A41" s="253">
        <v>6</v>
      </c>
      <c r="B41" s="254" t="s">
        <v>329</v>
      </c>
      <c r="C41" s="258" t="str">
        <f>IF(ISERROR(VLOOKUP(B41,#REF!,2,0)),"",(VLOOKUP(B41,#REF!,2,0)))</f>
        <v/>
      </c>
      <c r="D41" s="255" t="str">
        <f>IF(ISERROR(VLOOKUP(B41,#REF!,4,0)),"",(VLOOKUP(B41,#REF!,4,0)))</f>
        <v/>
      </c>
      <c r="E41" s="256" t="str">
        <f>IF(ISERROR(VLOOKUP(B41,#REF!,5,0)),"",(VLOOKUP(B41,#REF!,5,0)))</f>
        <v/>
      </c>
      <c r="F41" s="256" t="str">
        <f>IF(ISERROR(VLOOKUP(B41,#REF!,6,0)),"",(VLOOKUP(B41,#REF!,6,0)))</f>
        <v/>
      </c>
      <c r="G41" s="257"/>
      <c r="H41" s="271"/>
      <c r="I41" s="253"/>
      <c r="J41" s="272">
        <v>6</v>
      </c>
      <c r="K41" s="273" t="s">
        <v>164</v>
      </c>
      <c r="L41" s="274" t="str">
        <f>IF(ISERROR(VLOOKUP(K41,#REF!,2,0)),"",(VLOOKUP(K41,#REF!,2,0)))</f>
        <v/>
      </c>
      <c r="M41" s="275" t="str">
        <f>IF(ISERROR(VLOOKUP(K41,#REF!,4,0)),"",(VLOOKUP(K41,#REF!,4,0)))</f>
        <v/>
      </c>
      <c r="N41" s="276" t="str">
        <f>IF(ISERROR(VLOOKUP(K41,#REF!,5,0)),"",(VLOOKUP(K41,#REF!,5,0)))</f>
        <v/>
      </c>
      <c r="O41" s="276" t="str">
        <f>IF(ISERROR(VLOOKUP(K41,#REF!,6,0)),"",(VLOOKUP(K41,#REF!,6,0)))</f>
        <v/>
      </c>
      <c r="P41" s="266"/>
    </row>
    <row r="42" spans="1:16" ht="45" customHeight="1" x14ac:dyDescent="0.2">
      <c r="A42" s="253">
        <v>7</v>
      </c>
      <c r="B42" s="254" t="s">
        <v>330</v>
      </c>
      <c r="C42" s="258" t="str">
        <f>IF(ISERROR(VLOOKUP(B42,#REF!,2,0)),"",(VLOOKUP(B42,#REF!,2,0)))</f>
        <v/>
      </c>
      <c r="D42" s="255" t="str">
        <f>IF(ISERROR(VLOOKUP(B42,#REF!,4,0)),"",(VLOOKUP(B42,#REF!,4,0)))</f>
        <v/>
      </c>
      <c r="E42" s="256" t="str">
        <f>IF(ISERROR(VLOOKUP(B42,#REF!,5,0)),"",(VLOOKUP(B42,#REF!,5,0)))</f>
        <v/>
      </c>
      <c r="F42" s="256" t="str">
        <f>IF(ISERROR(VLOOKUP(B42,#REF!,6,0)),"",(VLOOKUP(B42,#REF!,6,0)))</f>
        <v/>
      </c>
      <c r="G42" s="257"/>
      <c r="H42" s="271"/>
      <c r="I42" s="253">
        <v>19</v>
      </c>
      <c r="J42" s="272">
        <v>7</v>
      </c>
      <c r="K42" s="273" t="s">
        <v>165</v>
      </c>
      <c r="L42" s="274" t="str">
        <f>IF(ISERROR(VLOOKUP(K42,#REF!,2,0)),"",(VLOOKUP(K42,#REF!,2,0)))</f>
        <v/>
      </c>
      <c r="M42" s="275" t="str">
        <f>IF(ISERROR(VLOOKUP(K42,#REF!,4,0)),"",(VLOOKUP(K42,#REF!,4,0)))</f>
        <v/>
      </c>
      <c r="N42" s="276" t="str">
        <f>IF(ISERROR(VLOOKUP(K42,#REF!,5,0)),"",(VLOOKUP(K42,#REF!,5,0)))</f>
        <v/>
      </c>
      <c r="O42" s="276" t="str">
        <f>IF(ISERROR(VLOOKUP(K42,#REF!,6,0)),"",(VLOOKUP(K42,#REF!,6,0)))</f>
        <v/>
      </c>
      <c r="P42" s="266"/>
    </row>
    <row r="43" spans="1:16" ht="45" customHeight="1" x14ac:dyDescent="0.2">
      <c r="A43" s="253">
        <v>8</v>
      </c>
      <c r="B43" s="254" t="s">
        <v>331</v>
      </c>
      <c r="C43" s="258" t="str">
        <f>IF(ISERROR(VLOOKUP(B43,#REF!,2,0)),"",(VLOOKUP(B43,#REF!,2,0)))</f>
        <v/>
      </c>
      <c r="D43" s="255" t="str">
        <f>IF(ISERROR(VLOOKUP(B43,#REF!,4,0)),"",(VLOOKUP(B43,#REF!,4,0)))</f>
        <v/>
      </c>
      <c r="E43" s="256" t="str">
        <f>IF(ISERROR(VLOOKUP(B43,#REF!,5,0)),"",(VLOOKUP(B43,#REF!,5,0)))</f>
        <v/>
      </c>
      <c r="F43" s="256" t="str">
        <f>IF(ISERROR(VLOOKUP(B43,#REF!,6,0)),"",(VLOOKUP(B43,#REF!,6,0)))</f>
        <v/>
      </c>
      <c r="G43" s="257"/>
      <c r="H43" s="271"/>
      <c r="I43" s="253">
        <v>20</v>
      </c>
      <c r="J43" s="272">
        <v>8</v>
      </c>
      <c r="K43" s="273" t="s">
        <v>166</v>
      </c>
      <c r="L43" s="274" t="str">
        <f>IF(ISERROR(VLOOKUP(K43,#REF!,2,0)),"",(VLOOKUP(K43,#REF!,2,0)))</f>
        <v/>
      </c>
      <c r="M43" s="275" t="str">
        <f>IF(ISERROR(VLOOKUP(K43,#REF!,4,0)),"",(VLOOKUP(K43,#REF!,4,0)))</f>
        <v/>
      </c>
      <c r="N43" s="276" t="str">
        <f>IF(ISERROR(VLOOKUP(K43,#REF!,5,0)),"",(VLOOKUP(K43,#REF!,5,0)))</f>
        <v/>
      </c>
      <c r="O43" s="276" t="str">
        <f>IF(ISERROR(VLOOKUP(K43,#REF!,6,0)),"",(VLOOKUP(K43,#REF!,6,0)))</f>
        <v/>
      </c>
      <c r="P43" s="266"/>
    </row>
    <row r="44" spans="1:16" ht="45" customHeight="1" x14ac:dyDescent="0.2">
      <c r="A44" s="253">
        <v>9</v>
      </c>
      <c r="B44" s="254" t="s">
        <v>332</v>
      </c>
      <c r="C44" s="258" t="str">
        <f>IF(ISERROR(VLOOKUP(B44,#REF!,2,0)),"",(VLOOKUP(B44,#REF!,2,0)))</f>
        <v/>
      </c>
      <c r="D44" s="255" t="str">
        <f>IF(ISERROR(VLOOKUP(B44,#REF!,4,0)),"",(VLOOKUP(B44,#REF!,4,0)))</f>
        <v/>
      </c>
      <c r="E44" s="256" t="str">
        <f>IF(ISERROR(VLOOKUP(B44,#REF!,5,0)),"",(VLOOKUP(B44,#REF!,5,0)))</f>
        <v/>
      </c>
      <c r="F44" s="256" t="str">
        <f>IF(ISERROR(VLOOKUP(B44,#REF!,6,0)),"",(VLOOKUP(B44,#REF!,6,0)))</f>
        <v/>
      </c>
      <c r="G44" s="257"/>
      <c r="H44" s="271"/>
      <c r="I44" s="253">
        <v>21</v>
      </c>
      <c r="J44" s="272"/>
      <c r="K44" s="273" t="s">
        <v>301</v>
      </c>
      <c r="L44" s="274" t="str">
        <f>IF(ISERROR(VLOOKUP(K44,#REF!,2,0)),"",(VLOOKUP(K44,#REF!,2,0)))</f>
        <v/>
      </c>
      <c r="M44" s="275" t="str">
        <f>IF(ISERROR(VLOOKUP(K44,#REF!,4,0)),"",(VLOOKUP(K44,#REF!,4,0)))</f>
        <v/>
      </c>
      <c r="N44" s="276" t="str">
        <f>IF(ISERROR(VLOOKUP(K44,#REF!,5,0)),"",(VLOOKUP(K44,#REF!,5,0)))</f>
        <v/>
      </c>
      <c r="O44" s="276" t="str">
        <f>IF(ISERROR(VLOOKUP(K44,#REF!,6,0)),"",(VLOOKUP(K44,#REF!,6,0)))</f>
        <v/>
      </c>
      <c r="P44" s="266"/>
    </row>
    <row r="45" spans="1:16" ht="45" customHeight="1" x14ac:dyDescent="0.2">
      <c r="A45" s="253">
        <v>10</v>
      </c>
      <c r="B45" s="254" t="s">
        <v>333</v>
      </c>
      <c r="C45" s="258" t="str">
        <f>IF(ISERROR(VLOOKUP(B45,#REF!,2,0)),"",(VLOOKUP(B45,#REF!,2,0)))</f>
        <v/>
      </c>
      <c r="D45" s="255" t="str">
        <f>IF(ISERROR(VLOOKUP(B45,#REF!,4,0)),"",(VLOOKUP(B45,#REF!,4,0)))</f>
        <v/>
      </c>
      <c r="E45" s="256" t="str">
        <f>IF(ISERROR(VLOOKUP(B45,#REF!,5,0)),"",(VLOOKUP(B45,#REF!,5,0)))</f>
        <v/>
      </c>
      <c r="F45" s="256" t="str">
        <f>IF(ISERROR(VLOOKUP(B45,#REF!,6,0)),"",(VLOOKUP(B45,#REF!,6,0)))</f>
        <v/>
      </c>
      <c r="G45" s="257"/>
      <c r="H45" s="271"/>
      <c r="I45" s="253">
        <v>22</v>
      </c>
      <c r="J45" s="272"/>
      <c r="K45" s="273" t="s">
        <v>302</v>
      </c>
      <c r="L45" s="274" t="str">
        <f>IF(ISERROR(VLOOKUP(K45,#REF!,2,0)),"",(VLOOKUP(K45,#REF!,2,0)))</f>
        <v/>
      </c>
      <c r="M45" s="275" t="str">
        <f>IF(ISERROR(VLOOKUP(K45,#REF!,4,0)),"",(VLOOKUP(K45,#REF!,4,0)))</f>
        <v/>
      </c>
      <c r="N45" s="276" t="str">
        <f>IF(ISERROR(VLOOKUP(K45,#REF!,5,0)),"",(VLOOKUP(K45,#REF!,5,0)))</f>
        <v/>
      </c>
      <c r="O45" s="276" t="str">
        <f>IF(ISERROR(VLOOKUP(K45,#REF!,6,0)),"",(VLOOKUP(K45,#REF!,6,0)))</f>
        <v/>
      </c>
      <c r="P45" s="266"/>
    </row>
    <row r="46" spans="1:16" ht="45" customHeight="1" x14ac:dyDescent="0.2">
      <c r="H46" s="271"/>
      <c r="I46" s="253">
        <v>23</v>
      </c>
    </row>
    <row r="47" spans="1:16" ht="45" customHeight="1" x14ac:dyDescent="0.2">
      <c r="H47" s="271"/>
      <c r="I47" s="253">
        <v>24</v>
      </c>
    </row>
    <row r="48" spans="1:16" ht="45" customHeight="1" x14ac:dyDescent="0.2">
      <c r="H48" s="271"/>
      <c r="I48" s="253">
        <v>25</v>
      </c>
    </row>
    <row r="49" spans="8:8" ht="45" customHeight="1" x14ac:dyDescent="0.2">
      <c r="H49" s="271"/>
    </row>
    <row r="50" spans="8:8" ht="45" customHeight="1" x14ac:dyDescent="0.2">
      <c r="H50" s="271"/>
    </row>
    <row r="51" spans="8:8" ht="45" customHeight="1" x14ac:dyDescent="0.2">
      <c r="H51" s="271"/>
    </row>
    <row r="52" spans="8:8" ht="45" customHeight="1" x14ac:dyDescent="0.2">
      <c r="H52" s="271"/>
    </row>
    <row r="53" spans="8:8" ht="45" customHeight="1" x14ac:dyDescent="0.2">
      <c r="H53" s="271"/>
    </row>
    <row r="54" spans="8:8" ht="45" customHeight="1" x14ac:dyDescent="0.2">
      <c r="H54" s="271"/>
    </row>
    <row r="55" spans="8:8" ht="45" customHeight="1" x14ac:dyDescent="0.2">
      <c r="H55" s="271"/>
    </row>
    <row r="56" spans="8:8" ht="45" customHeight="1" x14ac:dyDescent="0.2">
      <c r="H56" s="271"/>
    </row>
    <row r="57" spans="8:8" ht="45" customHeight="1" x14ac:dyDescent="0.2">
      <c r="H57" s="271"/>
    </row>
    <row r="58" spans="8:8" ht="34.5" customHeight="1" x14ac:dyDescent="0.2">
      <c r="H58" s="269"/>
    </row>
    <row r="59" spans="8:8" ht="34.5" customHeight="1" x14ac:dyDescent="0.2">
      <c r="H59" s="269"/>
    </row>
    <row r="60" spans="8:8" ht="34.5" customHeight="1" x14ac:dyDescent="0.2">
      <c r="H60" s="269"/>
    </row>
    <row r="61" spans="8:8" ht="34.5" customHeight="1" x14ac:dyDescent="0.2">
      <c r="H61" s="269"/>
    </row>
    <row r="62" spans="8:8" ht="34.5" customHeight="1" x14ac:dyDescent="0.2">
      <c r="H62" s="269"/>
    </row>
    <row r="63" spans="8:8" ht="34.5" customHeight="1" x14ac:dyDescent="0.2">
      <c r="H63" s="269"/>
    </row>
    <row r="64" spans="8:8" ht="34.5" customHeight="1" x14ac:dyDescent="0.2">
      <c r="H64" s="269"/>
    </row>
    <row r="65" spans="8:9" ht="34.5" customHeight="1" x14ac:dyDescent="0.2">
      <c r="H65" s="267"/>
    </row>
    <row r="66" spans="8:9" ht="34.5" customHeight="1" x14ac:dyDescent="0.2">
      <c r="H66" s="268"/>
    </row>
    <row r="67" spans="8:9" ht="34.5" customHeight="1" x14ac:dyDescent="0.2">
      <c r="H67" s="269"/>
    </row>
    <row r="68" spans="8:9" ht="34.5" customHeight="1" x14ac:dyDescent="0.2">
      <c r="H68" s="269"/>
      <c r="I68" s="269"/>
    </row>
    <row r="69" spans="8:9" ht="34.5" customHeight="1" x14ac:dyDescent="0.2">
      <c r="H69" s="269"/>
      <c r="I69" s="269"/>
    </row>
    <row r="70" spans="8:9" ht="34.5" customHeight="1" x14ac:dyDescent="0.2">
      <c r="H70" s="269"/>
    </row>
    <row r="71" spans="8:9" ht="34.5" customHeight="1" x14ac:dyDescent="0.2">
      <c r="H71" s="269"/>
    </row>
    <row r="72" spans="8:9" ht="34.5" customHeight="1" x14ac:dyDescent="0.2">
      <c r="H72" s="269"/>
    </row>
    <row r="73" spans="8:9" ht="34.5" customHeight="1" x14ac:dyDescent="0.2">
      <c r="H73" s="267"/>
    </row>
    <row r="74" spans="8:9" ht="34.5" customHeight="1" x14ac:dyDescent="0.2">
      <c r="H74" s="267"/>
    </row>
    <row r="75" spans="8:9" ht="34.5" customHeight="1" x14ac:dyDescent="0.2">
      <c r="H75" s="267"/>
    </row>
    <row r="76" spans="8:9" ht="34.5" customHeight="1" x14ac:dyDescent="0.2">
      <c r="H76" s="267"/>
    </row>
    <row r="77" spans="8:9" ht="34.5" customHeight="1" x14ac:dyDescent="0.2">
      <c r="H77" s="267"/>
    </row>
    <row r="78" spans="8:9" ht="34.5" customHeight="1" x14ac:dyDescent="0.2">
      <c r="H78" s="267"/>
    </row>
    <row r="79" spans="8:9" ht="34.5" customHeight="1" x14ac:dyDescent="0.2">
      <c r="H79" s="267"/>
    </row>
    <row r="80" spans="8:9" ht="34.5" customHeight="1" x14ac:dyDescent="0.2">
      <c r="H80" s="267"/>
    </row>
    <row r="81" spans="8:8" ht="34.5" customHeight="1" x14ac:dyDescent="0.2">
      <c r="H81" s="267"/>
    </row>
    <row r="82" spans="8:8" ht="34.5" customHeight="1" x14ac:dyDescent="0.2">
      <c r="H82" s="267"/>
    </row>
    <row r="83" spans="8:8" ht="34.5" customHeight="1" x14ac:dyDescent="0.2">
      <c r="H83" s="267"/>
    </row>
    <row r="84" spans="8:8" ht="34.5" customHeight="1" x14ac:dyDescent="0.2">
      <c r="H84" s="267"/>
    </row>
    <row r="85" spans="8:8" ht="34.5" customHeight="1" x14ac:dyDescent="0.2">
      <c r="H85" s="267"/>
    </row>
    <row r="86" spans="8:8" ht="34.5" customHeight="1" x14ac:dyDescent="0.2">
      <c r="H86" s="267"/>
    </row>
    <row r="87" spans="8:8" ht="34.5" customHeight="1" x14ac:dyDescent="0.2">
      <c r="H87" s="267"/>
    </row>
    <row r="88" spans="8:8" ht="34.5" customHeight="1" x14ac:dyDescent="0.2">
      <c r="H88" s="267"/>
    </row>
    <row r="89" spans="8:8" ht="34.5" customHeight="1" x14ac:dyDescent="0.2">
      <c r="H89" s="267"/>
    </row>
    <row r="90" spans="8:8" ht="34.5" customHeight="1" x14ac:dyDescent="0.2">
      <c r="H90" s="267"/>
    </row>
    <row r="91" spans="8:8" ht="34.5" customHeight="1" x14ac:dyDescent="0.2">
      <c r="H91" s="267"/>
    </row>
    <row r="92" spans="8:8" ht="34.5" customHeight="1" x14ac:dyDescent="0.2">
      <c r="H92" s="267"/>
    </row>
    <row r="93" spans="8:8" ht="34.5" customHeight="1" x14ac:dyDescent="0.2">
      <c r="H93" s="267"/>
    </row>
    <row r="94" spans="8:8" ht="34.5" customHeight="1" x14ac:dyDescent="0.2">
      <c r="H94" s="267"/>
    </row>
    <row r="95" spans="8:8" ht="34.5" customHeight="1" x14ac:dyDescent="0.2">
      <c r="H95" s="267"/>
    </row>
    <row r="96" spans="8:8" ht="34.5" customHeight="1" x14ac:dyDescent="0.2">
      <c r="H96" s="267"/>
    </row>
    <row r="97" spans="8:8" ht="34.5" customHeight="1" x14ac:dyDescent="0.2">
      <c r="H97" s="267"/>
    </row>
    <row r="98" spans="8:8" ht="34.5" customHeight="1" x14ac:dyDescent="0.2">
      <c r="H98" s="267"/>
    </row>
    <row r="99" spans="8:8" ht="34.5" customHeight="1" x14ac:dyDescent="0.2">
      <c r="H99" s="267"/>
    </row>
    <row r="100" spans="8:8" ht="34.5" customHeight="1" x14ac:dyDescent="0.2">
      <c r="H100" s="267"/>
    </row>
    <row r="101" spans="8:8" ht="34.5" customHeight="1" x14ac:dyDescent="0.2">
      <c r="H101" s="267"/>
    </row>
    <row r="102" spans="8:8" ht="34.5" customHeight="1" x14ac:dyDescent="0.2">
      <c r="H102" s="267"/>
    </row>
    <row r="103" spans="8:8" ht="34.5" customHeight="1" x14ac:dyDescent="0.2">
      <c r="H103" s="267"/>
    </row>
    <row r="104" spans="8:8" ht="34.5" customHeight="1" x14ac:dyDescent="0.2">
      <c r="H104" s="267"/>
    </row>
    <row r="105" spans="8:8" ht="34.5" customHeight="1" x14ac:dyDescent="0.2">
      <c r="H105" s="267"/>
    </row>
    <row r="106" spans="8:8" ht="34.5" customHeight="1" x14ac:dyDescent="0.2">
      <c r="H106" s="267"/>
    </row>
    <row r="107" spans="8:8" ht="34.5" customHeight="1" x14ac:dyDescent="0.2">
      <c r="H107" s="267"/>
    </row>
    <row r="108" spans="8:8" ht="34.5" customHeight="1" x14ac:dyDescent="0.2">
      <c r="H108" s="267"/>
    </row>
    <row r="109" spans="8:8" ht="34.5" customHeight="1" x14ac:dyDescent="0.2">
      <c r="H109" s="267"/>
    </row>
    <row r="110" spans="8:8" ht="34.5" customHeight="1" x14ac:dyDescent="0.2">
      <c r="H110" s="267"/>
    </row>
    <row r="111" spans="8:8" ht="34.5" customHeight="1" x14ac:dyDescent="0.2">
      <c r="H111" s="267"/>
    </row>
    <row r="112" spans="8:8" ht="34.5" customHeight="1" x14ac:dyDescent="0.2">
      <c r="H112" s="267"/>
    </row>
    <row r="113" spans="8:8" ht="34.5" customHeight="1" x14ac:dyDescent="0.2">
      <c r="H113" s="267"/>
    </row>
    <row r="114" spans="8:8" ht="34.5" customHeight="1" x14ac:dyDescent="0.2">
      <c r="H114" s="267"/>
    </row>
    <row r="115" spans="8:8" ht="34.5" customHeight="1" x14ac:dyDescent="0.2">
      <c r="H115" s="267"/>
    </row>
    <row r="116" spans="8:8" ht="34.5" customHeight="1" x14ac:dyDescent="0.2">
      <c r="H116" s="267"/>
    </row>
    <row r="117" spans="8:8" ht="34.5" customHeight="1" x14ac:dyDescent="0.2">
      <c r="H117" s="267"/>
    </row>
    <row r="118" spans="8:8" ht="34.5" customHeight="1" x14ac:dyDescent="0.2">
      <c r="H118" s="267"/>
    </row>
    <row r="119" spans="8:8" ht="34.5" customHeight="1" x14ac:dyDescent="0.2">
      <c r="H119" s="267"/>
    </row>
    <row r="120" spans="8:8" ht="36" customHeight="1" x14ac:dyDescent="0.2">
      <c r="H120" s="267"/>
    </row>
    <row r="121" spans="8:8" ht="36" customHeight="1" x14ac:dyDescent="0.2">
      <c r="H121" s="267"/>
    </row>
    <row r="122" spans="8:8" ht="36" customHeight="1" x14ac:dyDescent="0.2">
      <c r="H122" s="267"/>
    </row>
    <row r="123" spans="8:8" ht="36" customHeight="1" x14ac:dyDescent="0.2">
      <c r="H123" s="267"/>
    </row>
    <row r="124" spans="8:8" ht="36" customHeight="1" x14ac:dyDescent="0.2">
      <c r="H124" s="267"/>
    </row>
    <row r="125" spans="8:8" ht="36" customHeight="1" x14ac:dyDescent="0.2">
      <c r="H125" s="267"/>
    </row>
    <row r="126" spans="8:8" ht="36" customHeight="1" x14ac:dyDescent="0.2">
      <c r="H126" s="267"/>
    </row>
    <row r="127" spans="8:8" ht="36" customHeight="1" x14ac:dyDescent="0.2">
      <c r="H127" s="267"/>
    </row>
    <row r="128" spans="8:8" ht="36" customHeight="1" x14ac:dyDescent="0.2">
      <c r="H128" s="267"/>
    </row>
    <row r="129" spans="8:8" ht="36" customHeight="1" x14ac:dyDescent="0.2">
      <c r="H129" s="267"/>
    </row>
  </sheetData>
  <mergeCells count="12">
    <mergeCell ref="A1:P1"/>
    <mergeCell ref="A2:P2"/>
    <mergeCell ref="J4:P4"/>
    <mergeCell ref="A14:G14"/>
    <mergeCell ref="A34:G34"/>
    <mergeCell ref="J24:P24"/>
    <mergeCell ref="J34:P34"/>
    <mergeCell ref="A4:G4"/>
    <mergeCell ref="J14:P14"/>
    <mergeCell ref="A3:H3"/>
    <mergeCell ref="J3:P3"/>
    <mergeCell ref="A24:G24"/>
  </mergeCells>
  <pageMargins left="0.25" right="0.28000000000000003" top="0.75" bottom="0.75" header="0.3" footer="0.3"/>
  <pageSetup paperSize="9" scale="31" fitToHeight="0" orientation="portrait" r:id="rId1"/>
  <rowBreaks count="1" manualBreakCount="1">
    <brk id="57" max="15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P37"/>
  <sheetViews>
    <sheetView view="pageBreakPreview" zoomScale="80" zoomScaleNormal="100" zoomScaleSheetLayoutView="80" workbookViewId="0">
      <selection activeCell="M10" sqref="M10"/>
    </sheetView>
  </sheetViews>
  <sheetFormatPr defaultRowHeight="12.75" x14ac:dyDescent="0.2"/>
  <cols>
    <col min="1" max="1" width="6.7109375" style="17" customWidth="1"/>
    <col min="2" max="2" width="15.140625" style="17" hidden="1" customWidth="1"/>
    <col min="3" max="3" width="8.7109375" style="15" customWidth="1"/>
    <col min="4" max="4" width="15.5703125" style="41" customWidth="1"/>
    <col min="5" max="5" width="22.5703125" style="41" customWidth="1"/>
    <col min="6" max="6" width="34" style="15" customWidth="1"/>
    <col min="7" max="7" width="14.5703125" style="18" customWidth="1"/>
    <col min="8" max="8" width="7.5703125" style="18" customWidth="1"/>
    <col min="9" max="9" width="4.85546875" style="18" customWidth="1"/>
    <col min="10" max="10" width="6.7109375" style="15" customWidth="1"/>
    <col min="11" max="11" width="8.7109375" style="17" customWidth="1"/>
    <col min="12" max="12" width="15.5703125" style="17" customWidth="1"/>
    <col min="13" max="13" width="22.5703125" style="17" customWidth="1"/>
    <col min="14" max="14" width="32.7109375" style="19" customWidth="1"/>
    <col min="15" max="15" width="14.5703125" style="45" customWidth="1"/>
    <col min="16" max="16" width="12.28515625" style="45" customWidth="1"/>
    <col min="17" max="16384" width="9.140625" style="15"/>
  </cols>
  <sheetData>
    <row r="1" spans="1:16" s="10" customFormat="1" ht="53.25" customHeight="1" x14ac:dyDescent="0.2">
      <c r="A1" s="436" t="str">
        <f>('YARIŞMA BİLGİLERİ'!A2)</f>
        <v>Türkiye Atletizm Federasyonu
İzmir Atletizm İl Temsilciliği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</row>
    <row r="2" spans="1:16" s="10" customFormat="1" ht="24.75" customHeight="1" x14ac:dyDescent="0.2">
      <c r="A2" s="437" t="s">
        <v>307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</row>
    <row r="3" spans="1:16" s="12" customFormat="1" ht="21.75" customHeight="1" x14ac:dyDescent="0.2">
      <c r="A3" s="511" t="s">
        <v>47</v>
      </c>
      <c r="B3" s="511"/>
      <c r="C3" s="511"/>
      <c r="D3" s="512" t="e">
        <f>#REF!</f>
        <v>#REF!</v>
      </c>
      <c r="E3" s="512"/>
      <c r="F3" s="512"/>
      <c r="G3" s="512"/>
      <c r="H3" s="246"/>
      <c r="I3" s="246"/>
      <c r="J3" s="11"/>
      <c r="K3" s="11"/>
      <c r="L3" s="11"/>
      <c r="M3" s="140" t="s">
        <v>153</v>
      </c>
      <c r="N3" s="229" t="e">
        <f>#REF!</f>
        <v>#REF!</v>
      </c>
      <c r="O3" s="229"/>
      <c r="P3" s="229"/>
    </row>
    <row r="4" spans="1:16" s="12" customFormat="1" ht="17.25" customHeight="1" x14ac:dyDescent="0.2">
      <c r="A4" s="515" t="s">
        <v>41</v>
      </c>
      <c r="B4" s="515"/>
      <c r="C4" s="515"/>
      <c r="D4" s="516" t="str">
        <f>'YARIŞMA BİLGİLERİ'!F21</f>
        <v>ERKEKLER  - BAYANLAR</v>
      </c>
      <c r="E4" s="516"/>
      <c r="F4" s="23"/>
      <c r="G4" s="23"/>
      <c r="H4" s="23"/>
      <c r="I4" s="23"/>
      <c r="J4" s="23"/>
      <c r="K4" s="23"/>
      <c r="L4" s="23"/>
      <c r="M4" s="66" t="s">
        <v>46</v>
      </c>
      <c r="N4" s="228" t="e">
        <f>#REF!</f>
        <v>#REF!</v>
      </c>
      <c r="O4" s="228"/>
      <c r="P4" s="228"/>
    </row>
    <row r="5" spans="1:16" s="10" customFormat="1" ht="19.5" customHeight="1" x14ac:dyDescent="0.25">
      <c r="A5" s="447" t="s">
        <v>204</v>
      </c>
      <c r="B5" s="447"/>
      <c r="C5" s="447"/>
      <c r="D5" s="447"/>
      <c r="E5" s="447"/>
      <c r="F5" s="447"/>
      <c r="G5" s="447"/>
      <c r="H5" s="447"/>
      <c r="I5" s="231"/>
      <c r="J5" s="447" t="s">
        <v>205</v>
      </c>
      <c r="K5" s="447"/>
      <c r="L5" s="447"/>
      <c r="M5" s="447"/>
      <c r="N5" s="447"/>
      <c r="O5" s="230" t="s">
        <v>206</v>
      </c>
      <c r="P5" s="247">
        <f ca="1">NOW()</f>
        <v>42842.47463553241</v>
      </c>
    </row>
    <row r="6" spans="1:16" s="13" customFormat="1" ht="24.95" customHeight="1" x14ac:dyDescent="0.2">
      <c r="A6" s="157" t="s">
        <v>15</v>
      </c>
      <c r="B6" s="158"/>
      <c r="C6" s="158"/>
      <c r="D6" s="158"/>
      <c r="E6" s="161" t="s">
        <v>151</v>
      </c>
      <c r="F6" s="162"/>
      <c r="G6" s="158"/>
      <c r="H6" s="159"/>
      <c r="J6" s="510" t="s">
        <v>11</v>
      </c>
      <c r="K6" s="448" t="s">
        <v>37</v>
      </c>
      <c r="L6" s="450" t="s">
        <v>45</v>
      </c>
      <c r="M6" s="451" t="s">
        <v>13</v>
      </c>
      <c r="N6" s="451" t="s">
        <v>198</v>
      </c>
      <c r="O6" s="451" t="s">
        <v>14</v>
      </c>
      <c r="P6" s="443" t="s">
        <v>98</v>
      </c>
    </row>
    <row r="7" spans="1:16" ht="26.25" customHeight="1" x14ac:dyDescent="0.2">
      <c r="A7" s="39" t="s">
        <v>201</v>
      </c>
      <c r="B7" s="36" t="s">
        <v>38</v>
      </c>
      <c r="C7" s="36" t="s">
        <v>37</v>
      </c>
      <c r="D7" s="37" t="s">
        <v>12</v>
      </c>
      <c r="E7" s="38" t="s">
        <v>13</v>
      </c>
      <c r="F7" s="38" t="s">
        <v>198</v>
      </c>
      <c r="G7" s="36" t="s">
        <v>14</v>
      </c>
      <c r="H7" s="36" t="s">
        <v>26</v>
      </c>
      <c r="I7" s="15"/>
      <c r="J7" s="510"/>
      <c r="K7" s="449"/>
      <c r="L7" s="450"/>
      <c r="M7" s="451"/>
      <c r="N7" s="451"/>
      <c r="O7" s="451"/>
      <c r="P7" s="444"/>
    </row>
    <row r="8" spans="1:16" s="13" customFormat="1" ht="42.75" customHeight="1" x14ac:dyDescent="0.2">
      <c r="A8" s="198">
        <v>1</v>
      </c>
      <c r="B8" s="199" t="s">
        <v>316</v>
      </c>
      <c r="C8" s="200" t="str">
        <f>IF(ISERROR(VLOOKUP(B8,#REF!,2,0)),"",(VLOOKUP(B8,#REF!,2,0)))</f>
        <v/>
      </c>
      <c r="D8" s="201" t="str">
        <f>IF(ISERROR(VLOOKUP(B8,#REF!,4,0)),"",(VLOOKUP(B8,#REF!,4,0)))</f>
        <v/>
      </c>
      <c r="E8" s="202" t="str">
        <f>IF(ISERROR(VLOOKUP(B8,#REF!,5,0)),"",(VLOOKUP(B8,#REF!,5,0)))</f>
        <v/>
      </c>
      <c r="F8" s="202" t="str">
        <f>IF(ISERROR(VLOOKUP(B8,#REF!,6,0)),"",(VLOOKUP(B8,#REF!,6,0)))</f>
        <v/>
      </c>
      <c r="G8" s="59"/>
      <c r="H8" s="204"/>
      <c r="J8" s="198">
        <v>1</v>
      </c>
      <c r="K8" s="205"/>
      <c r="L8" s="201"/>
      <c r="M8" s="206"/>
      <c r="N8" s="207"/>
      <c r="O8" s="59"/>
      <c r="P8" s="208"/>
    </row>
    <row r="9" spans="1:16" s="13" customFormat="1" ht="42.75" customHeight="1" x14ac:dyDescent="0.2">
      <c r="A9" s="198">
        <v>2</v>
      </c>
      <c r="B9" s="199" t="s">
        <v>317</v>
      </c>
      <c r="C9" s="200" t="str">
        <f>IF(ISERROR(VLOOKUP(B9,#REF!,2,0)),"",(VLOOKUP(B9,#REF!,2,0)))</f>
        <v/>
      </c>
      <c r="D9" s="201" t="str">
        <f>IF(ISERROR(VLOOKUP(B9,#REF!,4,0)),"",(VLOOKUP(B9,#REF!,4,0)))</f>
        <v/>
      </c>
      <c r="E9" s="202" t="str">
        <f>IF(ISERROR(VLOOKUP(B9,#REF!,5,0)),"",(VLOOKUP(B9,#REF!,5,0)))</f>
        <v/>
      </c>
      <c r="F9" s="202" t="str">
        <f>IF(ISERROR(VLOOKUP(B9,#REF!,6,0)),"",(VLOOKUP(B9,#REF!,6,0)))</f>
        <v/>
      </c>
      <c r="G9" s="59"/>
      <c r="H9" s="204"/>
      <c r="J9" s="198">
        <v>2</v>
      </c>
      <c r="K9" s="205"/>
      <c r="L9" s="201"/>
      <c r="M9" s="206"/>
      <c r="N9" s="207"/>
      <c r="O9" s="59"/>
      <c r="P9" s="208"/>
    </row>
    <row r="10" spans="1:16" s="13" customFormat="1" ht="42.75" customHeight="1" x14ac:dyDescent="0.2">
      <c r="A10" s="198">
        <v>3</v>
      </c>
      <c r="B10" s="199" t="s">
        <v>318</v>
      </c>
      <c r="C10" s="200" t="str">
        <f>IF(ISERROR(VLOOKUP(B10,#REF!,2,0)),"",(VLOOKUP(B10,#REF!,2,0)))</f>
        <v/>
      </c>
      <c r="D10" s="201" t="str">
        <f>IF(ISERROR(VLOOKUP(B10,#REF!,4,0)),"",(VLOOKUP(B10,#REF!,4,0)))</f>
        <v/>
      </c>
      <c r="E10" s="202" t="str">
        <f>IF(ISERROR(VLOOKUP(B10,#REF!,5,0)),"",(VLOOKUP(B10,#REF!,5,0)))</f>
        <v/>
      </c>
      <c r="F10" s="202" t="str">
        <f>IF(ISERROR(VLOOKUP(B10,#REF!,6,0)),"",(VLOOKUP(B10,#REF!,6,0)))</f>
        <v/>
      </c>
      <c r="G10" s="59"/>
      <c r="H10" s="204"/>
      <c r="J10" s="198">
        <v>3</v>
      </c>
      <c r="K10" s="205"/>
      <c r="L10" s="201"/>
      <c r="M10" s="206"/>
      <c r="N10" s="207"/>
      <c r="O10" s="59"/>
      <c r="P10" s="208"/>
    </row>
    <row r="11" spans="1:16" s="13" customFormat="1" ht="42.75" customHeight="1" x14ac:dyDescent="0.2">
      <c r="A11" s="198">
        <v>4</v>
      </c>
      <c r="B11" s="199" t="s">
        <v>319</v>
      </c>
      <c r="C11" s="200" t="str">
        <f>IF(ISERROR(VLOOKUP(B11,#REF!,2,0)),"",(VLOOKUP(B11,#REF!,2,0)))</f>
        <v/>
      </c>
      <c r="D11" s="201" t="str">
        <f>IF(ISERROR(VLOOKUP(B11,#REF!,4,0)),"",(VLOOKUP(B11,#REF!,4,0)))</f>
        <v/>
      </c>
      <c r="E11" s="202" t="str">
        <f>IF(ISERROR(VLOOKUP(B11,#REF!,5,0)),"",(VLOOKUP(B11,#REF!,5,0)))</f>
        <v/>
      </c>
      <c r="F11" s="202" t="str">
        <f>IF(ISERROR(VLOOKUP(B11,#REF!,6,0)),"",(VLOOKUP(B11,#REF!,6,0)))</f>
        <v/>
      </c>
      <c r="G11" s="59"/>
      <c r="H11" s="204"/>
      <c r="J11" s="198">
        <v>4</v>
      </c>
      <c r="K11" s="205"/>
      <c r="L11" s="201"/>
      <c r="M11" s="206"/>
      <c r="N11" s="207"/>
      <c r="O11" s="59"/>
      <c r="P11" s="208"/>
    </row>
    <row r="12" spans="1:16" s="13" customFormat="1" ht="42.75" customHeight="1" x14ac:dyDescent="0.2">
      <c r="A12" s="198">
        <v>5</v>
      </c>
      <c r="B12" s="199" t="s">
        <v>320</v>
      </c>
      <c r="C12" s="200" t="str">
        <f>IF(ISERROR(VLOOKUP(B12,#REF!,2,0)),"",(VLOOKUP(B12,#REF!,2,0)))</f>
        <v/>
      </c>
      <c r="D12" s="201" t="str">
        <f>IF(ISERROR(VLOOKUP(B12,#REF!,4,0)),"",(VLOOKUP(B12,#REF!,4,0)))</f>
        <v/>
      </c>
      <c r="E12" s="202" t="str">
        <f>IF(ISERROR(VLOOKUP(B12,#REF!,5,0)),"",(VLOOKUP(B12,#REF!,5,0)))</f>
        <v/>
      </c>
      <c r="F12" s="202" t="str">
        <f>IF(ISERROR(VLOOKUP(B12,#REF!,6,0)),"",(VLOOKUP(B12,#REF!,6,0)))</f>
        <v/>
      </c>
      <c r="G12" s="59"/>
      <c r="H12" s="204"/>
      <c r="J12" s="198">
        <v>5</v>
      </c>
      <c r="K12" s="205"/>
      <c r="L12" s="201"/>
      <c r="M12" s="206"/>
      <c r="N12" s="207"/>
      <c r="O12" s="59"/>
      <c r="P12" s="208"/>
    </row>
    <row r="13" spans="1:16" s="13" customFormat="1" ht="42.75" customHeight="1" x14ac:dyDescent="0.2">
      <c r="A13" s="198">
        <v>6</v>
      </c>
      <c r="B13" s="199" t="s">
        <v>321</v>
      </c>
      <c r="C13" s="200" t="str">
        <f>IF(ISERROR(VLOOKUP(B13,#REF!,2,0)),"",(VLOOKUP(B13,#REF!,2,0)))</f>
        <v/>
      </c>
      <c r="D13" s="201" t="str">
        <f>IF(ISERROR(VLOOKUP(B13,#REF!,4,0)),"",(VLOOKUP(B13,#REF!,4,0)))</f>
        <v/>
      </c>
      <c r="E13" s="202" t="str">
        <f>IF(ISERROR(VLOOKUP(B13,#REF!,5,0)),"",(VLOOKUP(B13,#REF!,5,0)))</f>
        <v/>
      </c>
      <c r="F13" s="202" t="str">
        <f>IF(ISERROR(VLOOKUP(B13,#REF!,6,0)),"",(VLOOKUP(B13,#REF!,6,0)))</f>
        <v/>
      </c>
      <c r="G13" s="59"/>
      <c r="H13" s="204"/>
      <c r="J13" s="198">
        <v>6</v>
      </c>
      <c r="K13" s="205"/>
      <c r="L13" s="201"/>
      <c r="M13" s="206"/>
      <c r="N13" s="207"/>
      <c r="O13" s="59"/>
      <c r="P13" s="208"/>
    </row>
    <row r="14" spans="1:16" s="13" customFormat="1" ht="42.75" customHeight="1" x14ac:dyDescent="0.2">
      <c r="A14" s="198">
        <v>7</v>
      </c>
      <c r="B14" s="199" t="s">
        <v>322</v>
      </c>
      <c r="C14" s="200" t="str">
        <f>IF(ISERROR(VLOOKUP(B14,#REF!,2,0)),"",(VLOOKUP(B14,#REF!,2,0)))</f>
        <v/>
      </c>
      <c r="D14" s="201" t="str">
        <f>IF(ISERROR(VLOOKUP(B14,#REF!,4,0)),"",(VLOOKUP(B14,#REF!,4,0)))</f>
        <v/>
      </c>
      <c r="E14" s="202" t="str">
        <f>IF(ISERROR(VLOOKUP(B14,#REF!,5,0)),"",(VLOOKUP(B14,#REF!,5,0)))</f>
        <v/>
      </c>
      <c r="F14" s="202" t="str">
        <f>IF(ISERROR(VLOOKUP(B14,#REF!,6,0)),"",(VLOOKUP(B14,#REF!,6,0)))</f>
        <v/>
      </c>
      <c r="G14" s="59"/>
      <c r="H14" s="204"/>
      <c r="J14" s="198">
        <v>7</v>
      </c>
      <c r="K14" s="205"/>
      <c r="L14" s="201"/>
      <c r="M14" s="206"/>
      <c r="N14" s="207"/>
      <c r="O14" s="59"/>
      <c r="P14" s="208"/>
    </row>
    <row r="15" spans="1:16" s="13" customFormat="1" ht="42.75" customHeight="1" x14ac:dyDescent="0.2">
      <c r="A15" s="198">
        <v>8</v>
      </c>
      <c r="B15" s="199" t="s">
        <v>323</v>
      </c>
      <c r="C15" s="200" t="str">
        <f>IF(ISERROR(VLOOKUP(B15,#REF!,2,0)),"",(VLOOKUP(B15,#REF!,2,0)))</f>
        <v/>
      </c>
      <c r="D15" s="201" t="str">
        <f>IF(ISERROR(VLOOKUP(B15,#REF!,4,0)),"",(VLOOKUP(B15,#REF!,4,0)))</f>
        <v/>
      </c>
      <c r="E15" s="202" t="str">
        <f>IF(ISERROR(VLOOKUP(B15,#REF!,5,0)),"",(VLOOKUP(B15,#REF!,5,0)))</f>
        <v/>
      </c>
      <c r="F15" s="202" t="str">
        <f>IF(ISERROR(VLOOKUP(B15,#REF!,6,0)),"",(VLOOKUP(B15,#REF!,6,0)))</f>
        <v/>
      </c>
      <c r="G15" s="59"/>
      <c r="H15" s="204"/>
      <c r="J15" s="198">
        <v>8</v>
      </c>
      <c r="K15" s="205"/>
      <c r="L15" s="201"/>
      <c r="M15" s="206"/>
      <c r="N15" s="207"/>
      <c r="O15" s="59"/>
      <c r="P15" s="208"/>
    </row>
    <row r="16" spans="1:16" s="13" customFormat="1" ht="42.75" customHeight="1" x14ac:dyDescent="0.2">
      <c r="A16" s="157" t="s">
        <v>16</v>
      </c>
      <c r="B16" s="158"/>
      <c r="C16" s="158"/>
      <c r="D16" s="158"/>
      <c r="E16" s="161" t="s">
        <v>151</v>
      </c>
      <c r="F16" s="162"/>
      <c r="G16" s="158"/>
      <c r="H16" s="159"/>
      <c r="J16" s="198">
        <v>9</v>
      </c>
      <c r="K16" s="205"/>
      <c r="L16" s="201"/>
      <c r="M16" s="206"/>
      <c r="N16" s="207"/>
      <c r="O16" s="59"/>
      <c r="P16" s="208"/>
    </row>
    <row r="17" spans="1:16" s="13" customFormat="1" ht="42.75" customHeight="1" x14ac:dyDescent="0.2">
      <c r="A17" s="39" t="s">
        <v>201</v>
      </c>
      <c r="B17" s="36" t="s">
        <v>38</v>
      </c>
      <c r="C17" s="36" t="s">
        <v>37</v>
      </c>
      <c r="D17" s="37" t="s">
        <v>12</v>
      </c>
      <c r="E17" s="38" t="s">
        <v>13</v>
      </c>
      <c r="F17" s="38" t="s">
        <v>198</v>
      </c>
      <c r="G17" s="36" t="s">
        <v>14</v>
      </c>
      <c r="H17" s="36" t="s">
        <v>26</v>
      </c>
      <c r="J17" s="198"/>
      <c r="K17" s="205"/>
      <c r="L17" s="201"/>
      <c r="M17" s="206"/>
      <c r="N17" s="207"/>
      <c r="O17" s="59"/>
      <c r="P17" s="208"/>
    </row>
    <row r="18" spans="1:16" s="13" customFormat="1" ht="42.75" customHeight="1" x14ac:dyDescent="0.2">
      <c r="A18" s="198">
        <v>1</v>
      </c>
      <c r="B18" s="199"/>
      <c r="C18" s="200" t="str">
        <f>IF(ISERROR(VLOOKUP(B18,#REF!,2,0)),"",(VLOOKUP(B18,#REF!,2,0)))</f>
        <v/>
      </c>
      <c r="D18" s="201" t="str">
        <f>IF(ISERROR(VLOOKUP(B18,#REF!,4,0)),"",(VLOOKUP(B18,#REF!,4,0)))</f>
        <v/>
      </c>
      <c r="E18" s="202" t="str">
        <f>IF(ISERROR(VLOOKUP(B18,#REF!,5,0)),"",(VLOOKUP(B18,#REF!,5,0)))</f>
        <v/>
      </c>
      <c r="F18" s="202" t="str">
        <f>IF(ISERROR(VLOOKUP(B18,#REF!,6,0)),"",(VLOOKUP(B18,#REF!,6,0)))</f>
        <v/>
      </c>
      <c r="G18" s="59"/>
      <c r="H18" s="204"/>
      <c r="J18" s="198"/>
      <c r="K18" s="205"/>
      <c r="L18" s="201"/>
      <c r="M18" s="206"/>
      <c r="N18" s="207"/>
      <c r="O18" s="59"/>
      <c r="P18" s="208"/>
    </row>
    <row r="19" spans="1:16" s="13" customFormat="1" ht="42.75" customHeight="1" x14ac:dyDescent="0.2">
      <c r="A19" s="198">
        <v>2</v>
      </c>
      <c r="B19" s="199"/>
      <c r="C19" s="200" t="str">
        <f>IF(ISERROR(VLOOKUP(B19,#REF!,2,0)),"",(VLOOKUP(B19,#REF!,2,0)))</f>
        <v/>
      </c>
      <c r="D19" s="201" t="str">
        <f>IF(ISERROR(VLOOKUP(B19,#REF!,4,0)),"",(VLOOKUP(B19,#REF!,4,0)))</f>
        <v/>
      </c>
      <c r="E19" s="202" t="str">
        <f>IF(ISERROR(VLOOKUP(B19,#REF!,5,0)),"",(VLOOKUP(B19,#REF!,5,0)))</f>
        <v/>
      </c>
      <c r="F19" s="202" t="str">
        <f>IF(ISERROR(VLOOKUP(B19,#REF!,6,0)),"",(VLOOKUP(B19,#REF!,6,0)))</f>
        <v/>
      </c>
      <c r="G19" s="59"/>
      <c r="H19" s="204"/>
      <c r="J19" s="198"/>
      <c r="K19" s="205"/>
      <c r="L19" s="201"/>
      <c r="M19" s="206"/>
      <c r="N19" s="207"/>
      <c r="O19" s="59"/>
      <c r="P19" s="208"/>
    </row>
    <row r="20" spans="1:16" s="13" customFormat="1" ht="42.75" customHeight="1" x14ac:dyDescent="0.2">
      <c r="A20" s="198">
        <v>3</v>
      </c>
      <c r="B20" s="199"/>
      <c r="C20" s="200" t="str">
        <f>IF(ISERROR(VLOOKUP(B20,#REF!,2,0)),"",(VLOOKUP(B20,#REF!,2,0)))</f>
        <v/>
      </c>
      <c r="D20" s="201" t="str">
        <f>IF(ISERROR(VLOOKUP(B20,#REF!,4,0)),"",(VLOOKUP(B20,#REF!,4,0)))</f>
        <v/>
      </c>
      <c r="E20" s="202" t="str">
        <f>IF(ISERROR(VLOOKUP(B20,#REF!,5,0)),"",(VLOOKUP(B20,#REF!,5,0)))</f>
        <v/>
      </c>
      <c r="F20" s="202" t="str">
        <f>IF(ISERROR(VLOOKUP(B20,#REF!,6,0)),"",(VLOOKUP(B20,#REF!,6,0)))</f>
        <v/>
      </c>
      <c r="G20" s="59"/>
      <c r="H20" s="204"/>
      <c r="J20" s="198"/>
      <c r="K20" s="205"/>
      <c r="L20" s="201"/>
      <c r="M20" s="206"/>
      <c r="N20" s="207"/>
      <c r="O20" s="59"/>
      <c r="P20" s="208"/>
    </row>
    <row r="21" spans="1:16" s="13" customFormat="1" ht="42.75" customHeight="1" x14ac:dyDescent="0.2">
      <c r="A21" s="198">
        <v>4</v>
      </c>
      <c r="B21" s="199"/>
      <c r="C21" s="200" t="str">
        <f>IF(ISERROR(VLOOKUP(B21,#REF!,2,0)),"",(VLOOKUP(B21,#REF!,2,0)))</f>
        <v/>
      </c>
      <c r="D21" s="201" t="str">
        <f>IF(ISERROR(VLOOKUP(B21,#REF!,4,0)),"",(VLOOKUP(B21,#REF!,4,0)))</f>
        <v/>
      </c>
      <c r="E21" s="202" t="str">
        <f>IF(ISERROR(VLOOKUP(B21,#REF!,5,0)),"",(VLOOKUP(B21,#REF!,5,0)))</f>
        <v/>
      </c>
      <c r="F21" s="202" t="str">
        <f>IF(ISERROR(VLOOKUP(B21,#REF!,6,0)),"",(VLOOKUP(B21,#REF!,6,0)))</f>
        <v/>
      </c>
      <c r="G21" s="59"/>
      <c r="H21" s="204"/>
      <c r="J21" s="198"/>
      <c r="K21" s="205"/>
      <c r="L21" s="201"/>
      <c r="M21" s="206"/>
      <c r="N21" s="207"/>
      <c r="O21" s="59"/>
      <c r="P21" s="208"/>
    </row>
    <row r="22" spans="1:16" s="13" customFormat="1" ht="42.75" customHeight="1" x14ac:dyDescent="0.2">
      <c r="A22" s="198">
        <v>5</v>
      </c>
      <c r="B22" s="199"/>
      <c r="C22" s="200" t="str">
        <f>IF(ISERROR(VLOOKUP(B22,#REF!,2,0)),"",(VLOOKUP(B22,#REF!,2,0)))</f>
        <v/>
      </c>
      <c r="D22" s="201" t="str">
        <f>IF(ISERROR(VLOOKUP(B22,#REF!,4,0)),"",(VLOOKUP(B22,#REF!,4,0)))</f>
        <v/>
      </c>
      <c r="E22" s="202" t="str">
        <f>IF(ISERROR(VLOOKUP(B22,#REF!,5,0)),"",(VLOOKUP(B22,#REF!,5,0)))</f>
        <v/>
      </c>
      <c r="F22" s="202" t="str">
        <f>IF(ISERROR(VLOOKUP(B22,#REF!,6,0)),"",(VLOOKUP(B22,#REF!,6,0)))</f>
        <v/>
      </c>
      <c r="G22" s="59"/>
      <c r="H22" s="204"/>
      <c r="J22" s="198"/>
      <c r="K22" s="205"/>
      <c r="L22" s="201"/>
      <c r="M22" s="206"/>
      <c r="N22" s="207"/>
      <c r="O22" s="59"/>
      <c r="P22" s="208"/>
    </row>
    <row r="23" spans="1:16" s="13" customFormat="1" ht="42.75" customHeight="1" x14ac:dyDescent="0.2">
      <c r="A23" s="198">
        <v>6</v>
      </c>
      <c r="B23" s="199"/>
      <c r="C23" s="200" t="str">
        <f>IF(ISERROR(VLOOKUP(B23,#REF!,2,0)),"",(VLOOKUP(B23,#REF!,2,0)))</f>
        <v/>
      </c>
      <c r="D23" s="201" t="str">
        <f>IF(ISERROR(VLOOKUP(B23,#REF!,4,0)),"",(VLOOKUP(B23,#REF!,4,0)))</f>
        <v/>
      </c>
      <c r="E23" s="202" t="str">
        <f>IF(ISERROR(VLOOKUP(B23,#REF!,5,0)),"",(VLOOKUP(B23,#REF!,5,0)))</f>
        <v/>
      </c>
      <c r="F23" s="202" t="str">
        <f>IF(ISERROR(VLOOKUP(B23,#REF!,6,0)),"",(VLOOKUP(B23,#REF!,6,0)))</f>
        <v/>
      </c>
      <c r="G23" s="59"/>
      <c r="H23" s="204"/>
      <c r="J23" s="198"/>
      <c r="K23" s="205"/>
      <c r="L23" s="201"/>
      <c r="M23" s="206"/>
      <c r="N23" s="207"/>
      <c r="O23" s="59"/>
      <c r="P23" s="208"/>
    </row>
    <row r="24" spans="1:16" s="13" customFormat="1" ht="42.75" customHeight="1" x14ac:dyDescent="0.2">
      <c r="A24" s="198">
        <v>7</v>
      </c>
      <c r="B24" s="199"/>
      <c r="C24" s="200" t="str">
        <f>IF(ISERROR(VLOOKUP(B24,#REF!,2,0)),"",(VLOOKUP(B24,#REF!,2,0)))</f>
        <v/>
      </c>
      <c r="D24" s="201" t="str">
        <f>IF(ISERROR(VLOOKUP(B24,#REF!,4,0)),"",(VLOOKUP(B24,#REF!,4,0)))</f>
        <v/>
      </c>
      <c r="E24" s="202" t="str">
        <f>IF(ISERROR(VLOOKUP(B24,#REF!,5,0)),"",(VLOOKUP(B24,#REF!,5,0)))</f>
        <v/>
      </c>
      <c r="F24" s="202" t="str">
        <f>IF(ISERROR(VLOOKUP(B24,#REF!,6,0)),"",(VLOOKUP(B24,#REF!,6,0)))</f>
        <v/>
      </c>
      <c r="G24" s="59"/>
      <c r="H24" s="204"/>
      <c r="J24" s="198"/>
      <c r="K24" s="205"/>
      <c r="L24" s="201"/>
      <c r="M24" s="206"/>
      <c r="N24" s="207"/>
      <c r="O24" s="59"/>
      <c r="P24" s="208"/>
    </row>
    <row r="25" spans="1:16" s="13" customFormat="1" ht="42.75" customHeight="1" x14ac:dyDescent="0.2">
      <c r="A25" s="198">
        <v>8</v>
      </c>
      <c r="B25" s="199"/>
      <c r="C25" s="200" t="str">
        <f>IF(ISERROR(VLOOKUP(B25,#REF!,2,0)),"",(VLOOKUP(B25,#REF!,2,0)))</f>
        <v/>
      </c>
      <c r="D25" s="201" t="str">
        <f>IF(ISERROR(VLOOKUP(B25,#REF!,4,0)),"",(VLOOKUP(B25,#REF!,4,0)))</f>
        <v/>
      </c>
      <c r="E25" s="202" t="str">
        <f>IF(ISERROR(VLOOKUP(B25,#REF!,5,0)),"",(VLOOKUP(B25,#REF!,5,0)))</f>
        <v/>
      </c>
      <c r="F25" s="202" t="str">
        <f>IF(ISERROR(VLOOKUP(B25,#REF!,6,0)),"",(VLOOKUP(B25,#REF!,6,0)))</f>
        <v/>
      </c>
      <c r="G25" s="59"/>
      <c r="H25" s="204"/>
      <c r="J25" s="198"/>
      <c r="K25" s="205"/>
      <c r="L25" s="201"/>
      <c r="M25" s="206"/>
      <c r="N25" s="207"/>
      <c r="O25" s="59"/>
      <c r="P25" s="208"/>
    </row>
    <row r="26" spans="1:16" s="13" customFormat="1" ht="42.75" customHeight="1" x14ac:dyDescent="0.2">
      <c r="A26" s="157" t="s">
        <v>17</v>
      </c>
      <c r="B26" s="158"/>
      <c r="C26" s="158"/>
      <c r="D26" s="158"/>
      <c r="E26" s="161" t="s">
        <v>151</v>
      </c>
      <c r="F26" s="162"/>
      <c r="G26" s="158"/>
      <c r="H26" s="159"/>
      <c r="J26" s="198"/>
      <c r="K26" s="205"/>
      <c r="L26" s="201"/>
      <c r="M26" s="206"/>
      <c r="N26" s="207"/>
      <c r="O26" s="59"/>
      <c r="P26" s="208"/>
    </row>
    <row r="27" spans="1:16" s="13" customFormat="1" ht="42.75" customHeight="1" x14ac:dyDescent="0.2">
      <c r="A27" s="39" t="s">
        <v>201</v>
      </c>
      <c r="B27" s="36" t="s">
        <v>38</v>
      </c>
      <c r="C27" s="36" t="s">
        <v>37</v>
      </c>
      <c r="D27" s="37" t="s">
        <v>12</v>
      </c>
      <c r="E27" s="38" t="s">
        <v>13</v>
      </c>
      <c r="F27" s="38" t="s">
        <v>198</v>
      </c>
      <c r="G27" s="36" t="s">
        <v>14</v>
      </c>
      <c r="H27" s="36" t="s">
        <v>26</v>
      </c>
      <c r="J27" s="198"/>
      <c r="K27" s="205"/>
      <c r="L27" s="201"/>
      <c r="M27" s="206"/>
      <c r="N27" s="207"/>
      <c r="O27" s="59"/>
      <c r="P27" s="208"/>
    </row>
    <row r="28" spans="1:16" s="13" customFormat="1" ht="42.75" customHeight="1" x14ac:dyDescent="0.2">
      <c r="A28" s="198">
        <v>1</v>
      </c>
      <c r="B28" s="199" t="s">
        <v>116</v>
      </c>
      <c r="C28" s="200" t="str">
        <f>IF(ISERROR(VLOOKUP(B28,#REF!,2,0)),"",(VLOOKUP(B28,#REF!,2,0)))</f>
        <v/>
      </c>
      <c r="D28" s="201" t="str">
        <f>IF(ISERROR(VLOOKUP(B28,#REF!,4,0)),"",(VLOOKUP(B28,#REF!,4,0)))</f>
        <v/>
      </c>
      <c r="E28" s="202" t="str">
        <f>IF(ISERROR(VLOOKUP(B28,#REF!,5,0)),"",(VLOOKUP(B28,#REF!,5,0)))</f>
        <v/>
      </c>
      <c r="F28" s="202" t="str">
        <f>IF(ISERROR(VLOOKUP(B28,#REF!,6,0)),"",(VLOOKUP(B28,#REF!,6,0)))</f>
        <v/>
      </c>
      <c r="G28" s="59"/>
      <c r="H28" s="204"/>
      <c r="J28" s="198"/>
      <c r="K28" s="205"/>
      <c r="L28" s="201"/>
      <c r="M28" s="206"/>
      <c r="N28" s="207"/>
      <c r="O28" s="59"/>
      <c r="P28" s="208"/>
    </row>
    <row r="29" spans="1:16" s="13" customFormat="1" ht="42.75" customHeight="1" x14ac:dyDescent="0.2">
      <c r="A29" s="198">
        <v>2</v>
      </c>
      <c r="B29" s="199" t="s">
        <v>117</v>
      </c>
      <c r="C29" s="200" t="str">
        <f>IF(ISERROR(VLOOKUP(B29,#REF!,2,0)),"",(VLOOKUP(B29,#REF!,2,0)))</f>
        <v/>
      </c>
      <c r="D29" s="201" t="str">
        <f>IF(ISERROR(VLOOKUP(B29,#REF!,4,0)),"",(VLOOKUP(B29,#REF!,4,0)))</f>
        <v/>
      </c>
      <c r="E29" s="202" t="str">
        <f>IF(ISERROR(VLOOKUP(B29,#REF!,5,0)),"",(VLOOKUP(B29,#REF!,5,0)))</f>
        <v/>
      </c>
      <c r="F29" s="202" t="str">
        <f>IF(ISERROR(VLOOKUP(B29,#REF!,6,0)),"",(VLOOKUP(B29,#REF!,6,0)))</f>
        <v/>
      </c>
      <c r="G29" s="59"/>
      <c r="H29" s="204"/>
      <c r="J29" s="198"/>
      <c r="K29" s="205"/>
      <c r="L29" s="201"/>
      <c r="M29" s="206"/>
      <c r="N29" s="207"/>
      <c r="O29" s="59"/>
      <c r="P29" s="208"/>
    </row>
    <row r="30" spans="1:16" s="13" customFormat="1" ht="42.75" customHeight="1" x14ac:dyDescent="0.2">
      <c r="A30" s="198">
        <v>3</v>
      </c>
      <c r="B30" s="199" t="s">
        <v>118</v>
      </c>
      <c r="C30" s="200" t="str">
        <f>IF(ISERROR(VLOOKUP(B30,#REF!,2,0)),"",(VLOOKUP(B30,#REF!,2,0)))</f>
        <v/>
      </c>
      <c r="D30" s="201" t="str">
        <f>IF(ISERROR(VLOOKUP(B30,#REF!,4,0)),"",(VLOOKUP(B30,#REF!,4,0)))</f>
        <v/>
      </c>
      <c r="E30" s="202" t="str">
        <f>IF(ISERROR(VLOOKUP(B30,#REF!,5,0)),"",(VLOOKUP(B30,#REF!,5,0)))</f>
        <v/>
      </c>
      <c r="F30" s="202" t="str">
        <f>IF(ISERROR(VLOOKUP(B30,#REF!,6,0)),"",(VLOOKUP(B30,#REF!,6,0)))</f>
        <v/>
      </c>
      <c r="G30" s="59"/>
      <c r="H30" s="204"/>
      <c r="J30" s="198"/>
      <c r="K30" s="205"/>
      <c r="L30" s="201"/>
      <c r="M30" s="206"/>
      <c r="N30" s="207"/>
      <c r="O30" s="59"/>
      <c r="P30" s="208"/>
    </row>
    <row r="31" spans="1:16" s="13" customFormat="1" ht="42.75" customHeight="1" x14ac:dyDescent="0.2">
      <c r="A31" s="198">
        <v>4</v>
      </c>
      <c r="B31" s="199" t="s">
        <v>119</v>
      </c>
      <c r="C31" s="200" t="str">
        <f>IF(ISERROR(VLOOKUP(B31,#REF!,2,0)),"",(VLOOKUP(B31,#REF!,2,0)))</f>
        <v/>
      </c>
      <c r="D31" s="201" t="str">
        <f>IF(ISERROR(VLOOKUP(B31,#REF!,4,0)),"",(VLOOKUP(B31,#REF!,4,0)))</f>
        <v/>
      </c>
      <c r="E31" s="202" t="str">
        <f>IF(ISERROR(VLOOKUP(B31,#REF!,5,0)),"",(VLOOKUP(B31,#REF!,5,0)))</f>
        <v/>
      </c>
      <c r="F31" s="202" t="str">
        <f>IF(ISERROR(VLOOKUP(B31,#REF!,6,0)),"",(VLOOKUP(B31,#REF!,6,0)))</f>
        <v/>
      </c>
      <c r="G31" s="59"/>
      <c r="H31" s="204"/>
      <c r="J31" s="198"/>
      <c r="K31" s="205"/>
      <c r="L31" s="201"/>
      <c r="M31" s="206"/>
      <c r="N31" s="207"/>
      <c r="O31" s="59"/>
      <c r="P31" s="208"/>
    </row>
    <row r="32" spans="1:16" s="13" customFormat="1" ht="42.75" customHeight="1" x14ac:dyDescent="0.2">
      <c r="A32" s="198">
        <v>5</v>
      </c>
      <c r="B32" s="199" t="s">
        <v>120</v>
      </c>
      <c r="C32" s="200" t="str">
        <f>IF(ISERROR(VLOOKUP(B32,#REF!,2,0)),"",(VLOOKUP(B32,#REF!,2,0)))</f>
        <v/>
      </c>
      <c r="D32" s="201" t="str">
        <f>IF(ISERROR(VLOOKUP(B32,#REF!,4,0)),"",(VLOOKUP(B32,#REF!,4,0)))</f>
        <v/>
      </c>
      <c r="E32" s="202" t="str">
        <f>IF(ISERROR(VLOOKUP(B32,#REF!,5,0)),"",(VLOOKUP(B32,#REF!,5,0)))</f>
        <v/>
      </c>
      <c r="F32" s="202" t="str">
        <f>IF(ISERROR(VLOOKUP(B32,#REF!,6,0)),"",(VLOOKUP(B32,#REF!,6,0)))</f>
        <v/>
      </c>
      <c r="G32" s="59"/>
      <c r="H32" s="204"/>
      <c r="J32" s="198"/>
      <c r="K32" s="205"/>
      <c r="L32" s="201"/>
      <c r="M32" s="206"/>
      <c r="N32" s="207"/>
      <c r="O32" s="59"/>
      <c r="P32" s="208"/>
    </row>
    <row r="33" spans="1:16" s="13" customFormat="1" ht="42.75" customHeight="1" x14ac:dyDescent="0.2">
      <c r="A33" s="198">
        <v>6</v>
      </c>
      <c r="B33" s="199" t="s">
        <v>121</v>
      </c>
      <c r="C33" s="200" t="str">
        <f>IF(ISERROR(VLOOKUP(B33,#REF!,2,0)),"",(VLOOKUP(B33,#REF!,2,0)))</f>
        <v/>
      </c>
      <c r="D33" s="201" t="str">
        <f>IF(ISERROR(VLOOKUP(B33,#REF!,4,0)),"",(VLOOKUP(B33,#REF!,4,0)))</f>
        <v/>
      </c>
      <c r="E33" s="202" t="str">
        <f>IF(ISERROR(VLOOKUP(B33,#REF!,5,0)),"",(VLOOKUP(B33,#REF!,5,0)))</f>
        <v/>
      </c>
      <c r="F33" s="202" t="str">
        <f>IF(ISERROR(VLOOKUP(B33,#REF!,6,0)),"",(VLOOKUP(B33,#REF!,6,0)))</f>
        <v/>
      </c>
      <c r="G33" s="59"/>
      <c r="H33" s="204"/>
      <c r="J33" s="198"/>
      <c r="K33" s="205"/>
      <c r="L33" s="201"/>
      <c r="M33" s="206"/>
      <c r="N33" s="207"/>
      <c r="O33" s="59"/>
      <c r="P33" s="208"/>
    </row>
    <row r="34" spans="1:16" s="13" customFormat="1" ht="42.75" customHeight="1" x14ac:dyDescent="0.2">
      <c r="A34" s="198">
        <v>7</v>
      </c>
      <c r="B34" s="199" t="s">
        <v>122</v>
      </c>
      <c r="C34" s="200" t="str">
        <f>IF(ISERROR(VLOOKUP(B34,#REF!,2,0)),"",(VLOOKUP(B34,#REF!,2,0)))</f>
        <v/>
      </c>
      <c r="D34" s="201" t="str">
        <f>IF(ISERROR(VLOOKUP(B34,#REF!,4,0)),"",(VLOOKUP(B34,#REF!,4,0)))</f>
        <v/>
      </c>
      <c r="E34" s="202" t="str">
        <f>IF(ISERROR(VLOOKUP(B34,#REF!,5,0)),"",(VLOOKUP(B34,#REF!,5,0)))</f>
        <v/>
      </c>
      <c r="F34" s="202" t="str">
        <f>IF(ISERROR(VLOOKUP(B34,#REF!,6,0)),"",(VLOOKUP(B34,#REF!,6,0)))</f>
        <v/>
      </c>
      <c r="G34" s="59"/>
      <c r="H34" s="204"/>
      <c r="J34" s="198"/>
      <c r="K34" s="205"/>
      <c r="L34" s="201"/>
      <c r="M34" s="206"/>
      <c r="N34" s="207"/>
      <c r="O34" s="59"/>
      <c r="P34" s="208"/>
    </row>
    <row r="35" spans="1:16" s="13" customFormat="1" ht="42.75" customHeight="1" x14ac:dyDescent="0.2">
      <c r="A35" s="198">
        <v>8</v>
      </c>
      <c r="B35" s="199" t="s">
        <v>123</v>
      </c>
      <c r="C35" s="200" t="str">
        <f>IF(ISERROR(VLOOKUP(B35,#REF!,2,0)),"",(VLOOKUP(B35,#REF!,2,0)))</f>
        <v/>
      </c>
      <c r="D35" s="201" t="str">
        <f>IF(ISERROR(VLOOKUP(B35,#REF!,4,0)),"",(VLOOKUP(B35,#REF!,4,0)))</f>
        <v/>
      </c>
      <c r="E35" s="202" t="str">
        <f>IF(ISERROR(VLOOKUP(B35,#REF!,5,0)),"",(VLOOKUP(B35,#REF!,5,0)))</f>
        <v/>
      </c>
      <c r="F35" s="202" t="str">
        <f>IF(ISERROR(VLOOKUP(B35,#REF!,6,0)),"",(VLOOKUP(B35,#REF!,6,0)))</f>
        <v/>
      </c>
      <c r="G35" s="59"/>
      <c r="H35" s="204"/>
      <c r="J35" s="198"/>
      <c r="K35" s="205"/>
      <c r="L35" s="201"/>
      <c r="M35" s="206"/>
      <c r="N35" s="207"/>
      <c r="O35" s="59"/>
      <c r="P35" s="208"/>
    </row>
    <row r="36" spans="1:16" ht="13.5" customHeight="1" x14ac:dyDescent="0.2">
      <c r="A36" s="25"/>
      <c r="B36" s="25"/>
      <c r="C36" s="26"/>
      <c r="D36" s="46"/>
      <c r="E36" s="27"/>
      <c r="F36" s="28"/>
      <c r="G36" s="29"/>
      <c r="H36" s="29"/>
      <c r="I36" s="29"/>
      <c r="K36" s="30"/>
      <c r="L36" s="31"/>
      <c r="M36" s="32"/>
      <c r="N36" s="33"/>
      <c r="O36" s="42"/>
      <c r="P36" s="42"/>
    </row>
    <row r="37" spans="1:16" ht="14.25" customHeight="1" x14ac:dyDescent="0.2">
      <c r="A37" s="20" t="s">
        <v>18</v>
      </c>
      <c r="B37" s="20"/>
      <c r="C37" s="20"/>
      <c r="D37" s="47"/>
      <c r="E37" s="40" t="s">
        <v>0</v>
      </c>
      <c r="F37" s="35" t="s">
        <v>1</v>
      </c>
      <c r="G37" s="17"/>
      <c r="H37" s="17"/>
      <c r="I37" s="17"/>
      <c r="J37" s="21" t="s">
        <v>2</v>
      </c>
      <c r="K37" s="21"/>
      <c r="L37" s="21"/>
      <c r="M37" s="21"/>
      <c r="O37" s="43" t="s">
        <v>3</v>
      </c>
      <c r="P37" s="44" t="s">
        <v>3</v>
      </c>
    </row>
  </sheetData>
  <mergeCells count="15">
    <mergeCell ref="O6:O7"/>
    <mergeCell ref="P6:P7"/>
    <mergeCell ref="A5:H5"/>
    <mergeCell ref="J5:N5"/>
    <mergeCell ref="J6:J7"/>
    <mergeCell ref="K6:K7"/>
    <mergeCell ref="L6:L7"/>
    <mergeCell ref="M6:M7"/>
    <mergeCell ref="N6:N7"/>
    <mergeCell ref="A1:P1"/>
    <mergeCell ref="A2:P2"/>
    <mergeCell ref="A3:C3"/>
    <mergeCell ref="A4:C4"/>
    <mergeCell ref="D4:E4"/>
    <mergeCell ref="D3:G3"/>
  </mergeCells>
  <hyperlinks>
    <hyperlink ref="D3" location="'YARIŞMA PROGRAMI'!C7" display="100 m. Engelli"/>
  </hyperlinks>
  <printOptions horizontalCentered="1"/>
  <pageMargins left="0.27559055118110237" right="0.19685039370078741" top="0.53" bottom="0.35433070866141736" header="0.39370078740157483" footer="0.27559055118110237"/>
  <pageSetup paperSize="9" scale="4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38"/>
  <sheetViews>
    <sheetView view="pageBreakPreview" zoomScale="70" zoomScaleNormal="100" zoomScaleSheetLayoutView="70" workbookViewId="0">
      <selection activeCell="H3" sqref="H3:J3"/>
    </sheetView>
  </sheetViews>
  <sheetFormatPr defaultRowHeight="12.75" x14ac:dyDescent="0.2"/>
  <cols>
    <col min="1" max="1" width="7.28515625" style="17" customWidth="1"/>
    <col min="2" max="2" width="22.42578125" style="17" hidden="1" customWidth="1"/>
    <col min="3" max="3" width="10" style="15" customWidth="1"/>
    <col min="4" max="4" width="14.28515625" style="41" customWidth="1"/>
    <col min="5" max="5" width="23" style="41" customWidth="1"/>
    <col min="6" max="6" width="32.140625" style="119" customWidth="1"/>
    <col min="7" max="7" width="21" style="18" customWidth="1"/>
    <col min="8" max="8" width="7.5703125" style="18" customWidth="1"/>
    <col min="9" max="9" width="4.28515625" style="18" customWidth="1"/>
    <col min="10" max="10" width="7.28515625" style="15" customWidth="1"/>
    <col min="11" max="11" width="10" style="17" customWidth="1"/>
    <col min="12" max="12" width="14.28515625" style="17" customWidth="1"/>
    <col min="13" max="13" width="23" style="17" customWidth="1"/>
    <col min="14" max="14" width="32.140625" style="19" customWidth="1"/>
    <col min="15" max="15" width="21" style="45" customWidth="1"/>
    <col min="16" max="16" width="16.85546875" style="45" customWidth="1"/>
    <col min="17" max="16384" width="9.140625" style="15"/>
  </cols>
  <sheetData>
    <row r="1" spans="1:16" s="10" customFormat="1" ht="50.25" customHeight="1" x14ac:dyDescent="0.2">
      <c r="A1" s="436" t="str">
        <f>('YARIŞMA BİLGİLERİ'!A2)</f>
        <v>Türkiye Atletizm Federasyonu
İzmir Atletizm İl Temsilciliği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</row>
    <row r="2" spans="1:16" s="10" customFormat="1" ht="24.75" customHeight="1" x14ac:dyDescent="0.2">
      <c r="A2" s="437" t="str">
        <f>'YARIŞMA BİLGİLERİ'!F19</f>
        <v>Olimpik Deneme Yarışmaları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</row>
    <row r="3" spans="1:16" s="12" customFormat="1" ht="29.25" customHeight="1" x14ac:dyDescent="0.2">
      <c r="A3" s="438" t="s">
        <v>47</v>
      </c>
      <c r="B3" s="438"/>
      <c r="C3" s="438"/>
      <c r="D3" s="439" t="e">
        <f>#REF!</f>
        <v>#REF!</v>
      </c>
      <c r="E3" s="439"/>
      <c r="F3" s="440" t="s">
        <v>363</v>
      </c>
      <c r="G3" s="440"/>
      <c r="H3" s="441" t="e">
        <f>#REF!</f>
        <v>#REF!</v>
      </c>
      <c r="I3" s="441"/>
      <c r="J3" s="441"/>
      <c r="K3" s="330"/>
      <c r="L3" s="330"/>
      <c r="M3" s="331" t="s">
        <v>526</v>
      </c>
      <c r="N3" s="332" t="e">
        <f>#REF!</f>
        <v>#REF!</v>
      </c>
      <c r="O3" s="333"/>
      <c r="P3" s="333"/>
    </row>
    <row r="4" spans="1:16" s="12" customFormat="1" ht="29.25" customHeight="1" x14ac:dyDescent="0.2">
      <c r="A4" s="334"/>
      <c r="B4" s="334"/>
      <c r="C4" s="334"/>
      <c r="D4" s="335"/>
      <c r="E4" s="335"/>
      <c r="F4" s="336"/>
      <c r="G4" s="336"/>
      <c r="H4" s="329"/>
      <c r="I4" s="329"/>
      <c r="J4" s="338"/>
      <c r="K4" s="338"/>
      <c r="L4" s="338"/>
      <c r="M4" s="336" t="s">
        <v>527</v>
      </c>
      <c r="N4" s="339" t="e">
        <f>#REF!</f>
        <v>#REF!</v>
      </c>
      <c r="O4" s="339"/>
      <c r="P4" s="339"/>
    </row>
    <row r="5" spans="1:16" s="12" customFormat="1" ht="29.25" customHeight="1" x14ac:dyDescent="0.2">
      <c r="A5" s="334"/>
      <c r="B5" s="334"/>
      <c r="C5" s="334"/>
      <c r="D5" s="335"/>
      <c r="E5" s="335"/>
      <c r="F5" s="336"/>
      <c r="G5" s="336"/>
      <c r="H5" s="329"/>
      <c r="I5" s="329"/>
      <c r="J5" s="338"/>
      <c r="K5" s="338"/>
      <c r="L5" s="338"/>
      <c r="M5" s="336" t="s">
        <v>528</v>
      </c>
      <c r="N5" s="339" t="e">
        <f>#REF!</f>
        <v>#REF!</v>
      </c>
      <c r="O5" s="339"/>
      <c r="P5" s="339"/>
    </row>
    <row r="6" spans="1:16" s="12" customFormat="1" ht="29.25" customHeight="1" x14ac:dyDescent="0.2">
      <c r="A6" s="334"/>
      <c r="B6" s="334"/>
      <c r="C6" s="334"/>
      <c r="D6" s="335"/>
      <c r="E6" s="335"/>
      <c r="F6" s="336"/>
      <c r="G6" s="336"/>
      <c r="H6" s="329"/>
      <c r="I6" s="329"/>
      <c r="J6" s="338"/>
      <c r="K6" s="338"/>
      <c r="L6" s="338"/>
      <c r="M6" s="336" t="s">
        <v>529</v>
      </c>
      <c r="N6" s="339" t="e">
        <f>#REF!</f>
        <v>#REF!</v>
      </c>
      <c r="O6" s="339"/>
      <c r="P6" s="339"/>
    </row>
    <row r="7" spans="1:16" s="12" customFormat="1" ht="17.25" customHeight="1" x14ac:dyDescent="0.2">
      <c r="A7" s="445" t="s">
        <v>41</v>
      </c>
      <c r="B7" s="445"/>
      <c r="C7" s="445"/>
      <c r="D7" s="446" t="str">
        <f>'YARIŞMA BİLGİLERİ'!F21</f>
        <v>ERKEKLER  - BAYANLAR</v>
      </c>
      <c r="E7" s="446"/>
      <c r="F7" s="344"/>
      <c r="G7" s="340"/>
      <c r="H7" s="340"/>
      <c r="I7" s="340"/>
      <c r="J7" s="340"/>
      <c r="K7" s="340"/>
      <c r="L7" s="340"/>
      <c r="M7" s="341" t="s">
        <v>42</v>
      </c>
      <c r="N7" s="342" t="e">
        <f>#REF!</f>
        <v>#REF!</v>
      </c>
      <c r="O7" s="343" t="s">
        <v>377</v>
      </c>
      <c r="P7" s="350" t="e">
        <f>#REF!</f>
        <v>#REF!</v>
      </c>
    </row>
    <row r="8" spans="1:16" s="10" customFormat="1" ht="23.25" customHeight="1" x14ac:dyDescent="0.25">
      <c r="A8" s="447" t="s">
        <v>204</v>
      </c>
      <c r="B8" s="447"/>
      <c r="C8" s="447"/>
      <c r="D8" s="447"/>
      <c r="E8" s="447"/>
      <c r="F8" s="447"/>
      <c r="G8" s="447"/>
      <c r="H8" s="447"/>
      <c r="I8" s="231"/>
      <c r="J8" s="447" t="s">
        <v>205</v>
      </c>
      <c r="K8" s="447"/>
      <c r="L8" s="447"/>
      <c r="M8" s="447"/>
      <c r="N8" s="447"/>
      <c r="O8" s="230" t="s">
        <v>206</v>
      </c>
      <c r="P8" s="317">
        <f ca="1">NOW()</f>
        <v>42842.47463553241</v>
      </c>
    </row>
    <row r="9" spans="1:16" s="13" customFormat="1" ht="18.75" customHeight="1" x14ac:dyDescent="0.2">
      <c r="A9" s="157" t="s">
        <v>371</v>
      </c>
      <c r="B9" s="158"/>
      <c r="C9" s="158"/>
      <c r="D9" s="158"/>
      <c r="E9" s="158"/>
      <c r="F9" s="158"/>
      <c r="G9" s="158"/>
      <c r="H9" s="159"/>
      <c r="J9" s="448" t="s">
        <v>11</v>
      </c>
      <c r="K9" s="448" t="s">
        <v>37</v>
      </c>
      <c r="L9" s="450" t="s">
        <v>45</v>
      </c>
      <c r="M9" s="451" t="s">
        <v>13</v>
      </c>
      <c r="N9" s="451" t="s">
        <v>198</v>
      </c>
      <c r="O9" s="442" t="s">
        <v>14</v>
      </c>
      <c r="P9" s="443" t="s">
        <v>98</v>
      </c>
    </row>
    <row r="10" spans="1:16" ht="26.25" customHeight="1" x14ac:dyDescent="0.2">
      <c r="A10" s="36" t="s">
        <v>201</v>
      </c>
      <c r="B10" s="36" t="s">
        <v>38</v>
      </c>
      <c r="C10" s="36" t="s">
        <v>37</v>
      </c>
      <c r="D10" s="37" t="s">
        <v>12</v>
      </c>
      <c r="E10" s="38" t="s">
        <v>13</v>
      </c>
      <c r="F10" s="38" t="s">
        <v>198</v>
      </c>
      <c r="G10" s="167" t="s">
        <v>14</v>
      </c>
      <c r="H10" s="36" t="s">
        <v>26</v>
      </c>
      <c r="I10" s="15"/>
      <c r="J10" s="449"/>
      <c r="K10" s="449"/>
      <c r="L10" s="450"/>
      <c r="M10" s="451"/>
      <c r="N10" s="451"/>
      <c r="O10" s="442"/>
      <c r="P10" s="444"/>
    </row>
    <row r="11" spans="1:16" s="13" customFormat="1" ht="58.5" customHeight="1" x14ac:dyDescent="0.2">
      <c r="A11" s="198">
        <v>1</v>
      </c>
      <c r="B11" s="199" t="s">
        <v>428</v>
      </c>
      <c r="C11" s="200" t="str">
        <f>IF(ISERROR(VLOOKUP(B11,#REF!,2,0)),"",(VLOOKUP(B11,#REF!,2,0)))</f>
        <v/>
      </c>
      <c r="D11" s="201" t="str">
        <f>IF(ISERROR(VLOOKUP(B11,#REF!,4,0)),"",(VLOOKUP(B11,#REF!,4,0)))</f>
        <v/>
      </c>
      <c r="E11" s="202" t="str">
        <f>IF(ISERROR(VLOOKUP(B11,#REF!,5,0)),"",(VLOOKUP(B11,#REF!,5,0)))</f>
        <v/>
      </c>
      <c r="F11" s="202" t="str">
        <f>IF(ISERROR(VLOOKUP(B11,#REF!,6,0)),"",(VLOOKUP(B11,#REF!,6,0)))</f>
        <v/>
      </c>
      <c r="G11" s="203"/>
      <c r="H11" s="204"/>
      <c r="J11" s="198">
        <v>1</v>
      </c>
      <c r="K11" s="205"/>
      <c r="L11" s="201"/>
      <c r="M11" s="206"/>
      <c r="N11" s="207"/>
      <c r="O11" s="203"/>
      <c r="P11" s="208"/>
    </row>
    <row r="12" spans="1:16" s="13" customFormat="1" ht="58.5" customHeight="1" x14ac:dyDescent="0.2">
      <c r="A12" s="198">
        <v>2</v>
      </c>
      <c r="B12" s="199" t="s">
        <v>429</v>
      </c>
      <c r="C12" s="200" t="str">
        <f>IF(ISERROR(VLOOKUP(B12,#REF!,2,0)),"",(VLOOKUP(B12,#REF!,2,0)))</f>
        <v/>
      </c>
      <c r="D12" s="201" t="str">
        <f>IF(ISERROR(VLOOKUP(B12,#REF!,4,0)),"",(VLOOKUP(B12,#REF!,4,0)))</f>
        <v/>
      </c>
      <c r="E12" s="202" t="str">
        <f>IF(ISERROR(VLOOKUP(B12,#REF!,5,0)),"",(VLOOKUP(B12,#REF!,5,0)))</f>
        <v/>
      </c>
      <c r="F12" s="202" t="str">
        <f>IF(ISERROR(VLOOKUP(B12,#REF!,6,0)),"",(VLOOKUP(B12,#REF!,6,0)))</f>
        <v/>
      </c>
      <c r="G12" s="203"/>
      <c r="H12" s="204"/>
      <c r="J12" s="198">
        <v>2</v>
      </c>
      <c r="K12" s="205"/>
      <c r="L12" s="201"/>
      <c r="M12" s="206"/>
      <c r="N12" s="207"/>
      <c r="O12" s="203"/>
      <c r="P12" s="208"/>
    </row>
    <row r="13" spans="1:16" s="13" customFormat="1" ht="58.5" customHeight="1" x14ac:dyDescent="0.2">
      <c r="A13" s="198">
        <v>3</v>
      </c>
      <c r="B13" s="199" t="s">
        <v>430</v>
      </c>
      <c r="C13" s="200" t="str">
        <f>IF(ISERROR(VLOOKUP(B13,#REF!,2,0)),"",(VLOOKUP(B13,#REF!,2,0)))</f>
        <v/>
      </c>
      <c r="D13" s="201" t="str">
        <f>IF(ISERROR(VLOOKUP(B13,#REF!,4,0)),"",(VLOOKUP(B13,#REF!,4,0)))</f>
        <v/>
      </c>
      <c r="E13" s="202" t="str">
        <f>IF(ISERROR(VLOOKUP(B13,#REF!,5,0)),"",(VLOOKUP(B13,#REF!,5,0)))</f>
        <v/>
      </c>
      <c r="F13" s="202" t="str">
        <f>IF(ISERROR(VLOOKUP(B13,#REF!,6,0)),"",(VLOOKUP(B13,#REF!,6,0)))</f>
        <v/>
      </c>
      <c r="G13" s="203"/>
      <c r="H13" s="204"/>
      <c r="J13" s="198">
        <v>3</v>
      </c>
      <c r="K13" s="205"/>
      <c r="L13" s="201"/>
      <c r="M13" s="206"/>
      <c r="N13" s="207"/>
      <c r="O13" s="203"/>
      <c r="P13" s="208"/>
    </row>
    <row r="14" spans="1:16" s="13" customFormat="1" ht="58.5" customHeight="1" x14ac:dyDescent="0.2">
      <c r="A14" s="198">
        <v>4</v>
      </c>
      <c r="B14" s="199" t="s">
        <v>431</v>
      </c>
      <c r="C14" s="200" t="str">
        <f>IF(ISERROR(VLOOKUP(B14,#REF!,2,0)),"",(VLOOKUP(B14,#REF!,2,0)))</f>
        <v/>
      </c>
      <c r="D14" s="201" t="str">
        <f>IF(ISERROR(VLOOKUP(B14,#REF!,4,0)),"",(VLOOKUP(B14,#REF!,4,0)))</f>
        <v/>
      </c>
      <c r="E14" s="202" t="str">
        <f>IF(ISERROR(VLOOKUP(B14,#REF!,5,0)),"",(VLOOKUP(B14,#REF!,5,0)))</f>
        <v/>
      </c>
      <c r="F14" s="202" t="str">
        <f>IF(ISERROR(VLOOKUP(B14,#REF!,6,0)),"",(VLOOKUP(B14,#REF!,6,0)))</f>
        <v/>
      </c>
      <c r="G14" s="203"/>
      <c r="H14" s="204"/>
      <c r="J14" s="198">
        <v>4</v>
      </c>
      <c r="K14" s="205"/>
      <c r="L14" s="201"/>
      <c r="M14" s="206"/>
      <c r="N14" s="207"/>
      <c r="O14" s="203"/>
      <c r="P14" s="208"/>
    </row>
    <row r="15" spans="1:16" s="13" customFormat="1" ht="58.5" customHeight="1" x14ac:dyDescent="0.2">
      <c r="A15" s="198">
        <v>5</v>
      </c>
      <c r="B15" s="199" t="s">
        <v>432</v>
      </c>
      <c r="C15" s="200" t="str">
        <f>IF(ISERROR(VLOOKUP(B15,#REF!,2,0)),"",(VLOOKUP(B15,#REF!,2,0)))</f>
        <v/>
      </c>
      <c r="D15" s="201" t="str">
        <f>IF(ISERROR(VLOOKUP(B15,#REF!,4,0)),"",(VLOOKUP(B15,#REF!,4,0)))</f>
        <v/>
      </c>
      <c r="E15" s="202" t="str">
        <f>IF(ISERROR(VLOOKUP(B15,#REF!,5,0)),"",(VLOOKUP(B15,#REF!,5,0)))</f>
        <v/>
      </c>
      <c r="F15" s="202" t="str">
        <f>IF(ISERROR(VLOOKUP(B15,#REF!,6,0)),"",(VLOOKUP(B15,#REF!,6,0)))</f>
        <v/>
      </c>
      <c r="G15" s="203"/>
      <c r="H15" s="204"/>
      <c r="J15" s="198">
        <v>5</v>
      </c>
      <c r="K15" s="205"/>
      <c r="L15" s="201"/>
      <c r="M15" s="206"/>
      <c r="N15" s="207"/>
      <c r="O15" s="203"/>
      <c r="P15" s="208"/>
    </row>
    <row r="16" spans="1:16" s="13" customFormat="1" ht="58.5" customHeight="1" x14ac:dyDescent="0.2">
      <c r="A16" s="198">
        <v>6</v>
      </c>
      <c r="B16" s="199" t="s">
        <v>433</v>
      </c>
      <c r="C16" s="200" t="str">
        <f>IF(ISERROR(VLOOKUP(B16,#REF!,2,0)),"",(VLOOKUP(B16,#REF!,2,0)))</f>
        <v/>
      </c>
      <c r="D16" s="201" t="str">
        <f>IF(ISERROR(VLOOKUP(B16,#REF!,4,0)),"",(VLOOKUP(B16,#REF!,4,0)))</f>
        <v/>
      </c>
      <c r="E16" s="202" t="str">
        <f>IF(ISERROR(VLOOKUP(B16,#REF!,5,0)),"",(VLOOKUP(B16,#REF!,5,0)))</f>
        <v/>
      </c>
      <c r="F16" s="202" t="str">
        <f>IF(ISERROR(VLOOKUP(B16,#REF!,6,0)),"",(VLOOKUP(B16,#REF!,6,0)))</f>
        <v/>
      </c>
      <c r="G16" s="203"/>
      <c r="H16" s="204"/>
      <c r="J16" s="198">
        <v>6</v>
      </c>
      <c r="K16" s="205"/>
      <c r="L16" s="201"/>
      <c r="M16" s="206"/>
      <c r="N16" s="207"/>
      <c r="O16" s="203"/>
      <c r="P16" s="208"/>
    </row>
    <row r="17" spans="1:16" s="13" customFormat="1" ht="58.5" customHeight="1" x14ac:dyDescent="0.2">
      <c r="A17" s="198">
        <v>7</v>
      </c>
      <c r="B17" s="199" t="s">
        <v>434</v>
      </c>
      <c r="C17" s="200" t="str">
        <f>IF(ISERROR(VLOOKUP(B17,#REF!,2,0)),"",(VLOOKUP(B17,#REF!,2,0)))</f>
        <v/>
      </c>
      <c r="D17" s="201" t="str">
        <f>IF(ISERROR(VLOOKUP(B17,#REF!,4,0)),"",(VLOOKUP(B17,#REF!,4,0)))</f>
        <v/>
      </c>
      <c r="E17" s="202" t="str">
        <f>IF(ISERROR(VLOOKUP(B17,#REF!,5,0)),"",(VLOOKUP(B17,#REF!,5,0)))</f>
        <v/>
      </c>
      <c r="F17" s="202" t="str">
        <f>IF(ISERROR(VLOOKUP(B17,#REF!,6,0)),"",(VLOOKUP(B17,#REF!,6,0)))</f>
        <v/>
      </c>
      <c r="G17" s="203"/>
      <c r="H17" s="204"/>
      <c r="J17" s="198">
        <v>7</v>
      </c>
      <c r="K17" s="205"/>
      <c r="L17" s="201"/>
      <c r="M17" s="206"/>
      <c r="N17" s="207"/>
      <c r="O17" s="203"/>
      <c r="P17" s="208"/>
    </row>
    <row r="18" spans="1:16" s="13" customFormat="1" ht="58.5" customHeight="1" x14ac:dyDescent="0.2">
      <c r="A18" s="198">
        <v>8</v>
      </c>
      <c r="B18" s="199" t="s">
        <v>435</v>
      </c>
      <c r="C18" s="200" t="str">
        <f>IF(ISERROR(VLOOKUP(B18,#REF!,2,0)),"",(VLOOKUP(B18,#REF!,2,0)))</f>
        <v/>
      </c>
      <c r="D18" s="201" t="str">
        <f>IF(ISERROR(VLOOKUP(B18,#REF!,4,0)),"",(VLOOKUP(B18,#REF!,4,0)))</f>
        <v/>
      </c>
      <c r="E18" s="202" t="str">
        <f>IF(ISERROR(VLOOKUP(B18,#REF!,5,0)),"",(VLOOKUP(B18,#REF!,5,0)))</f>
        <v/>
      </c>
      <c r="F18" s="202" t="str">
        <f>IF(ISERROR(VLOOKUP(B18,#REF!,6,0)),"",(VLOOKUP(B18,#REF!,6,0)))</f>
        <v/>
      </c>
      <c r="G18" s="203"/>
      <c r="H18" s="204"/>
      <c r="J18" s="198">
        <v>8</v>
      </c>
      <c r="K18" s="205"/>
      <c r="L18" s="201"/>
      <c r="M18" s="206"/>
      <c r="N18" s="207"/>
      <c r="O18" s="203"/>
      <c r="P18" s="208"/>
    </row>
    <row r="19" spans="1:16" s="13" customFormat="1" ht="58.5" customHeight="1" x14ac:dyDescent="0.2">
      <c r="A19" s="198">
        <v>9</v>
      </c>
      <c r="B19" s="199" t="s">
        <v>436</v>
      </c>
      <c r="C19" s="200" t="str">
        <f>IF(ISERROR(VLOOKUP(B19,#REF!,2,0)),"",(VLOOKUP(B19,#REF!,2,0)))</f>
        <v/>
      </c>
      <c r="D19" s="201" t="str">
        <f>IF(ISERROR(VLOOKUP(B19,#REF!,4,0)),"",(VLOOKUP(B19,#REF!,4,0)))</f>
        <v/>
      </c>
      <c r="E19" s="202" t="str">
        <f>IF(ISERROR(VLOOKUP(B19,#REF!,5,0)),"",(VLOOKUP(B19,#REF!,5,0)))</f>
        <v/>
      </c>
      <c r="F19" s="202" t="str">
        <f>IF(ISERROR(VLOOKUP(B19,#REF!,6,0)),"",(VLOOKUP(B19,#REF!,6,0)))</f>
        <v/>
      </c>
      <c r="G19" s="203"/>
      <c r="H19" s="204"/>
      <c r="J19" s="198"/>
      <c r="K19" s="205"/>
      <c r="L19" s="201"/>
      <c r="M19" s="206"/>
      <c r="N19" s="207"/>
      <c r="O19" s="203"/>
      <c r="P19" s="208"/>
    </row>
    <row r="20" spans="1:16" s="13" customFormat="1" ht="58.5" customHeight="1" x14ac:dyDescent="0.2">
      <c r="A20" s="198">
        <v>10</v>
      </c>
      <c r="B20" s="199" t="s">
        <v>437</v>
      </c>
      <c r="C20" s="200" t="str">
        <f>IF(ISERROR(VLOOKUP(B20,#REF!,2,0)),"",(VLOOKUP(B20,#REF!,2,0)))</f>
        <v/>
      </c>
      <c r="D20" s="201" t="str">
        <f>IF(ISERROR(VLOOKUP(B20,#REF!,4,0)),"",(VLOOKUP(B20,#REF!,4,0)))</f>
        <v/>
      </c>
      <c r="E20" s="202" t="str">
        <f>IF(ISERROR(VLOOKUP(B20,#REF!,5,0)),"",(VLOOKUP(B20,#REF!,5,0)))</f>
        <v/>
      </c>
      <c r="F20" s="202" t="str">
        <f>IF(ISERROR(VLOOKUP(B20,#REF!,6,0)),"",(VLOOKUP(B20,#REF!,6,0)))</f>
        <v/>
      </c>
      <c r="G20" s="203"/>
      <c r="H20" s="204"/>
      <c r="J20" s="198"/>
      <c r="K20" s="205"/>
      <c r="L20" s="201"/>
      <c r="M20" s="206"/>
      <c r="N20" s="207"/>
      <c r="O20" s="203"/>
      <c r="P20" s="208"/>
    </row>
    <row r="21" spans="1:16" s="13" customFormat="1" ht="58.5" customHeight="1" x14ac:dyDescent="0.2">
      <c r="A21" s="198">
        <v>11</v>
      </c>
      <c r="B21" s="199" t="s">
        <v>438</v>
      </c>
      <c r="C21" s="200" t="str">
        <f>IF(ISERROR(VLOOKUP(B21,#REF!,2,0)),"",(VLOOKUP(B21,#REF!,2,0)))</f>
        <v/>
      </c>
      <c r="D21" s="201" t="str">
        <f>IF(ISERROR(VLOOKUP(B21,#REF!,4,0)),"",(VLOOKUP(B21,#REF!,4,0)))</f>
        <v/>
      </c>
      <c r="E21" s="202" t="str">
        <f>IF(ISERROR(VLOOKUP(B21,#REF!,5,0)),"",(VLOOKUP(B21,#REF!,5,0)))</f>
        <v/>
      </c>
      <c r="F21" s="202" t="str">
        <f>IF(ISERROR(VLOOKUP(B21,#REF!,6,0)),"",(VLOOKUP(B21,#REF!,6,0)))</f>
        <v/>
      </c>
      <c r="G21" s="203"/>
      <c r="H21" s="204"/>
      <c r="J21" s="198"/>
      <c r="K21" s="205"/>
      <c r="L21" s="201"/>
      <c r="M21" s="206"/>
      <c r="N21" s="207"/>
      <c r="O21" s="203"/>
      <c r="P21" s="208"/>
    </row>
    <row r="22" spans="1:16" s="13" customFormat="1" ht="58.5" customHeight="1" x14ac:dyDescent="0.2">
      <c r="A22" s="198">
        <v>12</v>
      </c>
      <c r="B22" s="199" t="s">
        <v>439</v>
      </c>
      <c r="C22" s="200" t="str">
        <f>IF(ISERROR(VLOOKUP(B22,#REF!,2,0)),"",(VLOOKUP(B22,#REF!,2,0)))</f>
        <v/>
      </c>
      <c r="D22" s="201" t="str">
        <f>IF(ISERROR(VLOOKUP(B22,#REF!,4,0)),"",(VLOOKUP(B22,#REF!,4,0)))</f>
        <v/>
      </c>
      <c r="E22" s="202" t="str">
        <f>IF(ISERROR(VLOOKUP(B22,#REF!,5,0)),"",(VLOOKUP(B22,#REF!,5,0)))</f>
        <v/>
      </c>
      <c r="F22" s="202" t="str">
        <f>IF(ISERROR(VLOOKUP(B22,#REF!,6,0)),"",(VLOOKUP(B22,#REF!,6,0)))</f>
        <v/>
      </c>
      <c r="G22" s="203"/>
      <c r="H22" s="204"/>
      <c r="J22" s="198"/>
      <c r="K22" s="205"/>
      <c r="L22" s="201"/>
      <c r="M22" s="206"/>
      <c r="N22" s="207"/>
      <c r="O22" s="203"/>
      <c r="P22" s="208"/>
    </row>
    <row r="23" spans="1:16" s="13" customFormat="1" ht="58.5" customHeight="1" x14ac:dyDescent="0.2">
      <c r="A23" s="157" t="s">
        <v>16</v>
      </c>
      <c r="B23" s="158"/>
      <c r="C23" s="158"/>
      <c r="D23" s="158"/>
      <c r="E23" s="158"/>
      <c r="F23" s="158"/>
      <c r="G23" s="158"/>
      <c r="H23" s="159"/>
      <c r="J23" s="198"/>
      <c r="K23" s="205"/>
      <c r="L23" s="201"/>
      <c r="M23" s="206"/>
      <c r="N23" s="207"/>
      <c r="O23" s="203"/>
      <c r="P23" s="208"/>
    </row>
    <row r="24" spans="1:16" s="13" customFormat="1" ht="58.5" customHeight="1" x14ac:dyDescent="0.2">
      <c r="A24" s="39" t="s">
        <v>201</v>
      </c>
      <c r="B24" s="39" t="s">
        <v>38</v>
      </c>
      <c r="C24" s="39" t="s">
        <v>37</v>
      </c>
      <c r="D24" s="78" t="s">
        <v>12</v>
      </c>
      <c r="E24" s="79" t="s">
        <v>13</v>
      </c>
      <c r="F24" s="79" t="s">
        <v>198</v>
      </c>
      <c r="G24" s="118" t="s">
        <v>14</v>
      </c>
      <c r="H24" s="39" t="s">
        <v>26</v>
      </c>
      <c r="J24" s="198"/>
      <c r="K24" s="205"/>
      <c r="L24" s="201"/>
      <c r="M24" s="206"/>
      <c r="N24" s="207"/>
      <c r="O24" s="203"/>
      <c r="P24" s="208"/>
    </row>
    <row r="25" spans="1:16" s="13" customFormat="1" ht="58.5" customHeight="1" x14ac:dyDescent="0.2">
      <c r="A25" s="198">
        <v>1</v>
      </c>
      <c r="B25" s="199" t="s">
        <v>440</v>
      </c>
      <c r="C25" s="200" t="str">
        <f>IF(ISERROR(VLOOKUP(B25,#REF!,2,0)),"",(VLOOKUP(B25,#REF!,2,0)))</f>
        <v/>
      </c>
      <c r="D25" s="201" t="str">
        <f>IF(ISERROR(VLOOKUP(B25,#REF!,4,0)),"",(VLOOKUP(B25,#REF!,4,0)))</f>
        <v/>
      </c>
      <c r="E25" s="202" t="str">
        <f>IF(ISERROR(VLOOKUP(B25,#REF!,5,0)),"",(VLOOKUP(B25,#REF!,5,0)))</f>
        <v/>
      </c>
      <c r="F25" s="202" t="str">
        <f>IF(ISERROR(VLOOKUP(B25,#REF!,6,0)),"",(VLOOKUP(B25,#REF!,6,0)))</f>
        <v/>
      </c>
      <c r="G25" s="217"/>
      <c r="H25" s="204"/>
      <c r="J25" s="198"/>
      <c r="K25" s="205"/>
      <c r="L25" s="201"/>
      <c r="M25" s="206"/>
      <c r="N25" s="207"/>
      <c r="O25" s="203"/>
      <c r="P25" s="208"/>
    </row>
    <row r="26" spans="1:16" s="13" customFormat="1" ht="58.5" customHeight="1" x14ac:dyDescent="0.2">
      <c r="A26" s="198">
        <v>2</v>
      </c>
      <c r="B26" s="199" t="s">
        <v>441</v>
      </c>
      <c r="C26" s="200" t="str">
        <f>IF(ISERROR(VLOOKUP(B26,#REF!,2,0)),"",(VLOOKUP(B26,#REF!,2,0)))</f>
        <v/>
      </c>
      <c r="D26" s="201" t="str">
        <f>IF(ISERROR(VLOOKUP(B26,#REF!,4,0)),"",(VLOOKUP(B26,#REF!,4,0)))</f>
        <v/>
      </c>
      <c r="E26" s="202" t="str">
        <f>IF(ISERROR(VLOOKUP(B26,#REF!,5,0)),"",(VLOOKUP(B26,#REF!,5,0)))</f>
        <v/>
      </c>
      <c r="F26" s="202" t="str">
        <f>IF(ISERROR(VLOOKUP(B26,#REF!,6,0)),"",(VLOOKUP(B26,#REF!,6,0)))</f>
        <v/>
      </c>
      <c r="G26" s="217"/>
      <c r="H26" s="204"/>
      <c r="J26" s="198"/>
      <c r="K26" s="205"/>
      <c r="L26" s="201"/>
      <c r="M26" s="206"/>
      <c r="N26" s="207"/>
      <c r="O26" s="203"/>
      <c r="P26" s="208"/>
    </row>
    <row r="27" spans="1:16" s="13" customFormat="1" ht="58.5" customHeight="1" x14ac:dyDescent="0.2">
      <c r="A27" s="198">
        <v>3</v>
      </c>
      <c r="B27" s="199" t="s">
        <v>442</v>
      </c>
      <c r="C27" s="200" t="str">
        <f>IF(ISERROR(VLOOKUP(B27,#REF!,2,0)),"",(VLOOKUP(B27,#REF!,2,0)))</f>
        <v/>
      </c>
      <c r="D27" s="201" t="str">
        <f>IF(ISERROR(VLOOKUP(B27,#REF!,4,0)),"",(VLOOKUP(B27,#REF!,4,0)))</f>
        <v/>
      </c>
      <c r="E27" s="202" t="str">
        <f>IF(ISERROR(VLOOKUP(B27,#REF!,5,0)),"",(VLOOKUP(B27,#REF!,5,0)))</f>
        <v/>
      </c>
      <c r="F27" s="202" t="str">
        <f>IF(ISERROR(VLOOKUP(B27,#REF!,6,0)),"",(VLOOKUP(B27,#REF!,6,0)))</f>
        <v/>
      </c>
      <c r="G27" s="217"/>
      <c r="H27" s="204"/>
      <c r="J27" s="198"/>
      <c r="K27" s="205"/>
      <c r="L27" s="201"/>
      <c r="M27" s="206"/>
      <c r="N27" s="207"/>
      <c r="O27" s="203"/>
      <c r="P27" s="208"/>
    </row>
    <row r="28" spans="1:16" s="13" customFormat="1" ht="58.5" customHeight="1" x14ac:dyDescent="0.2">
      <c r="A28" s="198">
        <v>4</v>
      </c>
      <c r="B28" s="199" t="s">
        <v>443</v>
      </c>
      <c r="C28" s="200" t="str">
        <f>IF(ISERROR(VLOOKUP(B28,#REF!,2,0)),"",(VLOOKUP(B28,#REF!,2,0)))</f>
        <v/>
      </c>
      <c r="D28" s="201" t="str">
        <f>IF(ISERROR(VLOOKUP(B28,#REF!,4,0)),"",(VLOOKUP(B28,#REF!,4,0)))</f>
        <v/>
      </c>
      <c r="E28" s="202" t="str">
        <f>IF(ISERROR(VLOOKUP(B28,#REF!,5,0)),"",(VLOOKUP(B28,#REF!,5,0)))</f>
        <v/>
      </c>
      <c r="F28" s="202" t="str">
        <f>IF(ISERROR(VLOOKUP(B28,#REF!,6,0)),"",(VLOOKUP(B28,#REF!,6,0)))</f>
        <v/>
      </c>
      <c r="G28" s="217"/>
      <c r="H28" s="204"/>
      <c r="J28" s="198"/>
      <c r="K28" s="205"/>
      <c r="L28" s="201"/>
      <c r="M28" s="206"/>
      <c r="N28" s="207"/>
      <c r="O28" s="203"/>
      <c r="P28" s="208"/>
    </row>
    <row r="29" spans="1:16" s="13" customFormat="1" ht="58.5" customHeight="1" x14ac:dyDescent="0.2">
      <c r="A29" s="198">
        <v>5</v>
      </c>
      <c r="B29" s="199" t="s">
        <v>444</v>
      </c>
      <c r="C29" s="200" t="str">
        <f>IF(ISERROR(VLOOKUP(B29,#REF!,2,0)),"",(VLOOKUP(B29,#REF!,2,0)))</f>
        <v/>
      </c>
      <c r="D29" s="201" t="str">
        <f>IF(ISERROR(VLOOKUP(B29,#REF!,4,0)),"",(VLOOKUP(B29,#REF!,4,0)))</f>
        <v/>
      </c>
      <c r="E29" s="202" t="str">
        <f>IF(ISERROR(VLOOKUP(B29,#REF!,5,0)),"",(VLOOKUP(B29,#REF!,5,0)))</f>
        <v/>
      </c>
      <c r="F29" s="202" t="str">
        <f>IF(ISERROR(VLOOKUP(B29,#REF!,6,0)),"",(VLOOKUP(B29,#REF!,6,0)))</f>
        <v/>
      </c>
      <c r="G29" s="217"/>
      <c r="H29" s="204"/>
      <c r="J29" s="198"/>
      <c r="K29" s="205"/>
      <c r="L29" s="201"/>
      <c r="M29" s="206"/>
      <c r="N29" s="207"/>
      <c r="O29" s="203"/>
      <c r="P29" s="208"/>
    </row>
    <row r="30" spans="1:16" s="13" customFormat="1" ht="58.5" customHeight="1" x14ac:dyDescent="0.2">
      <c r="A30" s="198">
        <v>6</v>
      </c>
      <c r="B30" s="199" t="s">
        <v>445</v>
      </c>
      <c r="C30" s="200" t="str">
        <f>IF(ISERROR(VLOOKUP(B30,#REF!,2,0)),"",(VLOOKUP(B30,#REF!,2,0)))</f>
        <v/>
      </c>
      <c r="D30" s="201" t="str">
        <f>IF(ISERROR(VLOOKUP(B30,#REF!,4,0)),"",(VLOOKUP(B30,#REF!,4,0)))</f>
        <v/>
      </c>
      <c r="E30" s="202" t="str">
        <f>IF(ISERROR(VLOOKUP(B30,#REF!,5,0)),"",(VLOOKUP(B30,#REF!,5,0)))</f>
        <v/>
      </c>
      <c r="F30" s="202" t="str">
        <f>IF(ISERROR(VLOOKUP(B30,#REF!,6,0)),"",(VLOOKUP(B30,#REF!,6,0)))</f>
        <v/>
      </c>
      <c r="G30" s="217"/>
      <c r="H30" s="204"/>
      <c r="J30" s="198"/>
      <c r="K30" s="205"/>
      <c r="L30" s="201"/>
      <c r="M30" s="206"/>
      <c r="N30" s="207"/>
      <c r="O30" s="203"/>
      <c r="P30" s="208"/>
    </row>
    <row r="31" spans="1:16" s="13" customFormat="1" ht="58.5" customHeight="1" x14ac:dyDescent="0.2">
      <c r="A31" s="198">
        <v>7</v>
      </c>
      <c r="B31" s="199" t="s">
        <v>446</v>
      </c>
      <c r="C31" s="200" t="str">
        <f>IF(ISERROR(VLOOKUP(B31,#REF!,2,0)),"",(VLOOKUP(B31,#REF!,2,0)))</f>
        <v/>
      </c>
      <c r="D31" s="201" t="str">
        <f>IF(ISERROR(VLOOKUP(B31,#REF!,4,0)),"",(VLOOKUP(B31,#REF!,4,0)))</f>
        <v/>
      </c>
      <c r="E31" s="202" t="str">
        <f>IF(ISERROR(VLOOKUP(B31,#REF!,5,0)),"",(VLOOKUP(B31,#REF!,5,0)))</f>
        <v/>
      </c>
      <c r="F31" s="202" t="str">
        <f>IF(ISERROR(VLOOKUP(B31,#REF!,6,0)),"",(VLOOKUP(B31,#REF!,6,0)))</f>
        <v/>
      </c>
      <c r="G31" s="217"/>
      <c r="H31" s="204"/>
      <c r="J31" s="198"/>
      <c r="K31" s="205"/>
      <c r="L31" s="201"/>
      <c r="M31" s="206"/>
      <c r="N31" s="207"/>
      <c r="O31" s="203"/>
      <c r="P31" s="208"/>
    </row>
    <row r="32" spans="1:16" s="13" customFormat="1" ht="58.5" customHeight="1" x14ac:dyDescent="0.2">
      <c r="A32" s="198">
        <v>8</v>
      </c>
      <c r="B32" s="199" t="s">
        <v>447</v>
      </c>
      <c r="C32" s="200" t="str">
        <f>IF(ISERROR(VLOOKUP(B32,#REF!,2,0)),"",(VLOOKUP(B32,#REF!,2,0)))</f>
        <v/>
      </c>
      <c r="D32" s="201" t="str">
        <f>IF(ISERROR(VLOOKUP(B32,#REF!,4,0)),"",(VLOOKUP(B32,#REF!,4,0)))</f>
        <v/>
      </c>
      <c r="E32" s="202" t="str">
        <f>IF(ISERROR(VLOOKUP(B32,#REF!,5,0)),"",(VLOOKUP(B32,#REF!,5,0)))</f>
        <v/>
      </c>
      <c r="F32" s="202" t="str">
        <f>IF(ISERROR(VLOOKUP(B32,#REF!,6,0)),"",(VLOOKUP(B32,#REF!,6,0)))</f>
        <v/>
      </c>
      <c r="G32" s="217"/>
      <c r="H32" s="204"/>
      <c r="J32" s="198"/>
      <c r="K32" s="205"/>
      <c r="L32" s="201"/>
      <c r="M32" s="206"/>
      <c r="N32" s="207"/>
      <c r="O32" s="203"/>
      <c r="P32" s="208"/>
    </row>
    <row r="33" spans="1:16" s="13" customFormat="1" ht="58.5" customHeight="1" x14ac:dyDescent="0.2">
      <c r="A33" s="198">
        <v>9</v>
      </c>
      <c r="B33" s="199" t="s">
        <v>448</v>
      </c>
      <c r="C33" s="200" t="str">
        <f>IF(ISERROR(VLOOKUP(B33,#REF!,2,0)),"",(VLOOKUP(B33,#REF!,2,0)))</f>
        <v/>
      </c>
      <c r="D33" s="201" t="str">
        <f>IF(ISERROR(VLOOKUP(B33,#REF!,4,0)),"",(VLOOKUP(B33,#REF!,4,0)))</f>
        <v/>
      </c>
      <c r="E33" s="202" t="str">
        <f>IF(ISERROR(VLOOKUP(B33,#REF!,5,0)),"",(VLOOKUP(B33,#REF!,5,0)))</f>
        <v/>
      </c>
      <c r="F33" s="202" t="str">
        <f>IF(ISERROR(VLOOKUP(B33,#REF!,6,0)),"",(VLOOKUP(B33,#REF!,6,0)))</f>
        <v/>
      </c>
      <c r="G33" s="217"/>
      <c r="H33" s="204"/>
      <c r="J33" s="198"/>
      <c r="K33" s="205"/>
      <c r="L33" s="201"/>
      <c r="M33" s="206"/>
      <c r="N33" s="207"/>
      <c r="O33" s="203"/>
      <c r="P33" s="208"/>
    </row>
    <row r="34" spans="1:16" s="13" customFormat="1" ht="58.5" customHeight="1" x14ac:dyDescent="0.2">
      <c r="A34" s="198">
        <v>10</v>
      </c>
      <c r="B34" s="199" t="s">
        <v>449</v>
      </c>
      <c r="C34" s="200" t="str">
        <f>IF(ISERROR(VLOOKUP(B34,#REF!,2,0)),"",(VLOOKUP(B34,#REF!,2,0)))</f>
        <v/>
      </c>
      <c r="D34" s="201" t="str">
        <f>IF(ISERROR(VLOOKUP(B34,#REF!,4,0)),"",(VLOOKUP(B34,#REF!,4,0)))</f>
        <v/>
      </c>
      <c r="E34" s="202" t="str">
        <f>IF(ISERROR(VLOOKUP(B34,#REF!,5,0)),"",(VLOOKUP(B34,#REF!,5,0)))</f>
        <v/>
      </c>
      <c r="F34" s="202" t="str">
        <f>IF(ISERROR(VLOOKUP(B34,#REF!,6,0)),"",(VLOOKUP(B34,#REF!,6,0)))</f>
        <v/>
      </c>
      <c r="G34" s="217"/>
      <c r="H34" s="204"/>
      <c r="J34" s="198"/>
      <c r="K34" s="205"/>
      <c r="L34" s="201"/>
      <c r="M34" s="206"/>
      <c r="N34" s="207"/>
      <c r="O34" s="203"/>
      <c r="P34" s="208"/>
    </row>
    <row r="35" spans="1:16" s="13" customFormat="1" ht="58.5" customHeight="1" x14ac:dyDescent="0.2">
      <c r="A35" s="198">
        <v>11</v>
      </c>
      <c r="B35" s="199" t="s">
        <v>450</v>
      </c>
      <c r="C35" s="200" t="str">
        <f>IF(ISERROR(VLOOKUP(B35,#REF!,2,0)),"",(VLOOKUP(B35,#REF!,2,0)))</f>
        <v/>
      </c>
      <c r="D35" s="201" t="str">
        <f>IF(ISERROR(VLOOKUP(B35,#REF!,4,0)),"",(VLOOKUP(B35,#REF!,4,0)))</f>
        <v/>
      </c>
      <c r="E35" s="202" t="str">
        <f>IF(ISERROR(VLOOKUP(B35,#REF!,5,0)),"",(VLOOKUP(B35,#REF!,5,0)))</f>
        <v/>
      </c>
      <c r="F35" s="202" t="str">
        <f>IF(ISERROR(VLOOKUP(B35,#REF!,6,0)),"",(VLOOKUP(B35,#REF!,6,0)))</f>
        <v/>
      </c>
      <c r="G35" s="217"/>
      <c r="H35" s="204"/>
      <c r="J35" s="198"/>
      <c r="K35" s="205"/>
      <c r="L35" s="201"/>
      <c r="M35" s="206"/>
      <c r="N35" s="207"/>
      <c r="O35" s="203"/>
      <c r="P35" s="208"/>
    </row>
    <row r="36" spans="1:16" s="13" customFormat="1" ht="58.5" customHeight="1" x14ac:dyDescent="0.2">
      <c r="A36" s="198">
        <v>12</v>
      </c>
      <c r="B36" s="199" t="s">
        <v>451</v>
      </c>
      <c r="C36" s="200" t="str">
        <f>IF(ISERROR(VLOOKUP(B36,#REF!,2,0)),"",(VLOOKUP(B36,#REF!,2,0)))</f>
        <v/>
      </c>
      <c r="D36" s="201" t="str">
        <f>IF(ISERROR(VLOOKUP(B36,#REF!,4,0)),"",(VLOOKUP(B36,#REF!,4,0)))</f>
        <v/>
      </c>
      <c r="E36" s="202" t="str">
        <f>IF(ISERROR(VLOOKUP(B36,#REF!,5,0)),"",(VLOOKUP(B36,#REF!,5,0)))</f>
        <v/>
      </c>
      <c r="F36" s="202" t="str">
        <f>IF(ISERROR(VLOOKUP(B36,#REF!,6,0)),"",(VLOOKUP(B36,#REF!,6,0)))</f>
        <v/>
      </c>
      <c r="G36" s="217"/>
      <c r="H36" s="204"/>
      <c r="J36" s="198"/>
      <c r="K36" s="205"/>
      <c r="L36" s="201"/>
      <c r="M36" s="206"/>
      <c r="N36" s="207"/>
      <c r="O36" s="203"/>
      <c r="P36" s="208"/>
    </row>
    <row r="37" spans="1:16" ht="7.5" customHeight="1" x14ac:dyDescent="0.2">
      <c r="A37" s="25"/>
      <c r="B37" s="25"/>
      <c r="C37" s="26"/>
      <c r="D37" s="46"/>
      <c r="E37" s="27"/>
      <c r="F37" s="121"/>
      <c r="G37" s="29"/>
      <c r="H37" s="29"/>
      <c r="I37" s="29"/>
      <c r="K37" s="30"/>
      <c r="L37" s="31"/>
      <c r="M37" s="32"/>
      <c r="N37" s="33"/>
      <c r="O37" s="42"/>
      <c r="P37" s="42"/>
    </row>
    <row r="38" spans="1:16" ht="14.25" customHeight="1" x14ac:dyDescent="0.2">
      <c r="A38" s="20" t="s">
        <v>18</v>
      </c>
      <c r="B38" s="20"/>
      <c r="C38" s="20"/>
      <c r="D38" s="47"/>
      <c r="E38" s="40" t="s">
        <v>0</v>
      </c>
      <c r="F38" s="122" t="s">
        <v>1</v>
      </c>
      <c r="G38" s="17"/>
      <c r="H38" s="17"/>
      <c r="I38" s="17"/>
      <c r="J38" s="21" t="s">
        <v>2</v>
      </c>
      <c r="K38" s="21"/>
      <c r="L38" s="21"/>
      <c r="M38" s="21"/>
      <c r="O38" s="43" t="s">
        <v>3</v>
      </c>
      <c r="P38" s="44" t="s">
        <v>3</v>
      </c>
    </row>
  </sheetData>
  <autoFilter ref="K9:P10"/>
  <mergeCells count="17">
    <mergeCell ref="O9:O10"/>
    <mergeCell ref="P9:P10"/>
    <mergeCell ref="A7:C7"/>
    <mergeCell ref="D7:E7"/>
    <mergeCell ref="A8:H8"/>
    <mergeCell ref="J8:N8"/>
    <mergeCell ref="J9:J10"/>
    <mergeCell ref="K9:K10"/>
    <mergeCell ref="L9:L10"/>
    <mergeCell ref="M9:M10"/>
    <mergeCell ref="N9:N10"/>
    <mergeCell ref="A1:P1"/>
    <mergeCell ref="A2:P2"/>
    <mergeCell ref="A3:C3"/>
    <mergeCell ref="D3:E3"/>
    <mergeCell ref="F3:G3"/>
    <mergeCell ref="H3:J3"/>
  </mergeCells>
  <hyperlinks>
    <hyperlink ref="D3" location="'YARIŞMA PROGRAMI'!C7" display="100 m. Engelli"/>
  </hyperlinks>
  <printOptions horizontalCentered="1"/>
  <pageMargins left="0.27559055118110237" right="0.19685039370078741" top="0.53" bottom="0.35433070866141736" header="0.39370078740157483" footer="0.27559055118110237"/>
  <pageSetup paperSize="9" scale="41" fitToHeight="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35"/>
  <sheetViews>
    <sheetView view="pageBreakPreview" zoomScale="70" zoomScaleNormal="100" zoomScaleSheetLayoutView="70" workbookViewId="0">
      <selection activeCell="N10" sqref="N10"/>
    </sheetView>
  </sheetViews>
  <sheetFormatPr defaultRowHeight="12.75" x14ac:dyDescent="0.2"/>
  <cols>
    <col min="1" max="1" width="7.28515625" style="17" customWidth="1"/>
    <col min="2" max="2" width="10" style="17" hidden="1" customWidth="1"/>
    <col min="3" max="3" width="10" style="15" customWidth="1"/>
    <col min="4" max="4" width="14.28515625" style="41" customWidth="1"/>
    <col min="5" max="5" width="23" style="41" customWidth="1"/>
    <col min="6" max="6" width="32.140625" style="119" customWidth="1"/>
    <col min="7" max="7" width="21" style="18" customWidth="1"/>
    <col min="8" max="8" width="7.5703125" style="18" customWidth="1"/>
    <col min="9" max="9" width="4.28515625" style="18" customWidth="1"/>
    <col min="10" max="10" width="7.28515625" style="15" customWidth="1"/>
    <col min="11" max="11" width="10" style="17" customWidth="1"/>
    <col min="12" max="12" width="14.28515625" style="17" customWidth="1"/>
    <col min="13" max="13" width="23" style="17" customWidth="1"/>
    <col min="14" max="14" width="32.140625" style="19" customWidth="1"/>
    <col min="15" max="15" width="21" style="45" customWidth="1"/>
    <col min="16" max="16" width="16.85546875" style="45" customWidth="1"/>
    <col min="17" max="16384" width="9.140625" style="15"/>
  </cols>
  <sheetData>
    <row r="1" spans="1:16" s="10" customFormat="1" ht="50.25" customHeight="1" x14ac:dyDescent="0.2">
      <c r="A1" s="436" t="str">
        <f>('YARIŞMA BİLGİLERİ'!A2)</f>
        <v>Türkiye Atletizm Federasyonu
İzmir Atletizm İl Temsilciliği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</row>
    <row r="2" spans="1:16" s="10" customFormat="1" ht="24.75" customHeight="1" x14ac:dyDescent="0.2">
      <c r="A2" s="437" t="str">
        <f>'YARIŞMA BİLGİLERİ'!F19</f>
        <v>Olimpik Deneme Yarışmaları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</row>
    <row r="3" spans="1:16" s="12" customFormat="1" ht="29.25" customHeight="1" x14ac:dyDescent="0.2">
      <c r="A3" s="511" t="s">
        <v>47</v>
      </c>
      <c r="B3" s="511"/>
      <c r="C3" s="511"/>
      <c r="D3" s="512" t="e">
        <f>#REF!</f>
        <v>#REF!</v>
      </c>
      <c r="E3" s="512"/>
      <c r="F3" s="541" t="s">
        <v>363</v>
      </c>
      <c r="G3" s="541"/>
      <c r="H3" s="542" t="e">
        <f>#REF!</f>
        <v>#REF!</v>
      </c>
      <c r="I3" s="542"/>
      <c r="J3" s="11"/>
      <c r="K3" s="11"/>
      <c r="L3" s="11"/>
      <c r="M3" s="309" t="s">
        <v>153</v>
      </c>
      <c r="N3" s="543" t="e">
        <f>#REF!</f>
        <v>#REF!</v>
      </c>
      <c r="O3" s="543"/>
      <c r="P3" s="543"/>
    </row>
    <row r="4" spans="1:16" s="12" customFormat="1" ht="17.25" customHeight="1" x14ac:dyDescent="0.2">
      <c r="A4" s="515" t="s">
        <v>41</v>
      </c>
      <c r="B4" s="515"/>
      <c r="C4" s="515"/>
      <c r="D4" s="516" t="str">
        <f>'YARIŞMA BİLGİLERİ'!F21</f>
        <v>ERKEKLER  - BAYANLAR</v>
      </c>
      <c r="E4" s="516"/>
      <c r="F4" s="120"/>
      <c r="G4" s="23"/>
      <c r="H4" s="23"/>
      <c r="I4" s="23"/>
      <c r="J4" s="23"/>
      <c r="K4" s="23"/>
      <c r="L4" s="23"/>
      <c r="M4" s="66" t="s">
        <v>5</v>
      </c>
      <c r="N4" s="540" t="e">
        <f>#REF!</f>
        <v>#REF!</v>
      </c>
      <c r="O4" s="540"/>
      <c r="P4" s="540"/>
    </row>
    <row r="5" spans="1:16" s="10" customFormat="1" ht="23.25" customHeight="1" x14ac:dyDescent="0.25">
      <c r="A5" s="447" t="s">
        <v>204</v>
      </c>
      <c r="B5" s="447"/>
      <c r="C5" s="447"/>
      <c r="D5" s="447"/>
      <c r="E5" s="447"/>
      <c r="F5" s="447"/>
      <c r="G5" s="447"/>
      <c r="H5" s="447"/>
      <c r="I5" s="231"/>
      <c r="J5" s="447" t="s">
        <v>205</v>
      </c>
      <c r="K5" s="447"/>
      <c r="L5" s="447"/>
      <c r="M5" s="447"/>
      <c r="N5" s="447"/>
      <c r="O5" s="230" t="s">
        <v>206</v>
      </c>
      <c r="P5" s="310">
        <f ca="1">NOW()</f>
        <v>42842.47463553241</v>
      </c>
    </row>
    <row r="6" spans="1:16" s="13" customFormat="1" ht="18.75" customHeight="1" x14ac:dyDescent="0.2">
      <c r="A6" s="157" t="s">
        <v>359</v>
      </c>
      <c r="B6" s="158"/>
      <c r="C6" s="158"/>
      <c r="D6" s="158"/>
      <c r="E6" s="158"/>
      <c r="F6" s="158"/>
      <c r="G6" s="158"/>
      <c r="H6" s="159"/>
      <c r="J6" s="448" t="s">
        <v>11</v>
      </c>
      <c r="K6" s="448" t="s">
        <v>37</v>
      </c>
      <c r="L6" s="450" t="s">
        <v>45</v>
      </c>
      <c r="M6" s="451" t="s">
        <v>13</v>
      </c>
      <c r="N6" s="451" t="s">
        <v>198</v>
      </c>
      <c r="O6" s="442" t="s">
        <v>14</v>
      </c>
      <c r="P6" s="443" t="s">
        <v>98</v>
      </c>
    </row>
    <row r="7" spans="1:16" ht="26.25" customHeight="1" x14ac:dyDescent="0.2">
      <c r="A7" s="36" t="s">
        <v>201</v>
      </c>
      <c r="B7" s="36" t="s">
        <v>38</v>
      </c>
      <c r="C7" s="36" t="s">
        <v>37</v>
      </c>
      <c r="D7" s="37" t="s">
        <v>12</v>
      </c>
      <c r="E7" s="38" t="s">
        <v>13</v>
      </c>
      <c r="F7" s="38" t="s">
        <v>198</v>
      </c>
      <c r="G7" s="167" t="s">
        <v>14</v>
      </c>
      <c r="H7" s="36" t="s">
        <v>26</v>
      </c>
      <c r="I7" s="15"/>
      <c r="J7" s="449"/>
      <c r="K7" s="449"/>
      <c r="L7" s="450"/>
      <c r="M7" s="451"/>
      <c r="N7" s="451"/>
      <c r="O7" s="442"/>
      <c r="P7" s="444"/>
    </row>
    <row r="8" spans="1:16" s="13" customFormat="1" ht="58.5" customHeight="1" x14ac:dyDescent="0.2">
      <c r="A8" s="198">
        <v>1</v>
      </c>
      <c r="B8" s="199" t="s">
        <v>167</v>
      </c>
      <c r="C8" s="200" t="str">
        <f>IF(ISERROR(VLOOKUP(B8,#REF!,2,0)),"",(VLOOKUP(B8,#REF!,2,0)))</f>
        <v/>
      </c>
      <c r="D8" s="201" t="str">
        <f>IF(ISERROR(VLOOKUP(B8,#REF!,4,0)),"",(VLOOKUP(B8,#REF!,4,0)))</f>
        <v/>
      </c>
      <c r="E8" s="202" t="str">
        <f>IF(ISERROR(VLOOKUP(B8,#REF!,5,0)),"",(VLOOKUP(B8,#REF!,5,0)))</f>
        <v/>
      </c>
      <c r="F8" s="202" t="str">
        <f>IF(ISERROR(VLOOKUP(B8,#REF!,6,0)),"",(VLOOKUP(B8,#REF!,6,0)))</f>
        <v/>
      </c>
      <c r="G8" s="203"/>
      <c r="H8" s="204"/>
      <c r="J8" s="198">
        <v>1</v>
      </c>
      <c r="K8" s="205"/>
      <c r="L8" s="201"/>
      <c r="M8" s="206"/>
      <c r="N8" s="207"/>
      <c r="O8" s="203"/>
      <c r="P8" s="208"/>
    </row>
    <row r="9" spans="1:16" s="13" customFormat="1" ht="58.5" customHeight="1" x14ac:dyDescent="0.2">
      <c r="A9" s="198">
        <v>2</v>
      </c>
      <c r="B9" s="199" t="s">
        <v>168</v>
      </c>
      <c r="C9" s="200" t="str">
        <f>IF(ISERROR(VLOOKUP(B9,#REF!,2,0)),"",(VLOOKUP(B9,#REF!,2,0)))</f>
        <v/>
      </c>
      <c r="D9" s="201" t="str">
        <f>IF(ISERROR(VLOOKUP(B9,#REF!,4,0)),"",(VLOOKUP(B9,#REF!,4,0)))</f>
        <v/>
      </c>
      <c r="E9" s="202" t="str">
        <f>IF(ISERROR(VLOOKUP(B9,#REF!,5,0)),"",(VLOOKUP(B9,#REF!,5,0)))</f>
        <v/>
      </c>
      <c r="F9" s="202" t="str">
        <f>IF(ISERROR(VLOOKUP(B9,#REF!,6,0)),"",(VLOOKUP(B9,#REF!,6,0)))</f>
        <v/>
      </c>
      <c r="G9" s="203"/>
      <c r="H9" s="204"/>
      <c r="J9" s="198">
        <v>2</v>
      </c>
      <c r="K9" s="205"/>
      <c r="L9" s="201"/>
      <c r="M9" s="206"/>
      <c r="N9" s="207"/>
      <c r="O9" s="203"/>
      <c r="P9" s="208"/>
    </row>
    <row r="10" spans="1:16" s="13" customFormat="1" ht="58.5" customHeight="1" x14ac:dyDescent="0.2">
      <c r="A10" s="198">
        <v>3</v>
      </c>
      <c r="B10" s="199" t="s">
        <v>169</v>
      </c>
      <c r="C10" s="200" t="str">
        <f>IF(ISERROR(VLOOKUP(B10,#REF!,2,0)),"",(VLOOKUP(B10,#REF!,2,0)))</f>
        <v/>
      </c>
      <c r="D10" s="201" t="str">
        <f>IF(ISERROR(VLOOKUP(B10,#REF!,4,0)),"",(VLOOKUP(B10,#REF!,4,0)))</f>
        <v/>
      </c>
      <c r="E10" s="202" t="str">
        <f>IF(ISERROR(VLOOKUP(B10,#REF!,5,0)),"",(VLOOKUP(B10,#REF!,5,0)))</f>
        <v/>
      </c>
      <c r="F10" s="202" t="str">
        <f>IF(ISERROR(VLOOKUP(B10,#REF!,6,0)),"",(VLOOKUP(B10,#REF!,6,0)))</f>
        <v/>
      </c>
      <c r="G10" s="203"/>
      <c r="H10" s="204"/>
      <c r="J10" s="198">
        <v>3</v>
      </c>
      <c r="K10" s="205"/>
      <c r="L10" s="201"/>
      <c r="M10" s="206"/>
      <c r="N10" s="207"/>
      <c r="O10" s="203"/>
      <c r="P10" s="208"/>
    </row>
    <row r="11" spans="1:16" s="13" customFormat="1" ht="58.5" customHeight="1" x14ac:dyDescent="0.2">
      <c r="A11" s="198">
        <v>4</v>
      </c>
      <c r="B11" s="199" t="s">
        <v>170</v>
      </c>
      <c r="C11" s="200" t="str">
        <f>IF(ISERROR(VLOOKUP(B11,#REF!,2,0)),"",(VLOOKUP(B11,#REF!,2,0)))</f>
        <v/>
      </c>
      <c r="D11" s="201" t="str">
        <f>IF(ISERROR(VLOOKUP(B11,#REF!,4,0)),"",(VLOOKUP(B11,#REF!,4,0)))</f>
        <v/>
      </c>
      <c r="E11" s="202" t="str">
        <f>IF(ISERROR(VLOOKUP(B11,#REF!,5,0)),"",(VLOOKUP(B11,#REF!,5,0)))</f>
        <v/>
      </c>
      <c r="F11" s="202" t="str">
        <f>IF(ISERROR(VLOOKUP(B11,#REF!,6,0)),"",(VLOOKUP(B11,#REF!,6,0)))</f>
        <v/>
      </c>
      <c r="G11" s="203"/>
      <c r="H11" s="204"/>
      <c r="J11" s="198">
        <v>4</v>
      </c>
      <c r="K11" s="205"/>
      <c r="L11" s="201"/>
      <c r="M11" s="206"/>
      <c r="N11" s="207"/>
      <c r="O11" s="203"/>
      <c r="P11" s="208"/>
    </row>
    <row r="12" spans="1:16" s="13" customFormat="1" ht="58.5" customHeight="1" x14ac:dyDescent="0.2">
      <c r="A12" s="198">
        <v>5</v>
      </c>
      <c r="B12" s="199" t="s">
        <v>171</v>
      </c>
      <c r="C12" s="200" t="str">
        <f>IF(ISERROR(VLOOKUP(B12,#REF!,2,0)),"",(VLOOKUP(B12,#REF!,2,0)))</f>
        <v/>
      </c>
      <c r="D12" s="201" t="str">
        <f>IF(ISERROR(VLOOKUP(B12,#REF!,4,0)),"",(VLOOKUP(B12,#REF!,4,0)))</f>
        <v/>
      </c>
      <c r="E12" s="202" t="str">
        <f>IF(ISERROR(VLOOKUP(B12,#REF!,5,0)),"",(VLOOKUP(B12,#REF!,5,0)))</f>
        <v/>
      </c>
      <c r="F12" s="202" t="str">
        <f>IF(ISERROR(VLOOKUP(B12,#REF!,6,0)),"",(VLOOKUP(B12,#REF!,6,0)))</f>
        <v/>
      </c>
      <c r="G12" s="203"/>
      <c r="H12" s="204"/>
      <c r="J12" s="198">
        <v>5</v>
      </c>
      <c r="K12" s="205"/>
      <c r="L12" s="201"/>
      <c r="M12" s="206"/>
      <c r="N12" s="207"/>
      <c r="O12" s="203"/>
      <c r="P12" s="208"/>
    </row>
    <row r="13" spans="1:16" s="13" customFormat="1" ht="58.5" customHeight="1" x14ac:dyDescent="0.2">
      <c r="A13" s="198">
        <v>6</v>
      </c>
      <c r="B13" s="199" t="s">
        <v>172</v>
      </c>
      <c r="C13" s="200" t="str">
        <f>IF(ISERROR(VLOOKUP(B13,#REF!,2,0)),"",(VLOOKUP(B13,#REF!,2,0)))</f>
        <v/>
      </c>
      <c r="D13" s="201" t="str">
        <f>IF(ISERROR(VLOOKUP(B13,#REF!,4,0)),"",(VLOOKUP(B13,#REF!,4,0)))</f>
        <v/>
      </c>
      <c r="E13" s="202" t="str">
        <f>IF(ISERROR(VLOOKUP(B13,#REF!,5,0)),"",(VLOOKUP(B13,#REF!,5,0)))</f>
        <v/>
      </c>
      <c r="F13" s="202" t="str">
        <f>IF(ISERROR(VLOOKUP(B13,#REF!,6,0)),"",(VLOOKUP(B13,#REF!,6,0)))</f>
        <v/>
      </c>
      <c r="G13" s="203"/>
      <c r="H13" s="204"/>
      <c r="J13" s="198">
        <v>6</v>
      </c>
      <c r="K13" s="205"/>
      <c r="L13" s="201"/>
      <c r="M13" s="206"/>
      <c r="N13" s="207"/>
      <c r="O13" s="203"/>
      <c r="P13" s="208"/>
    </row>
    <row r="14" spans="1:16" s="13" customFormat="1" ht="58.5" customHeight="1" x14ac:dyDescent="0.2">
      <c r="A14" s="198">
        <v>7</v>
      </c>
      <c r="B14" s="199" t="s">
        <v>173</v>
      </c>
      <c r="C14" s="200" t="str">
        <f>IF(ISERROR(VLOOKUP(B14,#REF!,2,0)),"",(VLOOKUP(B14,#REF!,2,0)))</f>
        <v/>
      </c>
      <c r="D14" s="201" t="str">
        <f>IF(ISERROR(VLOOKUP(B14,#REF!,4,0)),"",(VLOOKUP(B14,#REF!,4,0)))</f>
        <v/>
      </c>
      <c r="E14" s="202" t="str">
        <f>IF(ISERROR(VLOOKUP(B14,#REF!,5,0)),"",(VLOOKUP(B14,#REF!,5,0)))</f>
        <v/>
      </c>
      <c r="F14" s="202" t="str">
        <f>IF(ISERROR(VLOOKUP(B14,#REF!,6,0)),"",(VLOOKUP(B14,#REF!,6,0)))</f>
        <v/>
      </c>
      <c r="G14" s="203"/>
      <c r="H14" s="204"/>
      <c r="J14" s="198">
        <v>7</v>
      </c>
      <c r="K14" s="205"/>
      <c r="L14" s="201"/>
      <c r="M14" s="206"/>
      <c r="N14" s="207"/>
      <c r="O14" s="203"/>
      <c r="P14" s="208"/>
    </row>
    <row r="15" spans="1:16" s="13" customFormat="1" ht="58.5" customHeight="1" x14ac:dyDescent="0.2">
      <c r="A15" s="198">
        <v>8</v>
      </c>
      <c r="B15" s="199" t="s">
        <v>174</v>
      </c>
      <c r="C15" s="200" t="str">
        <f>IF(ISERROR(VLOOKUP(B15,#REF!,2,0)),"",(VLOOKUP(B15,#REF!,2,0)))</f>
        <v/>
      </c>
      <c r="D15" s="201" t="str">
        <f>IF(ISERROR(VLOOKUP(B15,#REF!,4,0)),"",(VLOOKUP(B15,#REF!,4,0)))</f>
        <v/>
      </c>
      <c r="E15" s="202" t="str">
        <f>IF(ISERROR(VLOOKUP(B15,#REF!,5,0)),"",(VLOOKUP(B15,#REF!,5,0)))</f>
        <v/>
      </c>
      <c r="F15" s="202" t="str">
        <f>IF(ISERROR(VLOOKUP(B15,#REF!,6,0)),"",(VLOOKUP(B15,#REF!,6,0)))</f>
        <v/>
      </c>
      <c r="G15" s="203"/>
      <c r="H15" s="204"/>
      <c r="J15" s="198">
        <v>8</v>
      </c>
      <c r="K15" s="205"/>
      <c r="L15" s="201"/>
      <c r="M15" s="206"/>
      <c r="N15" s="207"/>
      <c r="O15" s="203"/>
      <c r="P15" s="208"/>
    </row>
    <row r="16" spans="1:16" s="13" customFormat="1" ht="58.5" customHeight="1" x14ac:dyDescent="0.2">
      <c r="A16" s="198">
        <v>9</v>
      </c>
      <c r="B16" s="199" t="s">
        <v>175</v>
      </c>
      <c r="C16" s="200" t="str">
        <f>IF(ISERROR(VLOOKUP(B16,#REF!,2,0)),"",(VLOOKUP(B16,#REF!,2,0)))</f>
        <v/>
      </c>
      <c r="D16" s="201" t="str">
        <f>IF(ISERROR(VLOOKUP(B16,#REF!,4,0)),"",(VLOOKUP(B16,#REF!,4,0)))</f>
        <v/>
      </c>
      <c r="E16" s="202" t="str">
        <f>IF(ISERROR(VLOOKUP(B16,#REF!,5,0)),"",(VLOOKUP(B16,#REF!,5,0)))</f>
        <v/>
      </c>
      <c r="F16" s="202" t="str">
        <f>IF(ISERROR(VLOOKUP(B16,#REF!,6,0)),"",(VLOOKUP(B16,#REF!,6,0)))</f>
        <v/>
      </c>
      <c r="G16" s="203"/>
      <c r="H16" s="204"/>
      <c r="J16" s="198"/>
      <c r="K16" s="205"/>
      <c r="L16" s="201"/>
      <c r="M16" s="206"/>
      <c r="N16" s="207"/>
      <c r="O16" s="203"/>
      <c r="P16" s="208"/>
    </row>
    <row r="17" spans="1:16" s="13" customFormat="1" ht="58.5" customHeight="1" x14ac:dyDescent="0.2">
      <c r="A17" s="198">
        <v>10</v>
      </c>
      <c r="B17" s="199" t="s">
        <v>176</v>
      </c>
      <c r="C17" s="200" t="str">
        <f>IF(ISERROR(VLOOKUP(B17,#REF!,2,0)),"",(VLOOKUP(B17,#REF!,2,0)))</f>
        <v/>
      </c>
      <c r="D17" s="201" t="str">
        <f>IF(ISERROR(VLOOKUP(B17,#REF!,4,0)),"",(VLOOKUP(B17,#REF!,4,0)))</f>
        <v/>
      </c>
      <c r="E17" s="202" t="str">
        <f>IF(ISERROR(VLOOKUP(B17,#REF!,5,0)),"",(VLOOKUP(B17,#REF!,5,0)))</f>
        <v/>
      </c>
      <c r="F17" s="202" t="str">
        <f>IF(ISERROR(VLOOKUP(B17,#REF!,6,0)),"",(VLOOKUP(B17,#REF!,6,0)))</f>
        <v/>
      </c>
      <c r="G17" s="203"/>
      <c r="H17" s="204"/>
      <c r="J17" s="198"/>
      <c r="K17" s="205"/>
      <c r="L17" s="201"/>
      <c r="M17" s="206"/>
      <c r="N17" s="207"/>
      <c r="O17" s="203"/>
      <c r="P17" s="208"/>
    </row>
    <row r="18" spans="1:16" s="13" customFormat="1" ht="58.5" customHeight="1" x14ac:dyDescent="0.2">
      <c r="A18" s="198">
        <v>11</v>
      </c>
      <c r="B18" s="199" t="s">
        <v>177</v>
      </c>
      <c r="C18" s="200" t="str">
        <f>IF(ISERROR(VLOOKUP(B18,#REF!,2,0)),"",(VLOOKUP(B18,#REF!,2,0)))</f>
        <v/>
      </c>
      <c r="D18" s="201" t="str">
        <f>IF(ISERROR(VLOOKUP(B18,#REF!,4,0)),"",(VLOOKUP(B18,#REF!,4,0)))</f>
        <v/>
      </c>
      <c r="E18" s="202" t="str">
        <f>IF(ISERROR(VLOOKUP(B18,#REF!,5,0)),"",(VLOOKUP(B18,#REF!,5,0)))</f>
        <v/>
      </c>
      <c r="F18" s="202" t="str">
        <f>IF(ISERROR(VLOOKUP(B18,#REF!,6,0)),"",(VLOOKUP(B18,#REF!,6,0)))</f>
        <v/>
      </c>
      <c r="G18" s="203"/>
      <c r="H18" s="204"/>
      <c r="J18" s="198"/>
      <c r="K18" s="205"/>
      <c r="L18" s="201"/>
      <c r="M18" s="206"/>
      <c r="N18" s="207"/>
      <c r="O18" s="203"/>
      <c r="P18" s="208"/>
    </row>
    <row r="19" spans="1:16" s="13" customFormat="1" ht="58.5" customHeight="1" x14ac:dyDescent="0.2">
      <c r="A19" s="198">
        <v>12</v>
      </c>
      <c r="B19" s="199" t="s">
        <v>178</v>
      </c>
      <c r="C19" s="200" t="str">
        <f>IF(ISERROR(VLOOKUP(B19,#REF!,2,0)),"",(VLOOKUP(B19,#REF!,2,0)))</f>
        <v/>
      </c>
      <c r="D19" s="201" t="str">
        <f>IF(ISERROR(VLOOKUP(B19,#REF!,4,0)),"",(VLOOKUP(B19,#REF!,4,0)))</f>
        <v/>
      </c>
      <c r="E19" s="202" t="str">
        <f>IF(ISERROR(VLOOKUP(B19,#REF!,5,0)),"",(VLOOKUP(B19,#REF!,5,0)))</f>
        <v/>
      </c>
      <c r="F19" s="202" t="str">
        <f>IF(ISERROR(VLOOKUP(B19,#REF!,6,0)),"",(VLOOKUP(B19,#REF!,6,0)))</f>
        <v/>
      </c>
      <c r="G19" s="203"/>
      <c r="H19" s="204"/>
      <c r="J19" s="198"/>
      <c r="K19" s="205"/>
      <c r="L19" s="201"/>
      <c r="M19" s="206"/>
      <c r="N19" s="207"/>
      <c r="O19" s="203"/>
      <c r="P19" s="208"/>
    </row>
    <row r="20" spans="1:16" s="13" customFormat="1" ht="58.5" customHeight="1" x14ac:dyDescent="0.2">
      <c r="A20" s="157" t="s">
        <v>16</v>
      </c>
      <c r="B20" s="158"/>
      <c r="C20" s="158"/>
      <c r="D20" s="158"/>
      <c r="E20" s="158"/>
      <c r="F20" s="158"/>
      <c r="G20" s="158"/>
      <c r="H20" s="159"/>
      <c r="J20" s="198"/>
      <c r="K20" s="205"/>
      <c r="L20" s="201"/>
      <c r="M20" s="206"/>
      <c r="N20" s="207"/>
      <c r="O20" s="203"/>
      <c r="P20" s="208"/>
    </row>
    <row r="21" spans="1:16" s="13" customFormat="1" ht="58.5" customHeight="1" x14ac:dyDescent="0.2">
      <c r="A21" s="39" t="s">
        <v>201</v>
      </c>
      <c r="B21" s="39" t="s">
        <v>38</v>
      </c>
      <c r="C21" s="39" t="s">
        <v>37</v>
      </c>
      <c r="D21" s="78" t="s">
        <v>12</v>
      </c>
      <c r="E21" s="79" t="s">
        <v>13</v>
      </c>
      <c r="F21" s="79" t="s">
        <v>198</v>
      </c>
      <c r="G21" s="118" t="s">
        <v>14</v>
      </c>
      <c r="H21" s="39" t="s">
        <v>26</v>
      </c>
      <c r="J21" s="198"/>
      <c r="K21" s="205"/>
      <c r="L21" s="201"/>
      <c r="M21" s="206"/>
      <c r="N21" s="207"/>
      <c r="O21" s="203"/>
      <c r="P21" s="208"/>
    </row>
    <row r="22" spans="1:16" s="13" customFormat="1" ht="58.5" customHeight="1" x14ac:dyDescent="0.2">
      <c r="A22" s="198">
        <v>1</v>
      </c>
      <c r="B22" s="199" t="s">
        <v>179</v>
      </c>
      <c r="C22" s="200" t="str">
        <f>IF(ISERROR(VLOOKUP(B22,#REF!,2,0)),"",(VLOOKUP(B22,#REF!,2,0)))</f>
        <v/>
      </c>
      <c r="D22" s="201" t="str">
        <f>IF(ISERROR(VLOOKUP(B22,#REF!,4,0)),"",(VLOOKUP(B22,#REF!,4,0)))</f>
        <v/>
      </c>
      <c r="E22" s="202" t="str">
        <f>IF(ISERROR(VLOOKUP(B22,#REF!,5,0)),"",(VLOOKUP(B22,#REF!,5,0)))</f>
        <v/>
      </c>
      <c r="F22" s="202" t="str">
        <f>IF(ISERROR(VLOOKUP(B22,#REF!,6,0)),"",(VLOOKUP(B22,#REF!,6,0)))</f>
        <v/>
      </c>
      <c r="G22" s="217"/>
      <c r="H22" s="204"/>
      <c r="J22" s="198"/>
      <c r="K22" s="205"/>
      <c r="L22" s="201"/>
      <c r="M22" s="206"/>
      <c r="N22" s="207"/>
      <c r="O22" s="203"/>
      <c r="P22" s="208"/>
    </row>
    <row r="23" spans="1:16" s="13" customFormat="1" ht="58.5" customHeight="1" x14ac:dyDescent="0.2">
      <c r="A23" s="198">
        <v>2</v>
      </c>
      <c r="B23" s="199" t="s">
        <v>180</v>
      </c>
      <c r="C23" s="200" t="str">
        <f>IF(ISERROR(VLOOKUP(B23,#REF!,2,0)),"",(VLOOKUP(B23,#REF!,2,0)))</f>
        <v/>
      </c>
      <c r="D23" s="201" t="str">
        <f>IF(ISERROR(VLOOKUP(B23,#REF!,4,0)),"",(VLOOKUP(B23,#REF!,4,0)))</f>
        <v/>
      </c>
      <c r="E23" s="202" t="str">
        <f>IF(ISERROR(VLOOKUP(B23,#REF!,5,0)),"",(VLOOKUP(B23,#REF!,5,0)))</f>
        <v/>
      </c>
      <c r="F23" s="202" t="str">
        <f>IF(ISERROR(VLOOKUP(B23,#REF!,6,0)),"",(VLOOKUP(B23,#REF!,6,0)))</f>
        <v/>
      </c>
      <c r="G23" s="217"/>
      <c r="H23" s="204"/>
      <c r="J23" s="198"/>
      <c r="K23" s="205"/>
      <c r="L23" s="201"/>
      <c r="M23" s="206"/>
      <c r="N23" s="207"/>
      <c r="O23" s="203"/>
      <c r="P23" s="208"/>
    </row>
    <row r="24" spans="1:16" s="13" customFormat="1" ht="58.5" customHeight="1" x14ac:dyDescent="0.2">
      <c r="A24" s="198">
        <v>3</v>
      </c>
      <c r="B24" s="199" t="s">
        <v>181</v>
      </c>
      <c r="C24" s="200" t="str">
        <f>IF(ISERROR(VLOOKUP(B24,#REF!,2,0)),"",(VLOOKUP(B24,#REF!,2,0)))</f>
        <v/>
      </c>
      <c r="D24" s="201" t="str">
        <f>IF(ISERROR(VLOOKUP(B24,#REF!,4,0)),"",(VLOOKUP(B24,#REF!,4,0)))</f>
        <v/>
      </c>
      <c r="E24" s="202" t="str">
        <f>IF(ISERROR(VLOOKUP(B24,#REF!,5,0)),"",(VLOOKUP(B24,#REF!,5,0)))</f>
        <v/>
      </c>
      <c r="F24" s="202" t="str">
        <f>IF(ISERROR(VLOOKUP(B24,#REF!,6,0)),"",(VLOOKUP(B24,#REF!,6,0)))</f>
        <v/>
      </c>
      <c r="G24" s="217"/>
      <c r="H24" s="204"/>
      <c r="J24" s="198"/>
      <c r="K24" s="205"/>
      <c r="L24" s="201"/>
      <c r="M24" s="206"/>
      <c r="N24" s="207"/>
      <c r="O24" s="203"/>
      <c r="P24" s="208"/>
    </row>
    <row r="25" spans="1:16" s="13" customFormat="1" ht="58.5" customHeight="1" x14ac:dyDescent="0.2">
      <c r="A25" s="198">
        <v>4</v>
      </c>
      <c r="B25" s="199" t="s">
        <v>182</v>
      </c>
      <c r="C25" s="200" t="str">
        <f>IF(ISERROR(VLOOKUP(B25,#REF!,2,0)),"",(VLOOKUP(B25,#REF!,2,0)))</f>
        <v/>
      </c>
      <c r="D25" s="201" t="str">
        <f>IF(ISERROR(VLOOKUP(B25,#REF!,4,0)),"",(VLOOKUP(B25,#REF!,4,0)))</f>
        <v/>
      </c>
      <c r="E25" s="202" t="str">
        <f>IF(ISERROR(VLOOKUP(B25,#REF!,5,0)),"",(VLOOKUP(B25,#REF!,5,0)))</f>
        <v/>
      </c>
      <c r="F25" s="202" t="str">
        <f>IF(ISERROR(VLOOKUP(B25,#REF!,6,0)),"",(VLOOKUP(B25,#REF!,6,0)))</f>
        <v/>
      </c>
      <c r="G25" s="217"/>
      <c r="H25" s="204"/>
      <c r="J25" s="198"/>
      <c r="K25" s="205"/>
      <c r="L25" s="201"/>
      <c r="M25" s="206"/>
      <c r="N25" s="207"/>
      <c r="O25" s="203"/>
      <c r="P25" s="208"/>
    </row>
    <row r="26" spans="1:16" s="13" customFormat="1" ht="58.5" customHeight="1" x14ac:dyDescent="0.2">
      <c r="A26" s="198">
        <v>5</v>
      </c>
      <c r="B26" s="199" t="s">
        <v>183</v>
      </c>
      <c r="C26" s="200" t="str">
        <f>IF(ISERROR(VLOOKUP(B26,#REF!,2,0)),"",(VLOOKUP(B26,#REF!,2,0)))</f>
        <v/>
      </c>
      <c r="D26" s="201" t="str">
        <f>IF(ISERROR(VLOOKUP(B26,#REF!,4,0)),"",(VLOOKUP(B26,#REF!,4,0)))</f>
        <v/>
      </c>
      <c r="E26" s="202" t="str">
        <f>IF(ISERROR(VLOOKUP(B26,#REF!,5,0)),"",(VLOOKUP(B26,#REF!,5,0)))</f>
        <v/>
      </c>
      <c r="F26" s="202" t="str">
        <f>IF(ISERROR(VLOOKUP(B26,#REF!,6,0)),"",(VLOOKUP(B26,#REF!,6,0)))</f>
        <v/>
      </c>
      <c r="G26" s="217"/>
      <c r="H26" s="204"/>
      <c r="J26" s="198"/>
      <c r="K26" s="205"/>
      <c r="L26" s="201"/>
      <c r="M26" s="206"/>
      <c r="N26" s="207"/>
      <c r="O26" s="203"/>
      <c r="P26" s="208"/>
    </row>
    <row r="27" spans="1:16" s="13" customFormat="1" ht="58.5" customHeight="1" x14ac:dyDescent="0.2">
      <c r="A27" s="198">
        <v>6</v>
      </c>
      <c r="B27" s="199" t="s">
        <v>184</v>
      </c>
      <c r="C27" s="200" t="str">
        <f>IF(ISERROR(VLOOKUP(B27,#REF!,2,0)),"",(VLOOKUP(B27,#REF!,2,0)))</f>
        <v/>
      </c>
      <c r="D27" s="201" t="str">
        <f>IF(ISERROR(VLOOKUP(B27,#REF!,4,0)),"",(VLOOKUP(B27,#REF!,4,0)))</f>
        <v/>
      </c>
      <c r="E27" s="202" t="str">
        <f>IF(ISERROR(VLOOKUP(B27,#REF!,5,0)),"",(VLOOKUP(B27,#REF!,5,0)))</f>
        <v/>
      </c>
      <c r="F27" s="202" t="str">
        <f>IF(ISERROR(VLOOKUP(B27,#REF!,6,0)),"",(VLOOKUP(B27,#REF!,6,0)))</f>
        <v/>
      </c>
      <c r="G27" s="217"/>
      <c r="H27" s="204"/>
      <c r="J27" s="198"/>
      <c r="K27" s="205"/>
      <c r="L27" s="201"/>
      <c r="M27" s="206"/>
      <c r="N27" s="207"/>
      <c r="O27" s="203"/>
      <c r="P27" s="208"/>
    </row>
    <row r="28" spans="1:16" s="13" customFormat="1" ht="58.5" customHeight="1" x14ac:dyDescent="0.2">
      <c r="A28" s="198">
        <v>7</v>
      </c>
      <c r="B28" s="199" t="s">
        <v>185</v>
      </c>
      <c r="C28" s="200" t="str">
        <f>IF(ISERROR(VLOOKUP(B28,#REF!,2,0)),"",(VLOOKUP(B28,#REF!,2,0)))</f>
        <v/>
      </c>
      <c r="D28" s="201" t="str">
        <f>IF(ISERROR(VLOOKUP(B28,#REF!,4,0)),"",(VLOOKUP(B28,#REF!,4,0)))</f>
        <v/>
      </c>
      <c r="E28" s="202" t="str">
        <f>IF(ISERROR(VLOOKUP(B28,#REF!,5,0)),"",(VLOOKUP(B28,#REF!,5,0)))</f>
        <v/>
      </c>
      <c r="F28" s="202" t="str">
        <f>IF(ISERROR(VLOOKUP(B28,#REF!,6,0)),"",(VLOOKUP(B28,#REF!,6,0)))</f>
        <v/>
      </c>
      <c r="G28" s="217"/>
      <c r="H28" s="204"/>
      <c r="J28" s="198"/>
      <c r="K28" s="205"/>
      <c r="L28" s="201"/>
      <c r="M28" s="206"/>
      <c r="N28" s="207"/>
      <c r="O28" s="203"/>
      <c r="P28" s="208"/>
    </row>
    <row r="29" spans="1:16" s="13" customFormat="1" ht="58.5" customHeight="1" x14ac:dyDescent="0.2">
      <c r="A29" s="198">
        <v>8</v>
      </c>
      <c r="B29" s="199" t="s">
        <v>186</v>
      </c>
      <c r="C29" s="200" t="str">
        <f>IF(ISERROR(VLOOKUP(B29,#REF!,2,0)),"",(VLOOKUP(B29,#REF!,2,0)))</f>
        <v/>
      </c>
      <c r="D29" s="201" t="str">
        <f>IF(ISERROR(VLOOKUP(B29,#REF!,4,0)),"",(VLOOKUP(B29,#REF!,4,0)))</f>
        <v/>
      </c>
      <c r="E29" s="202" t="str">
        <f>IF(ISERROR(VLOOKUP(B29,#REF!,5,0)),"",(VLOOKUP(B29,#REF!,5,0)))</f>
        <v/>
      </c>
      <c r="F29" s="202" t="str">
        <f>IF(ISERROR(VLOOKUP(B29,#REF!,6,0)),"",(VLOOKUP(B29,#REF!,6,0)))</f>
        <v/>
      </c>
      <c r="G29" s="217"/>
      <c r="H29" s="204"/>
      <c r="J29" s="198"/>
      <c r="K29" s="205"/>
      <c r="L29" s="201"/>
      <c r="M29" s="206"/>
      <c r="N29" s="207"/>
      <c r="O29" s="203"/>
      <c r="P29" s="208"/>
    </row>
    <row r="30" spans="1:16" s="13" customFormat="1" ht="58.5" customHeight="1" x14ac:dyDescent="0.2">
      <c r="A30" s="198">
        <v>9</v>
      </c>
      <c r="B30" s="199" t="s">
        <v>187</v>
      </c>
      <c r="C30" s="200" t="str">
        <f>IF(ISERROR(VLOOKUP(B30,#REF!,2,0)),"",(VLOOKUP(B30,#REF!,2,0)))</f>
        <v/>
      </c>
      <c r="D30" s="201" t="str">
        <f>IF(ISERROR(VLOOKUP(B30,#REF!,4,0)),"",(VLOOKUP(B30,#REF!,4,0)))</f>
        <v/>
      </c>
      <c r="E30" s="202" t="str">
        <f>IF(ISERROR(VLOOKUP(B30,#REF!,5,0)),"",(VLOOKUP(B30,#REF!,5,0)))</f>
        <v/>
      </c>
      <c r="F30" s="202" t="str">
        <f>IF(ISERROR(VLOOKUP(B30,#REF!,6,0)),"",(VLOOKUP(B30,#REF!,6,0)))</f>
        <v/>
      </c>
      <c r="G30" s="217"/>
      <c r="H30" s="204"/>
      <c r="J30" s="198"/>
      <c r="K30" s="205"/>
      <c r="L30" s="201"/>
      <c r="M30" s="206"/>
      <c r="N30" s="207"/>
      <c r="O30" s="203"/>
      <c r="P30" s="208"/>
    </row>
    <row r="31" spans="1:16" s="13" customFormat="1" ht="58.5" customHeight="1" x14ac:dyDescent="0.2">
      <c r="A31" s="198">
        <v>10</v>
      </c>
      <c r="B31" s="199" t="s">
        <v>188</v>
      </c>
      <c r="C31" s="200" t="str">
        <f>IF(ISERROR(VLOOKUP(B31,#REF!,2,0)),"",(VLOOKUP(B31,#REF!,2,0)))</f>
        <v/>
      </c>
      <c r="D31" s="201" t="str">
        <f>IF(ISERROR(VLOOKUP(B31,#REF!,4,0)),"",(VLOOKUP(B31,#REF!,4,0)))</f>
        <v/>
      </c>
      <c r="E31" s="202" t="str">
        <f>IF(ISERROR(VLOOKUP(B31,#REF!,5,0)),"",(VLOOKUP(B31,#REF!,5,0)))</f>
        <v/>
      </c>
      <c r="F31" s="202" t="str">
        <f>IF(ISERROR(VLOOKUP(B31,#REF!,6,0)),"",(VLOOKUP(B31,#REF!,6,0)))</f>
        <v/>
      </c>
      <c r="G31" s="217"/>
      <c r="H31" s="204"/>
      <c r="J31" s="198"/>
      <c r="K31" s="205"/>
      <c r="L31" s="201"/>
      <c r="M31" s="206"/>
      <c r="N31" s="207"/>
      <c r="O31" s="203"/>
      <c r="P31" s="208"/>
    </row>
    <row r="32" spans="1:16" s="13" customFormat="1" ht="58.5" customHeight="1" x14ac:dyDescent="0.2">
      <c r="A32" s="198">
        <v>11</v>
      </c>
      <c r="B32" s="199" t="s">
        <v>189</v>
      </c>
      <c r="C32" s="200" t="str">
        <f>IF(ISERROR(VLOOKUP(B32,#REF!,2,0)),"",(VLOOKUP(B32,#REF!,2,0)))</f>
        <v/>
      </c>
      <c r="D32" s="201" t="str">
        <f>IF(ISERROR(VLOOKUP(B32,#REF!,4,0)),"",(VLOOKUP(B32,#REF!,4,0)))</f>
        <v/>
      </c>
      <c r="E32" s="202" t="str">
        <f>IF(ISERROR(VLOOKUP(B32,#REF!,5,0)),"",(VLOOKUP(B32,#REF!,5,0)))</f>
        <v/>
      </c>
      <c r="F32" s="202" t="str">
        <f>IF(ISERROR(VLOOKUP(B32,#REF!,6,0)),"",(VLOOKUP(B32,#REF!,6,0)))</f>
        <v/>
      </c>
      <c r="G32" s="217"/>
      <c r="H32" s="204"/>
      <c r="J32" s="198"/>
      <c r="K32" s="205"/>
      <c r="L32" s="201"/>
      <c r="M32" s="206"/>
      <c r="N32" s="207"/>
      <c r="O32" s="203"/>
      <c r="P32" s="208"/>
    </row>
    <row r="33" spans="1:16" s="13" customFormat="1" ht="58.5" customHeight="1" x14ac:dyDescent="0.2">
      <c r="A33" s="198">
        <v>12</v>
      </c>
      <c r="B33" s="199" t="s">
        <v>190</v>
      </c>
      <c r="C33" s="200" t="str">
        <f>IF(ISERROR(VLOOKUP(B33,#REF!,2,0)),"",(VLOOKUP(B33,#REF!,2,0)))</f>
        <v/>
      </c>
      <c r="D33" s="201" t="str">
        <f>IF(ISERROR(VLOOKUP(B33,#REF!,4,0)),"",(VLOOKUP(B33,#REF!,4,0)))</f>
        <v/>
      </c>
      <c r="E33" s="202" t="str">
        <f>IF(ISERROR(VLOOKUP(B33,#REF!,5,0)),"",(VLOOKUP(B33,#REF!,5,0)))</f>
        <v/>
      </c>
      <c r="F33" s="202" t="str">
        <f>IF(ISERROR(VLOOKUP(B33,#REF!,6,0)),"",(VLOOKUP(B33,#REF!,6,0)))</f>
        <v/>
      </c>
      <c r="G33" s="217"/>
      <c r="H33" s="204"/>
      <c r="J33" s="198"/>
      <c r="K33" s="205"/>
      <c r="L33" s="201"/>
      <c r="M33" s="206"/>
      <c r="N33" s="207"/>
      <c r="O33" s="203"/>
      <c r="P33" s="208"/>
    </row>
    <row r="34" spans="1:16" ht="7.5" customHeight="1" x14ac:dyDescent="0.2">
      <c r="A34" s="25"/>
      <c r="B34" s="25"/>
      <c r="C34" s="26"/>
      <c r="D34" s="46"/>
      <c r="E34" s="27"/>
      <c r="F34" s="121"/>
      <c r="G34" s="29"/>
      <c r="H34" s="29"/>
      <c r="I34" s="29"/>
      <c r="K34" s="30"/>
      <c r="L34" s="31"/>
      <c r="M34" s="32"/>
      <c r="N34" s="33"/>
      <c r="O34" s="42"/>
      <c r="P34" s="42"/>
    </row>
    <row r="35" spans="1:16" ht="14.25" customHeight="1" x14ac:dyDescent="0.2">
      <c r="A35" s="20" t="s">
        <v>18</v>
      </c>
      <c r="B35" s="20"/>
      <c r="C35" s="20"/>
      <c r="D35" s="47"/>
      <c r="E35" s="40" t="s">
        <v>0</v>
      </c>
      <c r="F35" s="122" t="s">
        <v>1</v>
      </c>
      <c r="G35" s="17"/>
      <c r="H35" s="17"/>
      <c r="I35" s="17"/>
      <c r="J35" s="21" t="s">
        <v>2</v>
      </c>
      <c r="K35" s="21"/>
      <c r="L35" s="21"/>
      <c r="M35" s="21"/>
      <c r="O35" s="43" t="s">
        <v>3</v>
      </c>
      <c r="P35" s="44" t="s">
        <v>3</v>
      </c>
    </row>
  </sheetData>
  <autoFilter ref="K6:P7"/>
  <mergeCells count="19">
    <mergeCell ref="A1:P1"/>
    <mergeCell ref="A2:P2"/>
    <mergeCell ref="A3:C3"/>
    <mergeCell ref="D3:E3"/>
    <mergeCell ref="F3:G3"/>
    <mergeCell ref="H3:I3"/>
    <mergeCell ref="N3:P3"/>
    <mergeCell ref="O6:O7"/>
    <mergeCell ref="P6:P7"/>
    <mergeCell ref="A4:C4"/>
    <mergeCell ref="D4:E4"/>
    <mergeCell ref="N4:P4"/>
    <mergeCell ref="A5:H5"/>
    <mergeCell ref="J5:N5"/>
    <mergeCell ref="J6:J7"/>
    <mergeCell ref="K6:K7"/>
    <mergeCell ref="L6:L7"/>
    <mergeCell ref="M6:M7"/>
    <mergeCell ref="N6:N7"/>
  </mergeCells>
  <hyperlinks>
    <hyperlink ref="D3" location="'YARIŞMA PROGRAMI'!C7" display="100 m. Engelli"/>
  </hyperlinks>
  <printOptions horizontalCentered="1"/>
  <pageMargins left="0.27559055118110237" right="0.19685039370078741" top="0.53" bottom="0.35433070866141736" header="0.39370078740157483" footer="0.27559055118110237"/>
  <pageSetup paperSize="9" scale="41" fitToHeight="0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D79"/>
  <sheetViews>
    <sheetView view="pageBreakPreview" zoomScale="70" zoomScaleNormal="100" zoomScaleSheetLayoutView="70" workbookViewId="0">
      <selection activeCell="N12" sqref="N12"/>
    </sheetView>
  </sheetViews>
  <sheetFormatPr defaultRowHeight="12.75" x14ac:dyDescent="0.2"/>
  <cols>
    <col min="1" max="1" width="7.140625" style="17" customWidth="1"/>
    <col min="2" max="2" width="16.140625" style="17" hidden="1" customWidth="1"/>
    <col min="3" max="3" width="9" style="15" customWidth="1"/>
    <col min="4" max="4" width="17.5703125" style="41" customWidth="1"/>
    <col min="5" max="5" width="27.5703125" style="41" bestFit="1" customWidth="1"/>
    <col min="6" max="6" width="25.140625" style="15" customWidth="1"/>
    <col min="7" max="7" width="14.7109375" style="18" customWidth="1"/>
    <col min="8" max="8" width="7.7109375" style="15" customWidth="1"/>
    <col min="9" max="9" width="5" style="15" customWidth="1"/>
    <col min="10" max="10" width="5.7109375" style="15" customWidth="1"/>
    <col min="11" max="11" width="9" style="17" customWidth="1"/>
    <col min="12" max="12" width="17.5703125" style="17" customWidth="1"/>
    <col min="13" max="13" width="27.5703125" style="17" bestFit="1" customWidth="1"/>
    <col min="14" max="14" width="30" style="19" customWidth="1"/>
    <col min="15" max="15" width="14.7109375" style="45" customWidth="1"/>
    <col min="16" max="16" width="9.7109375" style="45" customWidth="1"/>
    <col min="17" max="17" width="14.42578125" style="15" hidden="1" customWidth="1"/>
    <col min="18" max="18" width="7.7109375" style="15" hidden="1" customWidth="1"/>
    <col min="19" max="19" width="5.7109375" style="15" hidden="1" customWidth="1"/>
    <col min="20" max="21" width="0" style="15" hidden="1" customWidth="1"/>
    <col min="22" max="22" width="9.140625" style="146" hidden="1" customWidth="1"/>
    <col min="23" max="23" width="9.140625" style="147" hidden="1" customWidth="1"/>
    <col min="24" max="31" width="0" style="15" hidden="1" customWidth="1"/>
    <col min="32" max="16384" width="9.140625" style="15"/>
  </cols>
  <sheetData>
    <row r="1" spans="1:30" s="10" customFormat="1" ht="53.25" customHeight="1" x14ac:dyDescent="0.2">
      <c r="A1" s="436" t="str">
        <f>('YARIŞMA BİLGİLERİ'!A2)</f>
        <v>Türkiye Atletizm Federasyonu
İzmir Atletizm İl Temsilciliği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  <c r="V1" s="145">
        <v>1160</v>
      </c>
      <c r="W1" s="144">
        <v>100</v>
      </c>
    </row>
    <row r="2" spans="1:30" s="10" customFormat="1" ht="24.75" customHeight="1" x14ac:dyDescent="0.2">
      <c r="A2" s="437" t="str">
        <f>'YARIŞMA BİLGİLERİ'!F19</f>
        <v>Olimpik Deneme Yarışmaları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  <c r="V2" s="145">
        <v>1162</v>
      </c>
      <c r="W2" s="144">
        <v>99</v>
      </c>
    </row>
    <row r="3" spans="1:30" s="12" customFormat="1" ht="21.75" customHeight="1" x14ac:dyDescent="0.2">
      <c r="A3" s="438" t="s">
        <v>47</v>
      </c>
      <c r="B3" s="438"/>
      <c r="C3" s="438"/>
      <c r="D3" s="439" t="e">
        <f>#REF!</f>
        <v>#REF!</v>
      </c>
      <c r="E3" s="439"/>
      <c r="F3" s="532"/>
      <c r="G3" s="532"/>
      <c r="H3" s="330"/>
      <c r="I3" s="330"/>
      <c r="J3" s="330"/>
      <c r="K3" s="331"/>
      <c r="L3" s="331"/>
      <c r="M3" s="331" t="s">
        <v>526</v>
      </c>
      <c r="N3" s="332" t="e">
        <f>#REF!</f>
        <v>#REF!</v>
      </c>
      <c r="O3" s="333"/>
      <c r="P3" s="333"/>
      <c r="Q3" s="229"/>
      <c r="R3" s="229"/>
      <c r="V3" s="145">
        <v>1164</v>
      </c>
      <c r="W3" s="144">
        <v>98</v>
      </c>
    </row>
    <row r="4" spans="1:30" s="12" customFormat="1" ht="21.75" customHeight="1" x14ac:dyDescent="0.2">
      <c r="A4" s="334"/>
      <c r="B4" s="334"/>
      <c r="C4" s="334"/>
      <c r="D4" s="335"/>
      <c r="E4" s="335"/>
      <c r="F4" s="349"/>
      <c r="G4" s="349"/>
      <c r="H4" s="338"/>
      <c r="I4" s="338"/>
      <c r="J4" s="338"/>
      <c r="K4" s="336"/>
      <c r="L4" s="336"/>
      <c r="M4" s="336" t="s">
        <v>527</v>
      </c>
      <c r="N4" s="339" t="e">
        <f>#REF!</f>
        <v>#REF!</v>
      </c>
      <c r="O4" s="339"/>
      <c r="P4" s="339"/>
      <c r="Q4" s="328"/>
      <c r="R4" s="328"/>
      <c r="V4" s="145"/>
      <c r="W4" s="144"/>
    </row>
    <row r="5" spans="1:30" s="12" customFormat="1" ht="21.75" customHeight="1" x14ac:dyDescent="0.2">
      <c r="A5" s="334"/>
      <c r="B5" s="334"/>
      <c r="C5" s="334"/>
      <c r="D5" s="335"/>
      <c r="E5" s="335"/>
      <c r="F5" s="349"/>
      <c r="G5" s="349"/>
      <c r="H5" s="338"/>
      <c r="I5" s="338"/>
      <c r="J5" s="338"/>
      <c r="K5" s="336"/>
      <c r="L5" s="336"/>
      <c r="M5" s="336" t="s">
        <v>528</v>
      </c>
      <c r="N5" s="339" t="e">
        <f>#REF!</f>
        <v>#REF!</v>
      </c>
      <c r="O5" s="339"/>
      <c r="P5" s="339"/>
      <c r="Q5" s="328"/>
      <c r="R5" s="328"/>
      <c r="V5" s="145"/>
      <c r="W5" s="144"/>
    </row>
    <row r="6" spans="1:30" s="12" customFormat="1" ht="21.75" customHeight="1" x14ac:dyDescent="0.2">
      <c r="A6" s="334"/>
      <c r="B6" s="334"/>
      <c r="C6" s="334"/>
      <c r="D6" s="335"/>
      <c r="E6" s="335"/>
      <c r="F6" s="349"/>
      <c r="G6" s="349"/>
      <c r="H6" s="338"/>
      <c r="I6" s="338"/>
      <c r="J6" s="338"/>
      <c r="K6" s="336"/>
      <c r="L6" s="336"/>
      <c r="M6" s="336" t="s">
        <v>529</v>
      </c>
      <c r="N6" s="339" t="e">
        <f>#REF!</f>
        <v>#REF!</v>
      </c>
      <c r="O6" s="339"/>
      <c r="P6" s="339"/>
      <c r="Q6" s="328"/>
      <c r="R6" s="328"/>
      <c r="V6" s="145"/>
      <c r="W6" s="144"/>
    </row>
    <row r="7" spans="1:30" s="12" customFormat="1" ht="17.25" customHeight="1" x14ac:dyDescent="0.2">
      <c r="A7" s="445" t="s">
        <v>41</v>
      </c>
      <c r="B7" s="445"/>
      <c r="C7" s="445"/>
      <c r="D7" s="446" t="str">
        <f>'YARIŞMA BİLGİLERİ'!F21</f>
        <v>ERKEKLER  - BAYANLAR</v>
      </c>
      <c r="E7" s="446"/>
      <c r="F7" s="340"/>
      <c r="G7" s="340"/>
      <c r="H7" s="340"/>
      <c r="I7" s="340"/>
      <c r="J7" s="340"/>
      <c r="K7" s="341"/>
      <c r="L7" s="341"/>
      <c r="M7" s="341" t="s">
        <v>42</v>
      </c>
      <c r="N7" s="342" t="e">
        <f>#REF!</f>
        <v>#REF!</v>
      </c>
      <c r="O7" s="378" t="s">
        <v>377</v>
      </c>
      <c r="P7" s="350" t="e">
        <f>#REF!</f>
        <v>#REF!</v>
      </c>
      <c r="Q7" s="228"/>
      <c r="R7" s="228"/>
      <c r="V7" s="145">
        <v>1166</v>
      </c>
      <c r="W7" s="144">
        <v>97</v>
      </c>
    </row>
    <row r="8" spans="1:30" s="10" customFormat="1" ht="19.5" customHeight="1" x14ac:dyDescent="0.25">
      <c r="A8" s="447" t="s">
        <v>204</v>
      </c>
      <c r="B8" s="447"/>
      <c r="C8" s="447"/>
      <c r="D8" s="447"/>
      <c r="E8" s="447"/>
      <c r="F8" s="447"/>
      <c r="G8" s="447"/>
      <c r="H8" s="447"/>
      <c r="I8" s="231"/>
      <c r="J8" s="447" t="s">
        <v>205</v>
      </c>
      <c r="K8" s="447"/>
      <c r="L8" s="447"/>
      <c r="M8" s="447"/>
      <c r="N8" s="447"/>
      <c r="O8" s="230" t="s">
        <v>206</v>
      </c>
      <c r="P8" s="495">
        <f ca="1">NOW()</f>
        <v>42842.47463553241</v>
      </c>
      <c r="Q8" s="495"/>
      <c r="R8" s="495"/>
      <c r="V8" s="145">
        <v>1168</v>
      </c>
      <c r="W8" s="144">
        <v>96</v>
      </c>
    </row>
    <row r="9" spans="1:30" s="13" customFormat="1" ht="24.95" customHeight="1" x14ac:dyDescent="0.2">
      <c r="A9" s="157" t="s">
        <v>359</v>
      </c>
      <c r="B9" s="158"/>
      <c r="C9" s="158"/>
      <c r="D9" s="158"/>
      <c r="E9" s="161"/>
      <c r="F9" s="162"/>
      <c r="G9" s="158"/>
      <c r="H9" s="159"/>
      <c r="I9" s="496"/>
      <c r="J9" s="499" t="s">
        <v>6</v>
      </c>
      <c r="K9" s="448" t="s">
        <v>37</v>
      </c>
      <c r="L9" s="450" t="s">
        <v>45</v>
      </c>
      <c r="M9" s="451" t="s">
        <v>13</v>
      </c>
      <c r="N9" s="451" t="s">
        <v>198</v>
      </c>
      <c r="O9" s="451" t="s">
        <v>14</v>
      </c>
      <c r="P9" s="443" t="s">
        <v>98</v>
      </c>
      <c r="R9" s="157" t="s">
        <v>359</v>
      </c>
      <c r="S9" s="158"/>
      <c r="T9" s="158"/>
      <c r="U9" s="158"/>
      <c r="V9" s="161" t="s">
        <v>151</v>
      </c>
      <c r="W9" s="162"/>
      <c r="X9" s="158"/>
      <c r="Y9" s="159"/>
      <c r="AC9" s="146">
        <v>1170</v>
      </c>
      <c r="AD9" s="147">
        <v>95</v>
      </c>
    </row>
    <row r="10" spans="1:30" ht="26.25" customHeight="1" x14ac:dyDescent="0.2">
      <c r="A10" s="39" t="s">
        <v>201</v>
      </c>
      <c r="B10" s="36" t="s">
        <v>38</v>
      </c>
      <c r="C10" s="36" t="s">
        <v>37</v>
      </c>
      <c r="D10" s="37" t="s">
        <v>12</v>
      </c>
      <c r="E10" s="38" t="s">
        <v>13</v>
      </c>
      <c r="F10" s="38" t="s">
        <v>198</v>
      </c>
      <c r="G10" s="36" t="s">
        <v>14</v>
      </c>
      <c r="H10" s="36" t="s">
        <v>26</v>
      </c>
      <c r="I10" s="497"/>
      <c r="J10" s="500"/>
      <c r="K10" s="449"/>
      <c r="L10" s="450"/>
      <c r="M10" s="451"/>
      <c r="N10" s="451"/>
      <c r="O10" s="451"/>
      <c r="P10" s="444"/>
      <c r="Q10" s="14"/>
      <c r="R10" s="39" t="s">
        <v>201</v>
      </c>
      <c r="S10" s="36" t="s">
        <v>38</v>
      </c>
      <c r="T10" s="36" t="s">
        <v>37</v>
      </c>
      <c r="U10" s="37" t="s">
        <v>12</v>
      </c>
      <c r="V10" s="38" t="s">
        <v>13</v>
      </c>
      <c r="W10" s="38" t="s">
        <v>198</v>
      </c>
      <c r="X10" s="36" t="s">
        <v>14</v>
      </c>
      <c r="Y10" s="36" t="s">
        <v>26</v>
      </c>
      <c r="AC10" s="146">
        <v>1172</v>
      </c>
      <c r="AD10" s="147">
        <v>94</v>
      </c>
    </row>
    <row r="11" spans="1:30" s="13" customFormat="1" ht="77.25" customHeight="1" x14ac:dyDescent="0.2">
      <c r="A11" s="198">
        <v>1</v>
      </c>
      <c r="B11" s="199" t="s">
        <v>278</v>
      </c>
      <c r="C11" s="215" t="str">
        <f>IF(ISERROR(VLOOKUP(B11,#REF!,2,0)),"",(VLOOKUP(B11,#REF!,2,0)))</f>
        <v/>
      </c>
      <c r="D11" s="236" t="str">
        <f>IF(ISERROR(VLOOKUP(B11,#REF!,4,0)),"",(VLOOKUP(B11,#REF!,4,0)))</f>
        <v/>
      </c>
      <c r="E11" s="202" t="str">
        <f>IF(ISERROR(VLOOKUP(B11,#REF!,5,0)),"",(VLOOKUP(B11,#REF!,5,0)))</f>
        <v/>
      </c>
      <c r="F11" s="202" t="str">
        <f>IF(ISERROR(VLOOKUP(B11,#REF!,6,0)),"",(VLOOKUP(B11,#REF!,6,0)))</f>
        <v/>
      </c>
      <c r="G11" s="203"/>
      <c r="H11" s="204"/>
      <c r="I11" s="497"/>
      <c r="J11" s="242">
        <v>1</v>
      </c>
      <c r="K11" s="243"/>
      <c r="L11" s="236"/>
      <c r="M11" s="206"/>
      <c r="N11" s="207"/>
      <c r="O11" s="203"/>
      <c r="P11" s="208"/>
      <c r="Q11" s="16"/>
      <c r="R11" s="198">
        <v>1</v>
      </c>
      <c r="S11" s="199" t="s">
        <v>55</v>
      </c>
      <c r="T11" s="200" t="str">
        <f>IF(ISERROR(VLOOKUP(S11,#REF!,2,0)),"",(VLOOKUP(S11,#REF!,2,0)))</f>
        <v/>
      </c>
      <c r="U11" s="201" t="str">
        <f>IF(ISERROR(VLOOKUP(S11,#REF!,4,0)),"",(VLOOKUP(S11,#REF!,4,0)))</f>
        <v/>
      </c>
      <c r="V11" s="202" t="str">
        <f>IF(ISERROR(VLOOKUP(S11,#REF!,5,0)),"",(VLOOKUP(S11,#REF!,5,0)))</f>
        <v/>
      </c>
      <c r="W11" s="202" t="str">
        <f>IF(ISERROR(VLOOKUP(S11,#REF!,6,0)),"",(VLOOKUP(S11,#REF!,6,0)))</f>
        <v/>
      </c>
      <c r="X11" s="216"/>
      <c r="Y11" s="204"/>
      <c r="AC11" s="146">
        <v>1174</v>
      </c>
      <c r="AD11" s="147">
        <v>93</v>
      </c>
    </row>
    <row r="12" spans="1:30" s="13" customFormat="1" ht="77.25" customHeight="1" x14ac:dyDescent="0.2">
      <c r="A12" s="198">
        <v>2</v>
      </c>
      <c r="B12" s="199" t="s">
        <v>279</v>
      </c>
      <c r="C12" s="215" t="str">
        <f>IF(ISERROR(VLOOKUP(B12,#REF!,2,0)),"",(VLOOKUP(B12,#REF!,2,0)))</f>
        <v/>
      </c>
      <c r="D12" s="236" t="str">
        <f>IF(ISERROR(VLOOKUP(B12,#REF!,4,0)),"",(VLOOKUP(B12,#REF!,4,0)))</f>
        <v/>
      </c>
      <c r="E12" s="202" t="str">
        <f>IF(ISERROR(VLOOKUP(B12,#REF!,5,0)),"",(VLOOKUP(B12,#REF!,5,0)))</f>
        <v/>
      </c>
      <c r="F12" s="202" t="str">
        <f>IF(ISERROR(VLOOKUP(B12,#REF!,6,0)),"",(VLOOKUP(B12,#REF!,6,0)))</f>
        <v/>
      </c>
      <c r="G12" s="203"/>
      <c r="H12" s="204"/>
      <c r="I12" s="497"/>
      <c r="J12" s="242">
        <v>2</v>
      </c>
      <c r="K12" s="243"/>
      <c r="L12" s="236"/>
      <c r="M12" s="206"/>
      <c r="N12" s="207"/>
      <c r="O12" s="203"/>
      <c r="P12" s="208"/>
      <c r="Q12" s="16"/>
      <c r="R12" s="198">
        <v>2</v>
      </c>
      <c r="S12" s="199" t="s">
        <v>56</v>
      </c>
      <c r="T12" s="200" t="str">
        <f>IF(ISERROR(VLOOKUP(S12,#REF!,2,0)),"",(VLOOKUP(S12,#REF!,2,0)))</f>
        <v/>
      </c>
      <c r="U12" s="201" t="str">
        <f>IF(ISERROR(VLOOKUP(S12,#REF!,4,0)),"",(VLOOKUP(S12,#REF!,4,0)))</f>
        <v/>
      </c>
      <c r="V12" s="202" t="str">
        <f>IF(ISERROR(VLOOKUP(S12,#REF!,5,0)),"",(VLOOKUP(S12,#REF!,5,0)))</f>
        <v/>
      </c>
      <c r="W12" s="202" t="str">
        <f>IF(ISERROR(VLOOKUP(S12,#REF!,6,0)),"",(VLOOKUP(S12,#REF!,6,0)))</f>
        <v/>
      </c>
      <c r="X12" s="216"/>
      <c r="Y12" s="204"/>
      <c r="AC12" s="146">
        <v>1176</v>
      </c>
      <c r="AD12" s="147">
        <v>92</v>
      </c>
    </row>
    <row r="13" spans="1:30" s="13" customFormat="1" ht="77.25" customHeight="1" x14ac:dyDescent="0.2">
      <c r="A13" s="198">
        <v>3</v>
      </c>
      <c r="B13" s="199" t="s">
        <v>280</v>
      </c>
      <c r="C13" s="215" t="str">
        <f>IF(ISERROR(VLOOKUP(B13,#REF!,2,0)),"",(VLOOKUP(B13,#REF!,2,0)))</f>
        <v/>
      </c>
      <c r="D13" s="236" t="str">
        <f>IF(ISERROR(VLOOKUP(B13,#REF!,4,0)),"",(VLOOKUP(B13,#REF!,4,0)))</f>
        <v/>
      </c>
      <c r="E13" s="202" t="str">
        <f>IF(ISERROR(VLOOKUP(B13,#REF!,5,0)),"",(VLOOKUP(B13,#REF!,5,0)))</f>
        <v/>
      </c>
      <c r="F13" s="202" t="str">
        <f>IF(ISERROR(VLOOKUP(B13,#REF!,6,0)),"",(VLOOKUP(B13,#REF!,6,0)))</f>
        <v/>
      </c>
      <c r="G13" s="203"/>
      <c r="H13" s="204"/>
      <c r="I13" s="497"/>
      <c r="J13" s="242">
        <v>3</v>
      </c>
      <c r="K13" s="243"/>
      <c r="L13" s="236"/>
      <c r="M13" s="206"/>
      <c r="N13" s="207"/>
      <c r="O13" s="203"/>
      <c r="P13" s="208"/>
      <c r="Q13" s="16"/>
      <c r="R13" s="198">
        <v>3</v>
      </c>
      <c r="S13" s="199" t="s">
        <v>57</v>
      </c>
      <c r="T13" s="200" t="str">
        <f>IF(ISERROR(VLOOKUP(S13,#REF!,2,0)),"",(VLOOKUP(S13,#REF!,2,0)))</f>
        <v/>
      </c>
      <c r="U13" s="201" t="str">
        <f>IF(ISERROR(VLOOKUP(S13,#REF!,4,0)),"",(VLOOKUP(S13,#REF!,4,0)))</f>
        <v/>
      </c>
      <c r="V13" s="202" t="str">
        <f>IF(ISERROR(VLOOKUP(S13,#REF!,5,0)),"",(VLOOKUP(S13,#REF!,5,0)))</f>
        <v/>
      </c>
      <c r="W13" s="202" t="str">
        <f>IF(ISERROR(VLOOKUP(S13,#REF!,6,0)),"",(VLOOKUP(S13,#REF!,6,0)))</f>
        <v/>
      </c>
      <c r="X13" s="216"/>
      <c r="Y13" s="204"/>
      <c r="AC13" s="146">
        <v>1178</v>
      </c>
      <c r="AD13" s="147">
        <v>91</v>
      </c>
    </row>
    <row r="14" spans="1:30" s="13" customFormat="1" ht="77.25" customHeight="1" x14ac:dyDescent="0.2">
      <c r="A14" s="198">
        <v>4</v>
      </c>
      <c r="B14" s="199" t="s">
        <v>281</v>
      </c>
      <c r="C14" s="215" t="str">
        <f>IF(ISERROR(VLOOKUP(B14,#REF!,2,0)),"",(VLOOKUP(B14,#REF!,2,0)))</f>
        <v/>
      </c>
      <c r="D14" s="236" t="str">
        <f>IF(ISERROR(VLOOKUP(B14,#REF!,4,0)),"",(VLOOKUP(B14,#REF!,4,0)))</f>
        <v/>
      </c>
      <c r="E14" s="202" t="str">
        <f>IF(ISERROR(VLOOKUP(B14,#REF!,5,0)),"",(VLOOKUP(B14,#REF!,5,0)))</f>
        <v/>
      </c>
      <c r="F14" s="202" t="str">
        <f>IF(ISERROR(VLOOKUP(B14,#REF!,6,0)),"",(VLOOKUP(B14,#REF!,6,0)))</f>
        <v/>
      </c>
      <c r="G14" s="203"/>
      <c r="H14" s="204"/>
      <c r="I14" s="497"/>
      <c r="J14" s="242">
        <v>4</v>
      </c>
      <c r="K14" s="243"/>
      <c r="L14" s="236"/>
      <c r="M14" s="206"/>
      <c r="N14" s="207"/>
      <c r="O14" s="203"/>
      <c r="P14" s="208"/>
      <c r="Q14" s="16"/>
      <c r="R14" s="198">
        <v>4</v>
      </c>
      <c r="S14" s="199" t="s">
        <v>58</v>
      </c>
      <c r="T14" s="200" t="str">
        <f>IF(ISERROR(VLOOKUP(S14,#REF!,2,0)),"",(VLOOKUP(S14,#REF!,2,0)))</f>
        <v/>
      </c>
      <c r="U14" s="201" t="str">
        <f>IF(ISERROR(VLOOKUP(S14,#REF!,4,0)),"",(VLOOKUP(S14,#REF!,4,0)))</f>
        <v/>
      </c>
      <c r="V14" s="202" t="str">
        <f>IF(ISERROR(VLOOKUP(S14,#REF!,5,0)),"",(VLOOKUP(S14,#REF!,5,0)))</f>
        <v/>
      </c>
      <c r="W14" s="202" t="str">
        <f>IF(ISERROR(VLOOKUP(S14,#REF!,6,0)),"",(VLOOKUP(S14,#REF!,6,0)))</f>
        <v/>
      </c>
      <c r="X14" s="216"/>
      <c r="Y14" s="204"/>
      <c r="AC14" s="146">
        <v>1180</v>
      </c>
      <c r="AD14" s="147">
        <v>90</v>
      </c>
    </row>
    <row r="15" spans="1:30" s="13" customFormat="1" ht="77.25" customHeight="1" x14ac:dyDescent="0.2">
      <c r="A15" s="198">
        <v>5</v>
      </c>
      <c r="B15" s="199" t="s">
        <v>282</v>
      </c>
      <c r="C15" s="215" t="str">
        <f>IF(ISERROR(VLOOKUP(B15,#REF!,2,0)),"",(VLOOKUP(B15,#REF!,2,0)))</f>
        <v/>
      </c>
      <c r="D15" s="236" t="str">
        <f>IF(ISERROR(VLOOKUP(B15,#REF!,4,0)),"",(VLOOKUP(B15,#REF!,4,0)))</f>
        <v/>
      </c>
      <c r="E15" s="202" t="str">
        <f>IF(ISERROR(VLOOKUP(B15,#REF!,5,0)),"",(VLOOKUP(B15,#REF!,5,0)))</f>
        <v/>
      </c>
      <c r="F15" s="202" t="str">
        <f>IF(ISERROR(VLOOKUP(B15,#REF!,6,0)),"",(VLOOKUP(B15,#REF!,6,0)))</f>
        <v/>
      </c>
      <c r="G15" s="203"/>
      <c r="H15" s="204"/>
      <c r="I15" s="497"/>
      <c r="J15" s="242">
        <v>5</v>
      </c>
      <c r="K15" s="243"/>
      <c r="L15" s="236"/>
      <c r="M15" s="206"/>
      <c r="N15" s="207"/>
      <c r="O15" s="203"/>
      <c r="P15" s="208"/>
      <c r="Q15" s="16"/>
      <c r="R15" s="198">
        <v>5</v>
      </c>
      <c r="S15" s="199" t="s">
        <v>59</v>
      </c>
      <c r="T15" s="200" t="str">
        <f>IF(ISERROR(VLOOKUP(S15,#REF!,2,0)),"",(VLOOKUP(S15,#REF!,2,0)))</f>
        <v/>
      </c>
      <c r="U15" s="201" t="str">
        <f>IF(ISERROR(VLOOKUP(S15,#REF!,4,0)),"",(VLOOKUP(S15,#REF!,4,0)))</f>
        <v/>
      </c>
      <c r="V15" s="202" t="str">
        <f>IF(ISERROR(VLOOKUP(S15,#REF!,5,0)),"",(VLOOKUP(S15,#REF!,5,0)))</f>
        <v/>
      </c>
      <c r="W15" s="202" t="str">
        <f>IF(ISERROR(VLOOKUP(S15,#REF!,6,0)),"",(VLOOKUP(S15,#REF!,6,0)))</f>
        <v/>
      </c>
      <c r="X15" s="216"/>
      <c r="Y15" s="204"/>
      <c r="AC15" s="146">
        <v>1182</v>
      </c>
      <c r="AD15" s="147">
        <v>89</v>
      </c>
    </row>
    <row r="16" spans="1:30" s="13" customFormat="1" ht="77.25" customHeight="1" x14ac:dyDescent="0.2">
      <c r="A16" s="198">
        <v>6</v>
      </c>
      <c r="B16" s="199" t="s">
        <v>283</v>
      </c>
      <c r="C16" s="215" t="str">
        <f>IF(ISERROR(VLOOKUP(B16,#REF!,2,0)),"",(VLOOKUP(B16,#REF!,2,0)))</f>
        <v/>
      </c>
      <c r="D16" s="236" t="str">
        <f>IF(ISERROR(VLOOKUP(B16,#REF!,4,0)),"",(VLOOKUP(B16,#REF!,4,0)))</f>
        <v/>
      </c>
      <c r="E16" s="202" t="str">
        <f>IF(ISERROR(VLOOKUP(B16,#REF!,5,0)),"",(VLOOKUP(B16,#REF!,5,0)))</f>
        <v/>
      </c>
      <c r="F16" s="202" t="str">
        <f>IF(ISERROR(VLOOKUP(B16,#REF!,6,0)),"",(VLOOKUP(B16,#REF!,6,0)))</f>
        <v/>
      </c>
      <c r="G16" s="203"/>
      <c r="H16" s="204"/>
      <c r="I16" s="497"/>
      <c r="J16" s="242">
        <v>6</v>
      </c>
      <c r="K16" s="243"/>
      <c r="L16" s="236"/>
      <c r="M16" s="206"/>
      <c r="N16" s="207"/>
      <c r="O16" s="203"/>
      <c r="P16" s="208"/>
      <c r="Q16" s="16"/>
      <c r="R16" s="198">
        <v>6</v>
      </c>
      <c r="S16" s="199" t="s">
        <v>60</v>
      </c>
      <c r="T16" s="200" t="str">
        <f>IF(ISERROR(VLOOKUP(S16,#REF!,2,0)),"",(VLOOKUP(S16,#REF!,2,0)))</f>
        <v/>
      </c>
      <c r="U16" s="201" t="str">
        <f>IF(ISERROR(VLOOKUP(S16,#REF!,4,0)),"",(VLOOKUP(S16,#REF!,4,0)))</f>
        <v/>
      </c>
      <c r="V16" s="202" t="str">
        <f>IF(ISERROR(VLOOKUP(S16,#REF!,5,0)),"",(VLOOKUP(S16,#REF!,5,0)))</f>
        <v/>
      </c>
      <c r="W16" s="202" t="str">
        <f>IF(ISERROR(VLOOKUP(S16,#REF!,6,0)),"",(VLOOKUP(S16,#REF!,6,0)))</f>
        <v/>
      </c>
      <c r="X16" s="216"/>
      <c r="Y16" s="204"/>
      <c r="AC16" s="146">
        <v>1184</v>
      </c>
      <c r="AD16" s="147">
        <v>88</v>
      </c>
    </row>
    <row r="17" spans="1:30" s="13" customFormat="1" ht="79.5" customHeight="1" x14ac:dyDescent="0.2">
      <c r="A17" s="157" t="s">
        <v>16</v>
      </c>
      <c r="B17" s="158"/>
      <c r="C17" s="158"/>
      <c r="D17" s="158"/>
      <c r="E17" s="161"/>
      <c r="F17" s="162"/>
      <c r="G17" s="158"/>
      <c r="H17" s="159"/>
      <c r="I17" s="497"/>
      <c r="J17" s="242"/>
      <c r="K17" s="243"/>
      <c r="L17" s="236"/>
      <c r="M17" s="206"/>
      <c r="N17" s="207"/>
      <c r="O17" s="203"/>
      <c r="P17" s="208"/>
      <c r="Q17" s="16"/>
      <c r="R17" s="157" t="s">
        <v>16</v>
      </c>
      <c r="S17" s="158"/>
      <c r="T17" s="158"/>
      <c r="U17" s="158"/>
      <c r="V17" s="161" t="s">
        <v>151</v>
      </c>
      <c r="W17" s="162"/>
      <c r="X17" s="158"/>
      <c r="Y17" s="159"/>
      <c r="AC17" s="146">
        <v>1190</v>
      </c>
      <c r="AD17" s="147">
        <v>85</v>
      </c>
    </row>
    <row r="18" spans="1:30" s="13" customFormat="1" ht="79.5" customHeight="1" x14ac:dyDescent="0.2">
      <c r="A18" s="39" t="s">
        <v>201</v>
      </c>
      <c r="B18" s="36" t="s">
        <v>38</v>
      </c>
      <c r="C18" s="36" t="s">
        <v>37</v>
      </c>
      <c r="D18" s="37" t="s">
        <v>12</v>
      </c>
      <c r="E18" s="38" t="s">
        <v>13</v>
      </c>
      <c r="F18" s="38" t="s">
        <v>198</v>
      </c>
      <c r="G18" s="36" t="s">
        <v>14</v>
      </c>
      <c r="H18" s="36" t="s">
        <v>26</v>
      </c>
      <c r="I18" s="497"/>
      <c r="J18" s="205"/>
      <c r="K18" s="205"/>
      <c r="L18" s="201"/>
      <c r="M18" s="206"/>
      <c r="N18" s="207"/>
      <c r="O18" s="203"/>
      <c r="P18" s="208"/>
      <c r="Q18" s="16"/>
      <c r="R18" s="39" t="s">
        <v>201</v>
      </c>
      <c r="S18" s="36" t="s">
        <v>38</v>
      </c>
      <c r="T18" s="36" t="s">
        <v>37</v>
      </c>
      <c r="U18" s="37" t="s">
        <v>12</v>
      </c>
      <c r="V18" s="38" t="s">
        <v>13</v>
      </c>
      <c r="W18" s="38" t="s">
        <v>198</v>
      </c>
      <c r="X18" s="36" t="s">
        <v>14</v>
      </c>
      <c r="Y18" s="36" t="s">
        <v>26</v>
      </c>
      <c r="AC18" s="146">
        <v>1192</v>
      </c>
      <c r="AD18" s="147">
        <v>84</v>
      </c>
    </row>
    <row r="19" spans="1:30" s="13" customFormat="1" ht="79.5" customHeight="1" x14ac:dyDescent="0.2">
      <c r="A19" s="198">
        <v>1</v>
      </c>
      <c r="B19" s="199" t="s">
        <v>284</v>
      </c>
      <c r="C19" s="215" t="str">
        <f>IF(ISERROR(VLOOKUP(B19,#REF!,2,0)),"",(VLOOKUP(B19,#REF!,2,0)))</f>
        <v/>
      </c>
      <c r="D19" s="236" t="str">
        <f>IF(ISERROR(VLOOKUP(B19,#REF!,4,0)),"",(VLOOKUP(B19,#REF!,4,0)))</f>
        <v/>
      </c>
      <c r="E19" s="202" t="str">
        <f>IF(ISERROR(VLOOKUP(B19,#REF!,5,0)),"",(VLOOKUP(B19,#REF!,5,0)))</f>
        <v/>
      </c>
      <c r="F19" s="202" t="str">
        <f>IF(ISERROR(VLOOKUP(B19,#REF!,6,0)),"",(VLOOKUP(B19,#REF!,6,0)))</f>
        <v/>
      </c>
      <c r="G19" s="203"/>
      <c r="H19" s="204"/>
      <c r="I19" s="497"/>
      <c r="J19" s="205"/>
      <c r="K19" s="205"/>
      <c r="L19" s="201"/>
      <c r="M19" s="206"/>
      <c r="N19" s="207"/>
      <c r="O19" s="203"/>
      <c r="P19" s="208"/>
      <c r="Q19" s="16"/>
      <c r="R19" s="58">
        <v>1</v>
      </c>
      <c r="S19" s="129" t="s">
        <v>61</v>
      </c>
      <c r="T19" s="164" t="str">
        <f>IF(ISERROR(VLOOKUP(S19,#REF!,2,0)),"",(VLOOKUP(S19,#REF!,2,0)))</f>
        <v/>
      </c>
      <c r="U19" s="77" t="str">
        <f>IF(ISERROR(VLOOKUP(S19,#REF!,4,0)),"",(VLOOKUP(S19,#REF!,4,0)))</f>
        <v/>
      </c>
      <c r="V19" s="130" t="str">
        <f>IF(ISERROR(VLOOKUP(S19,#REF!,5,0)),"",(VLOOKUP(S19,#REF!,5,0)))</f>
        <v/>
      </c>
      <c r="W19" s="130" t="str">
        <f>IF(ISERROR(VLOOKUP(S19,#REF!,6,0)),"",(VLOOKUP(S19,#REF!,6,0)))</f>
        <v/>
      </c>
      <c r="X19" s="216"/>
      <c r="Y19" s="178"/>
      <c r="AC19" s="146">
        <v>1194</v>
      </c>
      <c r="AD19" s="147">
        <v>83</v>
      </c>
    </row>
    <row r="20" spans="1:30" s="13" customFormat="1" ht="79.5" customHeight="1" x14ac:dyDescent="0.2">
      <c r="A20" s="198">
        <v>2</v>
      </c>
      <c r="B20" s="199" t="s">
        <v>285</v>
      </c>
      <c r="C20" s="215" t="str">
        <f>IF(ISERROR(VLOOKUP(B20,#REF!,2,0)),"",(VLOOKUP(B20,#REF!,2,0)))</f>
        <v/>
      </c>
      <c r="D20" s="236" t="str">
        <f>IF(ISERROR(VLOOKUP(B20,#REF!,4,0)),"",(VLOOKUP(B20,#REF!,4,0)))</f>
        <v/>
      </c>
      <c r="E20" s="202" t="str">
        <f>IF(ISERROR(VLOOKUP(B20,#REF!,5,0)),"",(VLOOKUP(B20,#REF!,5,0)))</f>
        <v/>
      </c>
      <c r="F20" s="202" t="str">
        <f>IF(ISERROR(VLOOKUP(B20,#REF!,6,0)),"",(VLOOKUP(B20,#REF!,6,0)))</f>
        <v/>
      </c>
      <c r="G20" s="203"/>
      <c r="H20" s="204"/>
      <c r="I20" s="497"/>
      <c r="J20" s="205"/>
      <c r="K20" s="205"/>
      <c r="L20" s="201"/>
      <c r="M20" s="206"/>
      <c r="N20" s="207"/>
      <c r="O20" s="59"/>
      <c r="P20" s="208"/>
      <c r="Q20" s="16"/>
      <c r="R20" s="58">
        <v>2</v>
      </c>
      <c r="S20" s="129" t="s">
        <v>62</v>
      </c>
      <c r="T20" s="164" t="str">
        <f>IF(ISERROR(VLOOKUP(S20,#REF!,2,0)),"",(VLOOKUP(S20,#REF!,2,0)))</f>
        <v/>
      </c>
      <c r="U20" s="77" t="str">
        <f>IF(ISERROR(VLOOKUP(S20,#REF!,4,0)),"",(VLOOKUP(S20,#REF!,4,0)))</f>
        <v/>
      </c>
      <c r="V20" s="130" t="str">
        <f>IF(ISERROR(VLOOKUP(S20,#REF!,5,0)),"",(VLOOKUP(S20,#REF!,5,0)))</f>
        <v/>
      </c>
      <c r="W20" s="130" t="str">
        <f>IF(ISERROR(VLOOKUP(S20,#REF!,6,0)),"",(VLOOKUP(S20,#REF!,6,0)))</f>
        <v/>
      </c>
      <c r="X20" s="216"/>
      <c r="Y20" s="178"/>
      <c r="AC20" s="146">
        <v>1196</v>
      </c>
      <c r="AD20" s="147">
        <v>82</v>
      </c>
    </row>
    <row r="21" spans="1:30" s="13" customFormat="1" ht="79.5" customHeight="1" x14ac:dyDescent="0.2">
      <c r="A21" s="198">
        <v>3</v>
      </c>
      <c r="B21" s="199" t="s">
        <v>286</v>
      </c>
      <c r="C21" s="215" t="str">
        <f>IF(ISERROR(VLOOKUP(B21,#REF!,2,0)),"",(VLOOKUP(B21,#REF!,2,0)))</f>
        <v/>
      </c>
      <c r="D21" s="236" t="str">
        <f>IF(ISERROR(VLOOKUP(B21,#REF!,4,0)),"",(VLOOKUP(B21,#REF!,4,0)))</f>
        <v/>
      </c>
      <c r="E21" s="202" t="str">
        <f>IF(ISERROR(VLOOKUP(B21,#REF!,5,0)),"",(VLOOKUP(B21,#REF!,5,0)))</f>
        <v/>
      </c>
      <c r="F21" s="202" t="str">
        <f>IF(ISERROR(VLOOKUP(B21,#REF!,6,0)),"",(VLOOKUP(B21,#REF!,6,0)))</f>
        <v/>
      </c>
      <c r="G21" s="203"/>
      <c r="H21" s="204"/>
      <c r="I21" s="497"/>
      <c r="J21" s="205"/>
      <c r="K21" s="205"/>
      <c r="L21" s="201"/>
      <c r="M21" s="206"/>
      <c r="N21" s="207"/>
      <c r="O21" s="59"/>
      <c r="P21" s="208"/>
      <c r="Q21" s="16"/>
      <c r="R21" s="58">
        <v>3</v>
      </c>
      <c r="S21" s="129" t="s">
        <v>63</v>
      </c>
      <c r="T21" s="164" t="str">
        <f>IF(ISERROR(VLOOKUP(S21,#REF!,2,0)),"",(VLOOKUP(S21,#REF!,2,0)))</f>
        <v/>
      </c>
      <c r="U21" s="77" t="str">
        <f>IF(ISERROR(VLOOKUP(S21,#REF!,4,0)),"",(VLOOKUP(S21,#REF!,4,0)))</f>
        <v/>
      </c>
      <c r="V21" s="130" t="str">
        <f>IF(ISERROR(VLOOKUP(S21,#REF!,5,0)),"",(VLOOKUP(S21,#REF!,5,0)))</f>
        <v/>
      </c>
      <c r="W21" s="130" t="str">
        <f>IF(ISERROR(VLOOKUP(S21,#REF!,6,0)),"",(VLOOKUP(S21,#REF!,6,0)))</f>
        <v/>
      </c>
      <c r="X21" s="216"/>
      <c r="Y21" s="178"/>
      <c r="AC21" s="146">
        <v>1198</v>
      </c>
      <c r="AD21" s="147">
        <v>81</v>
      </c>
    </row>
    <row r="22" spans="1:30" s="13" customFormat="1" ht="79.5" customHeight="1" x14ac:dyDescent="0.2">
      <c r="A22" s="198">
        <v>4</v>
      </c>
      <c r="B22" s="199" t="s">
        <v>287</v>
      </c>
      <c r="C22" s="215" t="str">
        <f>IF(ISERROR(VLOOKUP(B22,#REF!,2,0)),"",(VLOOKUP(B22,#REF!,2,0)))</f>
        <v/>
      </c>
      <c r="D22" s="236" t="str">
        <f>IF(ISERROR(VLOOKUP(B22,#REF!,4,0)),"",(VLOOKUP(B22,#REF!,4,0)))</f>
        <v/>
      </c>
      <c r="E22" s="202" t="str">
        <f>IF(ISERROR(VLOOKUP(B22,#REF!,5,0)),"",(VLOOKUP(B22,#REF!,5,0)))</f>
        <v/>
      </c>
      <c r="F22" s="202" t="str">
        <f>IF(ISERROR(VLOOKUP(B22,#REF!,6,0)),"",(VLOOKUP(B22,#REF!,6,0)))</f>
        <v/>
      </c>
      <c r="G22" s="203"/>
      <c r="H22" s="204"/>
      <c r="I22" s="497"/>
      <c r="J22" s="205"/>
      <c r="K22" s="205"/>
      <c r="L22" s="201"/>
      <c r="M22" s="206"/>
      <c r="N22" s="207"/>
      <c r="O22" s="59"/>
      <c r="P22" s="208"/>
      <c r="Q22" s="16"/>
      <c r="R22" s="58">
        <v>4</v>
      </c>
      <c r="S22" s="129" t="s">
        <v>64</v>
      </c>
      <c r="T22" s="164" t="str">
        <f>IF(ISERROR(VLOOKUP(S22,#REF!,2,0)),"",(VLOOKUP(S22,#REF!,2,0)))</f>
        <v/>
      </c>
      <c r="U22" s="77" t="str">
        <f>IF(ISERROR(VLOOKUP(S22,#REF!,4,0)),"",(VLOOKUP(S22,#REF!,4,0)))</f>
        <v/>
      </c>
      <c r="V22" s="130" t="str">
        <f>IF(ISERROR(VLOOKUP(S22,#REF!,5,0)),"",(VLOOKUP(S22,#REF!,5,0)))</f>
        <v/>
      </c>
      <c r="W22" s="130" t="str">
        <f>IF(ISERROR(VLOOKUP(S22,#REF!,6,0)),"",(VLOOKUP(S22,#REF!,6,0)))</f>
        <v/>
      </c>
      <c r="X22" s="216"/>
      <c r="Y22" s="178"/>
      <c r="AC22" s="146">
        <v>1200</v>
      </c>
      <c r="AD22" s="147">
        <v>80</v>
      </c>
    </row>
    <row r="23" spans="1:30" s="13" customFormat="1" ht="79.5" customHeight="1" x14ac:dyDescent="0.2">
      <c r="A23" s="198">
        <v>5</v>
      </c>
      <c r="B23" s="199" t="s">
        <v>288</v>
      </c>
      <c r="C23" s="215" t="str">
        <f>IF(ISERROR(VLOOKUP(B23,#REF!,2,0)),"",(VLOOKUP(B23,#REF!,2,0)))</f>
        <v/>
      </c>
      <c r="D23" s="236" t="str">
        <f>IF(ISERROR(VLOOKUP(B23,#REF!,4,0)),"",(VLOOKUP(B23,#REF!,4,0)))</f>
        <v/>
      </c>
      <c r="E23" s="202" t="str">
        <f>IF(ISERROR(VLOOKUP(B23,#REF!,5,0)),"",(VLOOKUP(B23,#REF!,5,0)))</f>
        <v/>
      </c>
      <c r="F23" s="202" t="str">
        <f>IF(ISERROR(VLOOKUP(B23,#REF!,6,0)),"",(VLOOKUP(B23,#REF!,6,0)))</f>
        <v/>
      </c>
      <c r="G23" s="203"/>
      <c r="H23" s="204"/>
      <c r="I23" s="497"/>
      <c r="J23" s="205"/>
      <c r="K23" s="205"/>
      <c r="L23" s="201"/>
      <c r="M23" s="206"/>
      <c r="N23" s="207"/>
      <c r="O23" s="59"/>
      <c r="P23" s="208"/>
      <c r="Q23" s="16"/>
      <c r="R23" s="58">
        <v>5</v>
      </c>
      <c r="S23" s="129" t="s">
        <v>65</v>
      </c>
      <c r="T23" s="164" t="str">
        <f>IF(ISERROR(VLOOKUP(S23,#REF!,2,0)),"",(VLOOKUP(S23,#REF!,2,0)))</f>
        <v/>
      </c>
      <c r="U23" s="77" t="str">
        <f>IF(ISERROR(VLOOKUP(S23,#REF!,4,0)),"",(VLOOKUP(S23,#REF!,4,0)))</f>
        <v/>
      </c>
      <c r="V23" s="130" t="str">
        <f>IF(ISERROR(VLOOKUP(S23,#REF!,5,0)),"",(VLOOKUP(S23,#REF!,5,0)))</f>
        <v/>
      </c>
      <c r="W23" s="130" t="str">
        <f>IF(ISERROR(VLOOKUP(S23,#REF!,6,0)),"",(VLOOKUP(S23,#REF!,6,0)))</f>
        <v/>
      </c>
      <c r="X23" s="216"/>
      <c r="Y23" s="178"/>
      <c r="AC23" s="146">
        <v>1202</v>
      </c>
      <c r="AD23" s="147">
        <v>79</v>
      </c>
    </row>
    <row r="24" spans="1:30" s="13" customFormat="1" ht="79.5" customHeight="1" x14ac:dyDescent="0.2">
      <c r="A24" s="198">
        <v>6</v>
      </c>
      <c r="B24" s="199" t="s">
        <v>289</v>
      </c>
      <c r="C24" s="215" t="str">
        <f>IF(ISERROR(VLOOKUP(B24,#REF!,2,0)),"",(VLOOKUP(B24,#REF!,2,0)))</f>
        <v/>
      </c>
      <c r="D24" s="236" t="str">
        <f>IF(ISERROR(VLOOKUP(B24,#REF!,4,0)),"",(VLOOKUP(B24,#REF!,4,0)))</f>
        <v/>
      </c>
      <c r="E24" s="202" t="str">
        <f>IF(ISERROR(VLOOKUP(B24,#REF!,5,0)),"",(VLOOKUP(B24,#REF!,5,0)))</f>
        <v/>
      </c>
      <c r="F24" s="202" t="str">
        <f>IF(ISERROR(VLOOKUP(B24,#REF!,6,0)),"",(VLOOKUP(B24,#REF!,6,0)))</f>
        <v/>
      </c>
      <c r="G24" s="203"/>
      <c r="H24" s="204"/>
      <c r="I24" s="497"/>
      <c r="J24" s="205"/>
      <c r="K24" s="205"/>
      <c r="L24" s="201"/>
      <c r="M24" s="206"/>
      <c r="N24" s="207"/>
      <c r="O24" s="59"/>
      <c r="P24" s="208"/>
      <c r="Q24" s="16"/>
      <c r="R24" s="58">
        <v>6</v>
      </c>
      <c r="S24" s="129" t="s">
        <v>66</v>
      </c>
      <c r="T24" s="164" t="str">
        <f>IF(ISERROR(VLOOKUP(S24,#REF!,2,0)),"",(VLOOKUP(S24,#REF!,2,0)))</f>
        <v/>
      </c>
      <c r="U24" s="77" t="str">
        <f>IF(ISERROR(VLOOKUP(S24,#REF!,4,0)),"",(VLOOKUP(S24,#REF!,4,0)))</f>
        <v/>
      </c>
      <c r="V24" s="130" t="str">
        <f>IF(ISERROR(VLOOKUP(S24,#REF!,5,0)),"",(VLOOKUP(S24,#REF!,5,0)))</f>
        <v/>
      </c>
      <c r="W24" s="130" t="str">
        <f>IF(ISERROR(VLOOKUP(S24,#REF!,6,0)),"",(VLOOKUP(S24,#REF!,6,0)))</f>
        <v/>
      </c>
      <c r="X24" s="216"/>
      <c r="Y24" s="178"/>
      <c r="AC24" s="146">
        <v>1204</v>
      </c>
      <c r="AD24" s="147">
        <v>78</v>
      </c>
    </row>
    <row r="25" spans="1:30" ht="13.5" customHeight="1" x14ac:dyDescent="0.2">
      <c r="A25" s="25"/>
      <c r="B25" s="25"/>
      <c r="C25" s="26"/>
      <c r="D25" s="46"/>
      <c r="E25" s="27"/>
      <c r="F25" s="28"/>
      <c r="G25" s="29"/>
      <c r="K25" s="30"/>
      <c r="L25" s="31"/>
      <c r="M25" s="32"/>
      <c r="N25" s="33"/>
      <c r="O25" s="42"/>
      <c r="P25" s="42"/>
      <c r="Q25" s="34"/>
      <c r="R25" s="32"/>
      <c r="V25" s="146">
        <v>1275</v>
      </c>
      <c r="W25" s="147">
        <v>55</v>
      </c>
    </row>
    <row r="26" spans="1:30" ht="14.25" customHeight="1" x14ac:dyDescent="0.2">
      <c r="A26" s="20" t="s">
        <v>18</v>
      </c>
      <c r="B26" s="20"/>
      <c r="C26" s="20"/>
      <c r="D26" s="47"/>
      <c r="E26" s="40" t="s">
        <v>0</v>
      </c>
      <c r="F26" s="35" t="s">
        <v>1</v>
      </c>
      <c r="G26" s="17"/>
      <c r="H26" s="21" t="s">
        <v>2</v>
      </c>
      <c r="I26" s="21"/>
      <c r="J26" s="21"/>
      <c r="K26" s="21"/>
      <c r="L26" s="21"/>
      <c r="M26" s="21"/>
      <c r="O26" s="43" t="s">
        <v>3</v>
      </c>
      <c r="P26" s="44" t="s">
        <v>3</v>
      </c>
      <c r="Q26" s="17" t="s">
        <v>3</v>
      </c>
      <c r="R26" s="20"/>
      <c r="S26" s="22"/>
      <c r="V26" s="146">
        <v>1280</v>
      </c>
      <c r="W26" s="147">
        <v>54</v>
      </c>
    </row>
    <row r="27" spans="1:30" x14ac:dyDescent="0.2">
      <c r="V27" s="146">
        <v>1285</v>
      </c>
      <c r="W27" s="147">
        <v>53</v>
      </c>
    </row>
    <row r="28" spans="1:30" x14ac:dyDescent="0.2">
      <c r="V28" s="146">
        <v>1290</v>
      </c>
      <c r="W28" s="147">
        <v>52</v>
      </c>
    </row>
    <row r="29" spans="1:30" x14ac:dyDescent="0.2">
      <c r="V29" s="146">
        <v>1295</v>
      </c>
      <c r="W29" s="147">
        <v>51</v>
      </c>
    </row>
    <row r="30" spans="1:30" x14ac:dyDescent="0.2">
      <c r="V30" s="146">
        <v>1300</v>
      </c>
      <c r="W30" s="147">
        <v>50</v>
      </c>
    </row>
    <row r="31" spans="1:30" x14ac:dyDescent="0.2">
      <c r="V31" s="146">
        <v>1305</v>
      </c>
      <c r="W31" s="147">
        <v>49</v>
      </c>
    </row>
    <row r="32" spans="1:30" x14ac:dyDescent="0.2">
      <c r="V32" s="146">
        <v>1310</v>
      </c>
      <c r="W32" s="147">
        <v>48</v>
      </c>
    </row>
    <row r="33" spans="22:23" x14ac:dyDescent="0.2">
      <c r="V33" s="146">
        <v>1315</v>
      </c>
      <c r="W33" s="147">
        <v>47</v>
      </c>
    </row>
    <row r="34" spans="22:23" x14ac:dyDescent="0.2">
      <c r="V34" s="146">
        <v>1320</v>
      </c>
      <c r="W34" s="147">
        <v>46</v>
      </c>
    </row>
    <row r="35" spans="22:23" x14ac:dyDescent="0.2">
      <c r="V35" s="146">
        <v>1325</v>
      </c>
      <c r="W35" s="147">
        <v>45</v>
      </c>
    </row>
    <row r="36" spans="22:23" x14ac:dyDescent="0.2">
      <c r="V36" s="146">
        <v>1330</v>
      </c>
      <c r="W36" s="147">
        <v>44</v>
      </c>
    </row>
    <row r="37" spans="22:23" x14ac:dyDescent="0.2">
      <c r="V37" s="146">
        <v>1335</v>
      </c>
      <c r="W37" s="147">
        <v>43</v>
      </c>
    </row>
    <row r="38" spans="22:23" x14ac:dyDescent="0.2">
      <c r="V38" s="146">
        <v>1340</v>
      </c>
      <c r="W38" s="147">
        <v>42</v>
      </c>
    </row>
    <row r="39" spans="22:23" x14ac:dyDescent="0.2">
      <c r="V39" s="146">
        <v>1345</v>
      </c>
      <c r="W39" s="147">
        <v>41</v>
      </c>
    </row>
    <row r="40" spans="22:23" x14ac:dyDescent="0.2">
      <c r="V40" s="146">
        <v>1350</v>
      </c>
      <c r="W40" s="147">
        <v>40</v>
      </c>
    </row>
    <row r="41" spans="22:23" x14ac:dyDescent="0.2">
      <c r="V41" s="146">
        <v>1355</v>
      </c>
      <c r="W41" s="147">
        <v>39</v>
      </c>
    </row>
    <row r="42" spans="22:23" x14ac:dyDescent="0.2">
      <c r="V42" s="146">
        <v>1365</v>
      </c>
      <c r="W42" s="147">
        <v>38</v>
      </c>
    </row>
    <row r="43" spans="22:23" x14ac:dyDescent="0.2">
      <c r="V43" s="146">
        <v>1375</v>
      </c>
      <c r="W43" s="147">
        <v>37</v>
      </c>
    </row>
    <row r="44" spans="22:23" x14ac:dyDescent="0.2">
      <c r="V44" s="146">
        <v>1385</v>
      </c>
      <c r="W44" s="147">
        <v>36</v>
      </c>
    </row>
    <row r="45" spans="22:23" x14ac:dyDescent="0.2">
      <c r="V45" s="146">
        <v>1395</v>
      </c>
      <c r="W45" s="147">
        <v>35</v>
      </c>
    </row>
    <row r="46" spans="22:23" x14ac:dyDescent="0.2">
      <c r="V46" s="146">
        <v>1405</v>
      </c>
      <c r="W46" s="147">
        <v>34</v>
      </c>
    </row>
    <row r="47" spans="22:23" x14ac:dyDescent="0.2">
      <c r="V47" s="146">
        <v>1415</v>
      </c>
      <c r="W47" s="147">
        <v>33</v>
      </c>
    </row>
    <row r="48" spans="22:23" x14ac:dyDescent="0.2">
      <c r="V48" s="146">
        <v>1425</v>
      </c>
      <c r="W48" s="147">
        <v>32</v>
      </c>
    </row>
    <row r="49" spans="22:23" x14ac:dyDescent="0.2">
      <c r="V49" s="146">
        <v>1435</v>
      </c>
      <c r="W49" s="147">
        <v>31</v>
      </c>
    </row>
    <row r="50" spans="22:23" x14ac:dyDescent="0.2">
      <c r="V50" s="146">
        <v>1445</v>
      </c>
      <c r="W50" s="147">
        <v>30</v>
      </c>
    </row>
    <row r="51" spans="22:23" x14ac:dyDescent="0.2">
      <c r="V51" s="146">
        <v>1455</v>
      </c>
      <c r="W51" s="147">
        <v>29</v>
      </c>
    </row>
    <row r="52" spans="22:23" x14ac:dyDescent="0.2">
      <c r="V52" s="146">
        <v>1465</v>
      </c>
      <c r="W52" s="147">
        <v>28</v>
      </c>
    </row>
    <row r="53" spans="22:23" x14ac:dyDescent="0.2">
      <c r="V53" s="146">
        <v>1475</v>
      </c>
      <c r="W53" s="147">
        <v>27</v>
      </c>
    </row>
    <row r="54" spans="22:23" x14ac:dyDescent="0.2">
      <c r="V54" s="146">
        <v>1485</v>
      </c>
      <c r="W54" s="147">
        <v>26</v>
      </c>
    </row>
    <row r="55" spans="22:23" x14ac:dyDescent="0.2">
      <c r="V55" s="146">
        <v>1495</v>
      </c>
      <c r="W55" s="147">
        <v>25</v>
      </c>
    </row>
    <row r="56" spans="22:23" x14ac:dyDescent="0.2">
      <c r="V56" s="146">
        <v>1505</v>
      </c>
      <c r="W56" s="147">
        <v>24</v>
      </c>
    </row>
    <row r="57" spans="22:23" x14ac:dyDescent="0.2">
      <c r="V57" s="146">
        <v>1515</v>
      </c>
      <c r="W57" s="147">
        <v>23</v>
      </c>
    </row>
    <row r="58" spans="22:23" x14ac:dyDescent="0.2">
      <c r="V58" s="146">
        <v>1525</v>
      </c>
      <c r="W58" s="147">
        <v>22</v>
      </c>
    </row>
    <row r="59" spans="22:23" x14ac:dyDescent="0.2">
      <c r="V59" s="146">
        <v>1535</v>
      </c>
      <c r="W59" s="147">
        <v>21</v>
      </c>
    </row>
    <row r="60" spans="22:23" x14ac:dyDescent="0.2">
      <c r="V60" s="146">
        <v>1545</v>
      </c>
      <c r="W60" s="147">
        <v>20</v>
      </c>
    </row>
    <row r="61" spans="22:23" x14ac:dyDescent="0.2">
      <c r="V61" s="146">
        <v>1555</v>
      </c>
      <c r="W61" s="147">
        <v>19</v>
      </c>
    </row>
    <row r="62" spans="22:23" x14ac:dyDescent="0.2">
      <c r="V62" s="146">
        <v>1565</v>
      </c>
      <c r="W62" s="147">
        <v>18</v>
      </c>
    </row>
    <row r="63" spans="22:23" x14ac:dyDescent="0.2">
      <c r="V63" s="146">
        <v>1575</v>
      </c>
      <c r="W63" s="147">
        <v>17</v>
      </c>
    </row>
    <row r="64" spans="22:23" x14ac:dyDescent="0.2">
      <c r="V64" s="146">
        <v>1585</v>
      </c>
      <c r="W64" s="147">
        <v>16</v>
      </c>
    </row>
    <row r="65" spans="22:23" x14ac:dyDescent="0.2">
      <c r="V65" s="146">
        <v>1595</v>
      </c>
      <c r="W65" s="147">
        <v>15</v>
      </c>
    </row>
    <row r="66" spans="22:23" x14ac:dyDescent="0.2">
      <c r="V66" s="146">
        <v>1605</v>
      </c>
      <c r="W66" s="147">
        <v>14</v>
      </c>
    </row>
    <row r="67" spans="22:23" x14ac:dyDescent="0.2">
      <c r="V67" s="146">
        <v>1615</v>
      </c>
      <c r="W67" s="147">
        <v>13</v>
      </c>
    </row>
    <row r="68" spans="22:23" x14ac:dyDescent="0.2">
      <c r="V68" s="146">
        <v>1625</v>
      </c>
      <c r="W68" s="147">
        <v>12</v>
      </c>
    </row>
    <row r="69" spans="22:23" x14ac:dyDescent="0.2">
      <c r="V69" s="146">
        <v>1645</v>
      </c>
      <c r="W69" s="147">
        <v>11</v>
      </c>
    </row>
    <row r="70" spans="22:23" x14ac:dyDescent="0.2">
      <c r="V70" s="146">
        <v>1665</v>
      </c>
      <c r="W70" s="147">
        <v>10</v>
      </c>
    </row>
    <row r="71" spans="22:23" x14ac:dyDescent="0.2">
      <c r="V71" s="146">
        <v>1685</v>
      </c>
      <c r="W71" s="147">
        <v>9</v>
      </c>
    </row>
    <row r="72" spans="22:23" x14ac:dyDescent="0.2">
      <c r="V72" s="146">
        <v>1705</v>
      </c>
      <c r="W72" s="147">
        <v>8</v>
      </c>
    </row>
    <row r="73" spans="22:23" x14ac:dyDescent="0.2">
      <c r="V73" s="146">
        <v>1725</v>
      </c>
      <c r="W73" s="147">
        <v>7</v>
      </c>
    </row>
    <row r="74" spans="22:23" x14ac:dyDescent="0.2">
      <c r="V74" s="146">
        <v>1745</v>
      </c>
      <c r="W74" s="147">
        <v>6</v>
      </c>
    </row>
    <row r="75" spans="22:23" x14ac:dyDescent="0.2">
      <c r="V75" s="146">
        <v>1765</v>
      </c>
      <c r="W75" s="147">
        <v>5</v>
      </c>
    </row>
    <row r="76" spans="22:23" x14ac:dyDescent="0.2">
      <c r="V76" s="146">
        <v>1785</v>
      </c>
      <c r="W76" s="147">
        <v>4</v>
      </c>
    </row>
    <row r="77" spans="22:23" x14ac:dyDescent="0.2">
      <c r="V77" s="146">
        <v>1805</v>
      </c>
      <c r="W77" s="147">
        <v>3</v>
      </c>
    </row>
    <row r="78" spans="22:23" x14ac:dyDescent="0.2">
      <c r="V78" s="146">
        <v>1825</v>
      </c>
      <c r="W78" s="147">
        <v>2</v>
      </c>
    </row>
    <row r="79" spans="22:23" x14ac:dyDescent="0.2">
      <c r="V79" s="146">
        <v>1845</v>
      </c>
      <c r="W79" s="147">
        <v>1</v>
      </c>
    </row>
  </sheetData>
  <mergeCells count="18">
    <mergeCell ref="O9:O10"/>
    <mergeCell ref="P9:P10"/>
    <mergeCell ref="I9:I24"/>
    <mergeCell ref="J9:J10"/>
    <mergeCell ref="K9:K10"/>
    <mergeCell ref="L9:L10"/>
    <mergeCell ref="M9:M10"/>
    <mergeCell ref="N9:N10"/>
    <mergeCell ref="A7:C7"/>
    <mergeCell ref="D7:E7"/>
    <mergeCell ref="A8:H8"/>
    <mergeCell ref="J8:N8"/>
    <mergeCell ref="P8:R8"/>
    <mergeCell ref="A1:R1"/>
    <mergeCell ref="A2:R2"/>
    <mergeCell ref="A3:C3"/>
    <mergeCell ref="D3:E3"/>
    <mergeCell ref="F3:G3"/>
  </mergeCells>
  <hyperlinks>
    <hyperlink ref="D3" location="'YARIŞMA PROGRAMI'!C7" display="100 m. Engelli"/>
  </hyperlinks>
  <printOptions horizontalCentered="1"/>
  <pageMargins left="0.27559055118110237" right="0.19685039370078741" top="0.53" bottom="0.35433070866141736" header="0.39370078740157483" footer="0.27559055118110237"/>
  <pageSetup paperSize="9" scale="44" fitToHeight="0" orientation="portrait" r:id="rId1"/>
  <headerFooter alignWithMargins="0"/>
  <colBreaks count="1" manualBreakCount="1">
    <brk id="16" max="36" man="1"/>
  </col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O36"/>
  <sheetViews>
    <sheetView view="pageBreakPreview" topLeftCell="A13" zoomScale="25" zoomScaleNormal="100" zoomScaleSheetLayoutView="25" workbookViewId="0">
      <selection activeCell="B15" sqref="B15"/>
    </sheetView>
  </sheetViews>
  <sheetFormatPr defaultRowHeight="12.75" x14ac:dyDescent="0.2"/>
  <cols>
    <col min="1" max="1" width="16.28515625" customWidth="1"/>
    <col min="2" max="2" width="66.85546875" customWidth="1"/>
    <col min="3" max="4" width="26.42578125" customWidth="1"/>
    <col min="5" max="5" width="28.7109375" bestFit="1" customWidth="1"/>
    <col min="6" max="6" width="26.42578125" customWidth="1"/>
    <col min="7" max="7" width="33.28515625" bestFit="1" customWidth="1"/>
    <col min="8" max="8" width="26.42578125" customWidth="1"/>
    <col min="9" max="9" width="38.42578125" bestFit="1" customWidth="1"/>
    <col min="10" max="12" width="26.42578125" customWidth="1"/>
    <col min="13" max="13" width="33.28515625" bestFit="1" customWidth="1"/>
    <col min="14" max="18" width="26.42578125" customWidth="1"/>
    <col min="19" max="19" width="28.7109375" bestFit="1" customWidth="1"/>
    <col min="20" max="22" width="26.42578125" customWidth="1"/>
    <col min="23" max="23" width="36.7109375" customWidth="1"/>
    <col min="24" max="24" width="32.140625" customWidth="1"/>
    <col min="25" max="25" width="36.7109375" bestFit="1" customWidth="1"/>
    <col min="26" max="26" width="9.7109375" customWidth="1"/>
    <col min="27" max="27" width="16.140625" customWidth="1"/>
    <col min="28" max="28" width="9.7109375" customWidth="1"/>
    <col min="29" max="29" width="13.42578125" customWidth="1"/>
    <col min="31" max="31" width="17.140625" customWidth="1"/>
    <col min="33" max="33" width="14.140625" customWidth="1"/>
    <col min="35" max="35" width="13.7109375" customWidth="1"/>
    <col min="37" max="37" width="19.28515625" customWidth="1"/>
    <col min="39" max="39" width="21.140625" customWidth="1"/>
    <col min="41" max="41" width="19.5703125" bestFit="1" customWidth="1"/>
  </cols>
  <sheetData>
    <row r="1" spans="1:41" s="293" customFormat="1" ht="90" customHeight="1" x14ac:dyDescent="0.55000000000000004">
      <c r="A1" s="546" t="str">
        <f>('YARIŞMA BİLGİLERİ'!A2)</f>
        <v>Türkiye Atletizm Federasyonu
İzmir Atletizm İl Temsilciliği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  <c r="L1" s="546"/>
      <c r="M1" s="546"/>
      <c r="N1" s="546"/>
      <c r="O1" s="546"/>
      <c r="P1" s="546"/>
      <c r="Q1" s="546"/>
      <c r="R1" s="546"/>
      <c r="S1" s="546"/>
      <c r="T1" s="546"/>
      <c r="U1" s="546"/>
      <c r="V1" s="546"/>
      <c r="W1" s="546"/>
      <c r="X1" s="546"/>
      <c r="Y1" s="546"/>
      <c r="Z1" s="292"/>
      <c r="AA1" s="292"/>
      <c r="AB1" s="292"/>
      <c r="AC1" s="292"/>
      <c r="AD1" s="292"/>
      <c r="AE1" s="292"/>
      <c r="AF1" s="292"/>
      <c r="AG1" s="292"/>
      <c r="AH1" s="292"/>
      <c r="AI1" s="292"/>
      <c r="AJ1" s="292"/>
      <c r="AK1" s="292"/>
      <c r="AL1" s="292"/>
      <c r="AM1" s="292"/>
      <c r="AN1" s="292"/>
      <c r="AO1" s="292"/>
    </row>
    <row r="2" spans="1:41" s="293" customFormat="1" ht="72" customHeight="1" x14ac:dyDescent="0.55000000000000004">
      <c r="A2" s="545" t="str">
        <f>'YARIŞMA BİLGİLERİ'!F19</f>
        <v>Olimpik Deneme Yarışmaları</v>
      </c>
      <c r="B2" s="545"/>
      <c r="C2" s="545"/>
      <c r="D2" s="545"/>
      <c r="E2" s="545"/>
      <c r="F2" s="545"/>
      <c r="G2" s="545"/>
      <c r="H2" s="545"/>
      <c r="I2" s="545"/>
      <c r="J2" s="545"/>
      <c r="K2" s="545"/>
      <c r="L2" s="545"/>
      <c r="M2" s="545"/>
      <c r="N2" s="545"/>
      <c r="O2" s="545"/>
      <c r="P2" s="545"/>
      <c r="Q2" s="545"/>
      <c r="R2" s="545"/>
      <c r="S2" s="545"/>
      <c r="T2" s="545"/>
      <c r="U2" s="545"/>
      <c r="V2" s="545"/>
      <c r="W2" s="545"/>
      <c r="X2" s="545"/>
      <c r="Y2" s="545"/>
      <c r="Z2" s="294"/>
      <c r="AA2" s="294"/>
      <c r="AB2" s="294"/>
      <c r="AC2" s="294"/>
      <c r="AD2" s="294"/>
      <c r="AE2" s="294"/>
      <c r="AF2" s="294"/>
      <c r="AG2" s="294"/>
      <c r="AH2" s="294"/>
      <c r="AI2" s="294"/>
      <c r="AJ2" s="294"/>
      <c r="AK2" s="294"/>
      <c r="AL2" s="294"/>
      <c r="AM2" s="294"/>
      <c r="AN2" s="294"/>
      <c r="AO2" s="294"/>
    </row>
    <row r="3" spans="1:41" s="293" customFormat="1" ht="48" customHeight="1" x14ac:dyDescent="0.55000000000000004">
      <c r="A3" s="547" t="s">
        <v>203</v>
      </c>
      <c r="B3" s="547"/>
      <c r="C3" s="547"/>
      <c r="D3" s="547"/>
      <c r="E3" s="547"/>
      <c r="F3" s="547"/>
      <c r="G3" s="547"/>
      <c r="H3" s="547"/>
      <c r="I3" s="547"/>
      <c r="J3" s="547"/>
      <c r="K3" s="547"/>
      <c r="L3" s="547"/>
      <c r="M3" s="547"/>
      <c r="N3" s="547"/>
      <c r="O3" s="547"/>
      <c r="P3" s="547"/>
      <c r="Q3" s="547"/>
      <c r="R3" s="547"/>
      <c r="S3" s="547"/>
      <c r="T3" s="547"/>
      <c r="U3" s="547"/>
      <c r="V3" s="547"/>
      <c r="W3" s="547"/>
      <c r="X3" s="547"/>
      <c r="Y3" s="547"/>
      <c r="Z3" s="295"/>
      <c r="AA3" s="295"/>
      <c r="AB3" s="295"/>
      <c r="AC3" s="295"/>
      <c r="AD3" s="295"/>
      <c r="AE3" s="295"/>
      <c r="AF3" s="295"/>
      <c r="AG3" s="295"/>
      <c r="AH3" s="295"/>
      <c r="AI3" s="295"/>
      <c r="AJ3" s="295"/>
      <c r="AK3" s="295"/>
      <c r="AL3" s="295"/>
      <c r="AM3" s="295"/>
      <c r="AN3" s="295"/>
      <c r="AO3" s="295"/>
    </row>
    <row r="4" spans="1:41" s="297" customFormat="1" ht="53.25" customHeight="1" x14ac:dyDescent="0.75">
      <c r="A4" s="544" t="str">
        <f>'YARIŞMA BİLGİLERİ'!F21</f>
        <v>ERKEKLER  - BAYANLAR</v>
      </c>
      <c r="B4" s="544"/>
      <c r="C4" s="544"/>
      <c r="D4" s="544"/>
      <c r="E4" s="544"/>
      <c r="F4" s="544"/>
      <c r="G4" s="544"/>
      <c r="H4" s="544"/>
      <c r="I4" s="544"/>
      <c r="J4" s="544"/>
      <c r="K4" s="544"/>
      <c r="L4" s="548" t="s">
        <v>303</v>
      </c>
      <c r="M4" s="548"/>
      <c r="N4" s="548"/>
      <c r="O4" s="548"/>
      <c r="P4" s="548"/>
      <c r="Q4" s="548"/>
      <c r="R4" s="548"/>
      <c r="S4" s="548"/>
      <c r="T4" s="548"/>
      <c r="U4" s="548"/>
      <c r="V4" s="548"/>
      <c r="W4" s="548"/>
      <c r="X4" s="548"/>
      <c r="Y4" s="548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</row>
    <row r="5" spans="1:41" ht="45.75" customHeight="1" x14ac:dyDescent="0.2">
      <c r="A5" s="143"/>
      <c r="B5" s="143"/>
      <c r="C5" s="143"/>
      <c r="D5" s="143"/>
      <c r="E5" s="232"/>
      <c r="F5" s="232"/>
      <c r="G5" s="143"/>
      <c r="H5" s="143"/>
      <c r="I5" s="232"/>
      <c r="J5" s="232"/>
      <c r="K5" s="232"/>
      <c r="L5" s="232"/>
      <c r="M5" s="232"/>
      <c r="N5" s="232"/>
      <c r="O5" s="232"/>
      <c r="P5" s="232"/>
      <c r="Q5" s="143"/>
      <c r="R5" s="143"/>
      <c r="S5" s="549">
        <f ca="1">NOW()</f>
        <v>42842.47463553241</v>
      </c>
      <c r="T5" s="550"/>
      <c r="U5" s="550"/>
      <c r="V5" s="550"/>
      <c r="W5" s="550"/>
      <c r="X5" s="550"/>
      <c r="Y5" s="551"/>
      <c r="Z5" s="551"/>
      <c r="AA5" s="551"/>
      <c r="AB5" s="551"/>
      <c r="AC5" s="551"/>
      <c r="AD5" s="551"/>
      <c r="AE5" s="551"/>
      <c r="AF5" s="551"/>
      <c r="AG5" s="551"/>
      <c r="AH5" s="551"/>
      <c r="AI5" s="551"/>
      <c r="AJ5" s="551"/>
      <c r="AK5" s="551"/>
      <c r="AL5" s="551"/>
      <c r="AM5" s="551"/>
      <c r="AN5" s="551"/>
      <c r="AO5" s="551"/>
    </row>
    <row r="6" spans="1:41" s="282" customFormat="1" ht="68.25" customHeight="1" x14ac:dyDescent="0.45">
      <c r="A6" s="552" t="s">
        <v>97</v>
      </c>
      <c r="B6" s="552" t="s">
        <v>198</v>
      </c>
      <c r="C6" s="559" t="s">
        <v>92</v>
      </c>
      <c r="D6" s="559"/>
      <c r="E6" s="555" t="s">
        <v>146</v>
      </c>
      <c r="F6" s="556"/>
      <c r="G6" s="555" t="s">
        <v>95</v>
      </c>
      <c r="H6" s="556"/>
      <c r="I6" s="555" t="s">
        <v>195</v>
      </c>
      <c r="J6" s="556"/>
      <c r="K6" s="553" t="s">
        <v>290</v>
      </c>
      <c r="L6" s="554"/>
      <c r="M6" s="553" t="s">
        <v>197</v>
      </c>
      <c r="N6" s="554"/>
      <c r="O6" s="553" t="s">
        <v>141</v>
      </c>
      <c r="P6" s="554"/>
      <c r="Q6" s="553" t="s">
        <v>291</v>
      </c>
      <c r="R6" s="554"/>
      <c r="S6" s="553" t="s">
        <v>292</v>
      </c>
      <c r="T6" s="554"/>
      <c r="U6" s="553" t="s">
        <v>147</v>
      </c>
      <c r="V6" s="554"/>
      <c r="W6" s="553" t="s">
        <v>192</v>
      </c>
      <c r="X6" s="554"/>
      <c r="Y6" s="560" t="s">
        <v>305</v>
      </c>
      <c r="Z6" s="281"/>
      <c r="AA6" s="281"/>
    </row>
    <row r="7" spans="1:41" s="282" customFormat="1" ht="68.25" customHeight="1" x14ac:dyDescent="0.45">
      <c r="A7" s="552"/>
      <c r="B7" s="552"/>
      <c r="C7" s="283" t="s">
        <v>25</v>
      </c>
      <c r="D7" s="284" t="s">
        <v>53</v>
      </c>
      <c r="E7" s="283" t="s">
        <v>25</v>
      </c>
      <c r="F7" s="284" t="s">
        <v>53</v>
      </c>
      <c r="G7" s="283" t="s">
        <v>25</v>
      </c>
      <c r="H7" s="284" t="s">
        <v>53</v>
      </c>
      <c r="I7" s="283" t="s">
        <v>25</v>
      </c>
      <c r="J7" s="284" t="s">
        <v>53</v>
      </c>
      <c r="K7" s="283" t="s">
        <v>25</v>
      </c>
      <c r="L7" s="284" t="s">
        <v>53</v>
      </c>
      <c r="M7" s="283" t="s">
        <v>25</v>
      </c>
      <c r="N7" s="284" t="s">
        <v>53</v>
      </c>
      <c r="O7" s="283" t="s">
        <v>25</v>
      </c>
      <c r="P7" s="284" t="s">
        <v>53</v>
      </c>
      <c r="Q7" s="283" t="s">
        <v>25</v>
      </c>
      <c r="R7" s="284" t="s">
        <v>53</v>
      </c>
      <c r="S7" s="283" t="s">
        <v>25</v>
      </c>
      <c r="T7" s="284" t="s">
        <v>53</v>
      </c>
      <c r="U7" s="283" t="s">
        <v>25</v>
      </c>
      <c r="V7" s="284" t="s">
        <v>53</v>
      </c>
      <c r="W7" s="283" t="s">
        <v>25</v>
      </c>
      <c r="X7" s="284" t="s">
        <v>53</v>
      </c>
      <c r="Y7" s="560"/>
      <c r="Z7" s="281"/>
      <c r="AA7" s="281"/>
    </row>
    <row r="8" spans="1:41" ht="93" customHeight="1" x14ac:dyDescent="0.2">
      <c r="A8" s="280">
        <v>1</v>
      </c>
      <c r="B8" s="298" t="s">
        <v>351</v>
      </c>
      <c r="C8" s="302" t="str">
        <f>IF(ISERROR(VLOOKUP(B8,'100m. Seçme'!$O$11:$P$1003,2,0)),"",(VLOOKUP(B8,'100m. Seçme'!$O$11:$P$1003,2,0)))</f>
        <v/>
      </c>
      <c r="D8" s="303" t="str">
        <f>IF(ISERROR(VLOOKUP(B8,'100m. Seçme'!$O$11:$Q$1003,3,0)),"",(VLOOKUP(B8,'100m. Seçme'!$O$11:$Q$1003,3,0)))</f>
        <v/>
      </c>
      <c r="E8" s="306" t="str">
        <f>IF(ISERROR(VLOOKUP(B8,#REF!,2,0)),"",(VLOOKUP(B8,#REF!,2,0)))</f>
        <v/>
      </c>
      <c r="F8" s="299" t="str">
        <f>IF(ISERROR(VLOOKUP(B8,#REF!,3,0)),"",(VLOOKUP(B8,#REF!,3,0)))</f>
        <v/>
      </c>
      <c r="G8" s="304" t="str">
        <f>IF(ISERROR(VLOOKUP(B8,#REF!,2,0)),"",(VLOOKUP(B8,#REF!,2,0)))</f>
        <v/>
      </c>
      <c r="H8" s="299" t="str">
        <f>IF(ISERROR(VLOOKUP(B8,#REF!,3,0)),"",(VLOOKUP(B8,#REF!,3,0)))</f>
        <v/>
      </c>
      <c r="I8" s="304" t="str">
        <f>IF(ISERROR(VLOOKUP(B8,'3000m.'!$N$11:$O$963,2,0)),"",(VLOOKUP(B8,'3000m.'!$N$11:$O$963,2,0)))</f>
        <v/>
      </c>
      <c r="J8" s="299" t="str">
        <f>IF(ISERROR(VLOOKUP(B8,'3000m.'!$N$11:$P$963,3,0)),"",(VLOOKUP(B8,'3000m.'!$N$11:$P$963,3,0)))</f>
        <v/>
      </c>
      <c r="K8" s="304" t="str">
        <f>IF(ISERROR(VLOOKUP(B8,#REF!,2,0)),"",(VLOOKUP(B8,#REF!,2,0)))</f>
        <v/>
      </c>
      <c r="L8" s="299" t="str">
        <f>IF(ISERROR(VLOOKUP(B8,#REF!,3,0)),"",(VLOOKUP(B8,#REF!,3,0)))</f>
        <v/>
      </c>
      <c r="M8" s="304" t="str">
        <f>IF(ISERROR(VLOOKUP(B8,#REF!,2,0)),"",(VLOOKUP(B8,#REF!,2,0)))</f>
        <v/>
      </c>
      <c r="N8" s="299" t="str">
        <f>IF(ISERROR(VLOOKUP(B8,#REF!,3,0)),"",(VLOOKUP(B8,#REF!,3,0)))</f>
        <v/>
      </c>
      <c r="O8" s="306" t="str">
        <f>IF(ISERROR(VLOOKUP(B8,#REF!,9,0)),"",(VLOOKUP(B8,#REF!,9,0)))</f>
        <v/>
      </c>
      <c r="P8" s="299" t="str">
        <f>IF(ISERROR(VLOOKUP(B8,#REF!,10,0)),"",(VLOOKUP(B8,#REF!,10,0)))</f>
        <v/>
      </c>
      <c r="Q8" s="306" t="str">
        <f>IF(ISERROR(VLOOKUP(B8,#REF!,9,0)),"",(VLOOKUP(B8,#REF!,9,0)))</f>
        <v/>
      </c>
      <c r="R8" s="299" t="str">
        <f>IF(ISERROR(VLOOKUP(B8,#REF!,10,0)),"",(VLOOKUP(B8,#REF!,10,0)))</f>
        <v/>
      </c>
      <c r="S8" s="306" t="str">
        <f>IF(ISERROR(VLOOKUP(B8,Üçadım!$F$11:$N$988,9,0)),"",(VLOOKUP(B8,Üçadım!$F$11:$N$988,9,0)))</f>
        <v/>
      </c>
      <c r="T8" s="299" t="str">
        <f>IF(ISERROR(VLOOKUP(B8,Üçadım!$F$11:$O$988,10,0)),"",(VLOOKUP(B8,Üçadım!$F$11:$O$988,10,0)))</f>
        <v/>
      </c>
      <c r="U8" s="306" t="str">
        <f>IF(ISERROR(VLOOKUP(B8,Sırık!$F$11:$BO$992,62,0)),"",(VLOOKUP(B8,Sırık!$F$11:$BO$992,62,0)))</f>
        <v/>
      </c>
      <c r="V8" s="299" t="str">
        <f>IF(ISERROR(VLOOKUP(B8,Sırık!$F$11:$BP$992,63,0)),"",(VLOOKUP(B8,Sırık!$F$11:$BP$992,63,0)))</f>
        <v/>
      </c>
      <c r="W8" s="305" t="str">
        <f>IF(ISERROR(VLOOKUP(B8,'4x100m.'!$N$11:$O$990,2,0)),"",(VLOOKUP(B8,'4x100m.'!$N$11:$O$990,2,0)))</f>
        <v/>
      </c>
      <c r="X8" s="299" t="str">
        <f>IF(ISERROR(VLOOKUP(B8,'4x100m.'!$N$11:$P$990,3,0)),"",(VLOOKUP(B8,'4x100m.'!$N$11:$P$990,3,0)))</f>
        <v/>
      </c>
      <c r="Y8" s="301">
        <f t="shared" ref="Y8:Y15" si="0">SUM(D8,F8,H8,J8,L8,N8,P8,R8,T8,V8,X8)</f>
        <v>0</v>
      </c>
      <c r="Z8" s="132"/>
      <c r="AA8" s="132"/>
    </row>
    <row r="9" spans="1:41" ht="93" customHeight="1" x14ac:dyDescent="0.2">
      <c r="A9" s="280">
        <v>2</v>
      </c>
      <c r="B9" s="298" t="s">
        <v>352</v>
      </c>
      <c r="C9" s="302" t="str">
        <f>IF(ISERROR(VLOOKUP(B9,'100m. Seçme'!$O$11:$P$1003,2,0)),"",(VLOOKUP(B9,'100m. Seçme'!$O$11:$P$1003,2,0)))</f>
        <v/>
      </c>
      <c r="D9" s="303" t="str">
        <f>IF(ISERROR(VLOOKUP(B9,'100m. Seçme'!$O$11:$Q$1003,3,0)),"",(VLOOKUP(B9,'100m. Seçme'!$O$11:$Q$1003,3,0)))</f>
        <v/>
      </c>
      <c r="E9" s="306" t="str">
        <f>IF(ISERROR(VLOOKUP(B9,#REF!,2,0)),"",(VLOOKUP(B9,#REF!,2,0)))</f>
        <v/>
      </c>
      <c r="F9" s="299" t="str">
        <f>IF(ISERROR(VLOOKUP(B9,#REF!,3,0)),"",(VLOOKUP(B9,#REF!,3,0)))</f>
        <v/>
      </c>
      <c r="G9" s="304" t="str">
        <f>IF(ISERROR(VLOOKUP(B9,#REF!,2,0)),"",(VLOOKUP(B9,#REF!,2,0)))</f>
        <v/>
      </c>
      <c r="H9" s="299" t="str">
        <f>IF(ISERROR(VLOOKUP(B9,#REF!,3,0)),"",(VLOOKUP(B9,#REF!,3,0)))</f>
        <v/>
      </c>
      <c r="I9" s="304" t="str">
        <f>IF(ISERROR(VLOOKUP(B9,'3000m.'!$N$11:$O$963,2,0)),"",(VLOOKUP(B9,'3000m.'!$N$11:$O$963,2,0)))</f>
        <v/>
      </c>
      <c r="J9" s="299" t="str">
        <f>IF(ISERROR(VLOOKUP(B9,'3000m.'!$N$11:$P$963,3,0)),"",(VLOOKUP(B9,'3000m.'!$N$11:$P$963,3,0)))</f>
        <v/>
      </c>
      <c r="K9" s="304" t="str">
        <f>IF(ISERROR(VLOOKUP(B9,#REF!,2,0)),"",(VLOOKUP(B9,#REF!,2,0)))</f>
        <v/>
      </c>
      <c r="L9" s="299" t="str">
        <f>IF(ISERROR(VLOOKUP(B9,#REF!,3,0)),"",(VLOOKUP(B9,#REF!,3,0)))</f>
        <v/>
      </c>
      <c r="M9" s="304" t="str">
        <f>IF(ISERROR(VLOOKUP(B9,#REF!,2,0)),"",(VLOOKUP(B9,#REF!,2,0)))</f>
        <v/>
      </c>
      <c r="N9" s="299" t="str">
        <f>IF(ISERROR(VLOOKUP(B9,#REF!,3,0)),"",(VLOOKUP(B9,#REF!,3,0)))</f>
        <v/>
      </c>
      <c r="O9" s="306" t="str">
        <f>IF(ISERROR(VLOOKUP(B9,#REF!,9,0)),"",(VLOOKUP(B9,#REF!,9,0)))</f>
        <v/>
      </c>
      <c r="P9" s="299" t="str">
        <f>IF(ISERROR(VLOOKUP(B9,#REF!,10,0)),"",(VLOOKUP(B9,#REF!,10,0)))</f>
        <v/>
      </c>
      <c r="Q9" s="306" t="str">
        <f>IF(ISERROR(VLOOKUP(B9,#REF!,9,0)),"",(VLOOKUP(B9,#REF!,9,0)))</f>
        <v/>
      </c>
      <c r="R9" s="299" t="str">
        <f>IF(ISERROR(VLOOKUP(B9,#REF!,10,0)),"",(VLOOKUP(B9,#REF!,10,0)))</f>
        <v/>
      </c>
      <c r="S9" s="306" t="str">
        <f>IF(ISERROR(VLOOKUP(B9,Üçadım!$F$11:$N$988,9,0)),"",(VLOOKUP(B9,Üçadım!$F$11:$N$988,9,0)))</f>
        <v/>
      </c>
      <c r="T9" s="299" t="str">
        <f>IF(ISERROR(VLOOKUP(B9,Üçadım!$F$11:$O$988,10,0)),"",(VLOOKUP(B9,Üçadım!$F$11:$O$988,10,0)))</f>
        <v/>
      </c>
      <c r="U9" s="306" t="str">
        <f>IF(ISERROR(VLOOKUP(B9,Sırık!$F$11:$BO$992,62,0)),"",(VLOOKUP(B9,Sırık!$F$11:$BO$992,62,0)))</f>
        <v/>
      </c>
      <c r="V9" s="299" t="str">
        <f>IF(ISERROR(VLOOKUP(B9,Sırık!$F$11:$BP$992,63,0)),"",(VLOOKUP(B9,Sırık!$F$11:$BP$992,63,0)))</f>
        <v/>
      </c>
      <c r="W9" s="305" t="str">
        <f>IF(ISERROR(VLOOKUP(B9,'4x100m.'!$N$11:$O$990,2,0)),"",(VLOOKUP(B9,'4x100m.'!$N$11:$O$990,2,0)))</f>
        <v/>
      </c>
      <c r="X9" s="299" t="str">
        <f>IF(ISERROR(VLOOKUP(B9,'4x100m.'!$N$11:$P$990,3,0)),"",(VLOOKUP(B9,'4x100m.'!$N$11:$P$990,3,0)))</f>
        <v/>
      </c>
      <c r="Y9" s="301">
        <f t="shared" si="0"/>
        <v>0</v>
      </c>
      <c r="Z9" s="132"/>
      <c r="AA9" s="132"/>
    </row>
    <row r="10" spans="1:41" ht="93" customHeight="1" x14ac:dyDescent="0.2">
      <c r="A10" s="280">
        <v>3</v>
      </c>
      <c r="B10" s="298" t="s">
        <v>353</v>
      </c>
      <c r="C10" s="302" t="str">
        <f>IF(ISERROR(VLOOKUP(B10,'100m. Seçme'!$O$11:$P$1003,2,0)),"",(VLOOKUP(B10,'100m. Seçme'!$O$11:$P$1003,2,0)))</f>
        <v/>
      </c>
      <c r="D10" s="303" t="str">
        <f>IF(ISERROR(VLOOKUP(B10,'100m. Seçme'!$O$11:$Q$1003,3,0)),"",(VLOOKUP(B10,'100m. Seçme'!$O$11:$Q$1003,3,0)))</f>
        <v/>
      </c>
      <c r="E10" s="304" t="str">
        <f>IF(ISERROR(VLOOKUP(B10,#REF!,2,0)),"",(VLOOKUP(B10,#REF!,2,0)))</f>
        <v/>
      </c>
      <c r="F10" s="299" t="str">
        <f>IF(ISERROR(VLOOKUP(B10,#REF!,3,0)),"",(VLOOKUP(B10,#REF!,3,0)))</f>
        <v/>
      </c>
      <c r="G10" s="304" t="str">
        <f>IF(ISERROR(VLOOKUP(B10,#REF!,2,0)),"",(VLOOKUP(B10,#REF!,2,0)))</f>
        <v/>
      </c>
      <c r="H10" s="299" t="str">
        <f>IF(ISERROR(VLOOKUP(B10,#REF!,3,0)),"",(VLOOKUP(B10,#REF!,3,0)))</f>
        <v/>
      </c>
      <c r="I10" s="304" t="str">
        <f>IF(ISERROR(VLOOKUP(B10,'3000m.'!$N$11:$O$963,2,0)),"",(VLOOKUP(B10,'3000m.'!$N$11:$O$963,2,0)))</f>
        <v/>
      </c>
      <c r="J10" s="299" t="str">
        <f>IF(ISERROR(VLOOKUP(B10,'3000m.'!$N$11:$P$963,3,0)),"",(VLOOKUP(B10,'3000m.'!$N$11:$P$963,3,0)))</f>
        <v/>
      </c>
      <c r="K10" s="304" t="str">
        <f>IF(ISERROR(VLOOKUP(B10,#REF!,2,0)),"",(VLOOKUP(B10,#REF!,2,0)))</f>
        <v/>
      </c>
      <c r="L10" s="299" t="str">
        <f>IF(ISERROR(VLOOKUP(B10,#REF!,3,0)),"",(VLOOKUP(B10,#REF!,3,0)))</f>
        <v/>
      </c>
      <c r="M10" s="304" t="str">
        <f>IF(ISERROR(VLOOKUP(B10,#REF!,2,0)),"",(VLOOKUP(B10,#REF!,2,0)))</f>
        <v/>
      </c>
      <c r="N10" s="299" t="str">
        <f>IF(ISERROR(VLOOKUP(B10,#REF!,3,0)),"",(VLOOKUP(B10,#REF!,3,0)))</f>
        <v/>
      </c>
      <c r="O10" s="306" t="str">
        <f>IF(ISERROR(VLOOKUP(B10,#REF!,9,0)),"",(VLOOKUP(B10,#REF!,9,0)))</f>
        <v/>
      </c>
      <c r="P10" s="299" t="str">
        <f>IF(ISERROR(VLOOKUP(B10,#REF!,10,0)),"",(VLOOKUP(B10,#REF!,10,0)))</f>
        <v/>
      </c>
      <c r="Q10" s="306" t="str">
        <f>IF(ISERROR(VLOOKUP(B10,#REF!,9,0)),"",(VLOOKUP(B10,#REF!,9,0)))</f>
        <v/>
      </c>
      <c r="R10" s="299" t="str">
        <f>IF(ISERROR(VLOOKUP(B10,#REF!,10,0)),"",(VLOOKUP(B10,#REF!,10,0)))</f>
        <v/>
      </c>
      <c r="S10" s="306" t="str">
        <f>IF(ISERROR(VLOOKUP(B10,Üçadım!$F$11:$N$988,9,0)),"",(VLOOKUP(B10,Üçadım!$F$11:$N$988,9,0)))</f>
        <v/>
      </c>
      <c r="T10" s="299" t="str">
        <f>IF(ISERROR(VLOOKUP(B10,Üçadım!$F$11:$O$988,10,0)),"",(VLOOKUP(B10,Üçadım!$F$11:$O$988,10,0)))</f>
        <v/>
      </c>
      <c r="U10" s="306" t="str">
        <f>IF(ISERROR(VLOOKUP(B10,Sırık!$F$11:$BO$992,62,0)),"",(VLOOKUP(B10,Sırık!$F$11:$BO$992,62,0)))</f>
        <v/>
      </c>
      <c r="V10" s="299" t="str">
        <f>IF(ISERROR(VLOOKUP(B10,Sırık!$F$11:$BP$992,63,0)),"",(VLOOKUP(B10,Sırık!$F$11:$BP$992,63,0)))</f>
        <v/>
      </c>
      <c r="W10" s="305" t="str">
        <f>IF(ISERROR(VLOOKUP(B10,'4x100m.'!$N$11:$O$990,2,0)),"",(VLOOKUP(B10,'4x100m.'!$N$11:$O$990,2,0)))</f>
        <v/>
      </c>
      <c r="X10" s="299" t="str">
        <f>IF(ISERROR(VLOOKUP(B10,'4x100m.'!$N$11:$P$990,3,0)),"",(VLOOKUP(B10,'4x100m.'!$N$11:$P$990,3,0)))</f>
        <v/>
      </c>
      <c r="Y10" s="301">
        <f t="shared" si="0"/>
        <v>0</v>
      </c>
      <c r="Z10" s="132"/>
      <c r="AA10" s="132"/>
    </row>
    <row r="11" spans="1:41" ht="93" customHeight="1" x14ac:dyDescent="0.2">
      <c r="A11" s="280">
        <v>4</v>
      </c>
      <c r="B11" s="298" t="s">
        <v>354</v>
      </c>
      <c r="C11" s="302" t="str">
        <f>IF(ISERROR(VLOOKUP(B11,'100m. Seçme'!$O$11:$P$1003,2,0)),"",(VLOOKUP(B11,'100m. Seçme'!$O$11:$P$1003,2,0)))</f>
        <v/>
      </c>
      <c r="D11" s="303" t="str">
        <f>IF(ISERROR(VLOOKUP(B11,'100m. Seçme'!$O$11:$Q$1003,3,0)),"",(VLOOKUP(B11,'100m. Seçme'!$O$11:$Q$1003,3,0)))</f>
        <v/>
      </c>
      <c r="E11" s="304" t="str">
        <f>IF(ISERROR(VLOOKUP(B11,#REF!,2,0)),"",(VLOOKUP(B11,#REF!,2,0)))</f>
        <v/>
      </c>
      <c r="F11" s="299" t="str">
        <f>IF(ISERROR(VLOOKUP(B11,#REF!,3,0)),"",(VLOOKUP(B11,#REF!,3,0)))</f>
        <v/>
      </c>
      <c r="G11" s="304" t="str">
        <f>IF(ISERROR(VLOOKUP(B11,#REF!,2,0)),"",(VLOOKUP(B11,#REF!,2,0)))</f>
        <v/>
      </c>
      <c r="H11" s="299" t="str">
        <f>IF(ISERROR(VLOOKUP(B11,#REF!,3,0)),"",(VLOOKUP(B11,#REF!,3,0)))</f>
        <v/>
      </c>
      <c r="I11" s="304" t="str">
        <f>IF(ISERROR(VLOOKUP(B11,'3000m.'!$N$11:$O$963,2,0)),"",(VLOOKUP(B11,'3000m.'!$N$11:$O$963,2,0)))</f>
        <v/>
      </c>
      <c r="J11" s="299" t="str">
        <f>IF(ISERROR(VLOOKUP(B11,'3000m.'!$N$11:$P$963,3,0)),"",(VLOOKUP(B11,'3000m.'!$N$11:$P$963,3,0)))</f>
        <v/>
      </c>
      <c r="K11" s="304" t="str">
        <f>IF(ISERROR(VLOOKUP(B11,#REF!,2,0)),"",(VLOOKUP(B11,#REF!,2,0)))</f>
        <v/>
      </c>
      <c r="L11" s="299" t="str">
        <f>IF(ISERROR(VLOOKUP(B11,#REF!,3,0)),"",(VLOOKUP(B11,#REF!,3,0)))</f>
        <v/>
      </c>
      <c r="M11" s="304" t="str">
        <f>IF(ISERROR(VLOOKUP(B11,#REF!,2,0)),"",(VLOOKUP(B11,#REF!,2,0)))</f>
        <v/>
      </c>
      <c r="N11" s="299" t="str">
        <f>IF(ISERROR(VLOOKUP(B11,#REF!,3,0)),"",(VLOOKUP(B11,#REF!,3,0)))</f>
        <v/>
      </c>
      <c r="O11" s="306" t="str">
        <f>IF(ISERROR(VLOOKUP(B11,#REF!,9,0)),"",(VLOOKUP(B11,#REF!,9,0)))</f>
        <v/>
      </c>
      <c r="P11" s="299" t="str">
        <f>IF(ISERROR(VLOOKUP(B11,#REF!,10,0)),"",(VLOOKUP(B11,#REF!,10,0)))</f>
        <v/>
      </c>
      <c r="Q11" s="306" t="str">
        <f>IF(ISERROR(VLOOKUP(B11,#REF!,9,0)),"",(VLOOKUP(B11,#REF!,9,0)))</f>
        <v/>
      </c>
      <c r="R11" s="299" t="str">
        <f>IF(ISERROR(VLOOKUP(B11,#REF!,10,0)),"",(VLOOKUP(B11,#REF!,10,0)))</f>
        <v/>
      </c>
      <c r="S11" s="306" t="str">
        <f>IF(ISERROR(VLOOKUP(B11,Üçadım!$F$11:$N$988,9,0)),"",(VLOOKUP(B11,Üçadım!$F$11:$N$988,9,0)))</f>
        <v/>
      </c>
      <c r="T11" s="299" t="str">
        <f>IF(ISERROR(VLOOKUP(B11,Üçadım!$F$11:$O$988,10,0)),"",(VLOOKUP(B11,Üçadım!$F$11:$O$988,10,0)))</f>
        <v/>
      </c>
      <c r="U11" s="306" t="str">
        <f>IF(ISERROR(VLOOKUP(B11,Sırık!$F$11:$BO$992,62,0)),"",(VLOOKUP(B11,Sırık!$F$11:$BO$992,62,0)))</f>
        <v/>
      </c>
      <c r="V11" s="299" t="str">
        <f>IF(ISERROR(VLOOKUP(B11,Sırık!$F$11:$BP$992,63,0)),"",(VLOOKUP(B11,Sırık!$F$11:$BP$992,63,0)))</f>
        <v/>
      </c>
      <c r="W11" s="305" t="str">
        <f>IF(ISERROR(VLOOKUP(B11,'4x100m.'!$N$11:$O$990,2,0)),"",(VLOOKUP(B11,'4x100m.'!$N$11:$O$990,2,0)))</f>
        <v/>
      </c>
      <c r="X11" s="299" t="str">
        <f>IF(ISERROR(VLOOKUP(B11,'4x100m.'!$N$11:$P$990,3,0)),"",(VLOOKUP(B11,'4x100m.'!$N$11:$P$990,3,0)))</f>
        <v/>
      </c>
      <c r="Y11" s="301">
        <f t="shared" si="0"/>
        <v>0</v>
      </c>
      <c r="Z11" s="132"/>
      <c r="AA11" s="132"/>
    </row>
    <row r="12" spans="1:41" ht="93" customHeight="1" x14ac:dyDescent="0.2">
      <c r="A12" s="280">
        <v>5</v>
      </c>
      <c r="B12" s="298" t="s">
        <v>355</v>
      </c>
      <c r="C12" s="302" t="str">
        <f>IF(ISERROR(VLOOKUP(B12,'100m. Seçme'!$O$11:$P$1003,2,0)),"",(VLOOKUP(B12,'100m. Seçme'!$O$11:$P$1003,2,0)))</f>
        <v/>
      </c>
      <c r="D12" s="303" t="str">
        <f>IF(ISERROR(VLOOKUP(B12,'100m. Seçme'!$O$11:$Q$1003,3,0)),"",(VLOOKUP(B12,'100m. Seçme'!$O$11:$Q$1003,3,0)))</f>
        <v/>
      </c>
      <c r="E12" s="304" t="str">
        <f>IF(ISERROR(VLOOKUP(B12,#REF!,2,0)),"",(VLOOKUP(B12,#REF!,2,0)))</f>
        <v/>
      </c>
      <c r="F12" s="299" t="str">
        <f>IF(ISERROR(VLOOKUP(B12,#REF!,3,0)),"",(VLOOKUP(B12,#REF!,3,0)))</f>
        <v/>
      </c>
      <c r="G12" s="304" t="str">
        <f>IF(ISERROR(VLOOKUP(B12,#REF!,2,0)),"",(VLOOKUP(B12,#REF!,2,0)))</f>
        <v/>
      </c>
      <c r="H12" s="299" t="str">
        <f>IF(ISERROR(VLOOKUP(B12,#REF!,3,0)),"",(VLOOKUP(B12,#REF!,3,0)))</f>
        <v/>
      </c>
      <c r="I12" s="304" t="str">
        <f>IF(ISERROR(VLOOKUP(B12,'3000m.'!$N$11:$O$963,2,0)),"",(VLOOKUP(B12,'3000m.'!$N$11:$O$963,2,0)))</f>
        <v/>
      </c>
      <c r="J12" s="299" t="str">
        <f>IF(ISERROR(VLOOKUP(B12,'3000m.'!$N$11:$P$963,3,0)),"",(VLOOKUP(B12,'3000m.'!$N$11:$P$963,3,0)))</f>
        <v/>
      </c>
      <c r="K12" s="304" t="str">
        <f>IF(ISERROR(VLOOKUP(B12,#REF!,2,0)),"",(VLOOKUP(B12,#REF!,2,0)))</f>
        <v/>
      </c>
      <c r="L12" s="299" t="str">
        <f>IF(ISERROR(VLOOKUP(B12,#REF!,3,0)),"",(VLOOKUP(B12,#REF!,3,0)))</f>
        <v/>
      </c>
      <c r="M12" s="304" t="str">
        <f>IF(ISERROR(VLOOKUP(B12,#REF!,2,0)),"",(VLOOKUP(B12,#REF!,2,0)))</f>
        <v/>
      </c>
      <c r="N12" s="299" t="str">
        <f>IF(ISERROR(VLOOKUP(B12,#REF!,3,0)),"",(VLOOKUP(B12,#REF!,3,0)))</f>
        <v/>
      </c>
      <c r="O12" s="306" t="str">
        <f>IF(ISERROR(VLOOKUP(B12,#REF!,9,0)),"",(VLOOKUP(B12,#REF!,9,0)))</f>
        <v/>
      </c>
      <c r="P12" s="299" t="str">
        <f>IF(ISERROR(VLOOKUP(B12,#REF!,10,0)),"",(VLOOKUP(B12,#REF!,10,0)))</f>
        <v/>
      </c>
      <c r="Q12" s="306" t="str">
        <f>IF(ISERROR(VLOOKUP(B12,#REF!,9,0)),"",(VLOOKUP(B12,#REF!,9,0)))</f>
        <v/>
      </c>
      <c r="R12" s="299" t="str">
        <f>IF(ISERROR(VLOOKUP(B12,#REF!,10,0)),"",(VLOOKUP(B12,#REF!,10,0)))</f>
        <v/>
      </c>
      <c r="S12" s="306" t="str">
        <f>IF(ISERROR(VLOOKUP(B12,Üçadım!$F$11:$N$988,9,0)),"",(VLOOKUP(B12,Üçadım!$F$11:$N$988,9,0)))</f>
        <v/>
      </c>
      <c r="T12" s="299" t="str">
        <f>IF(ISERROR(VLOOKUP(B12,Üçadım!$F$11:$O$988,10,0)),"",(VLOOKUP(B12,Üçadım!$F$11:$O$988,10,0)))</f>
        <v/>
      </c>
      <c r="U12" s="306" t="str">
        <f>IF(ISERROR(VLOOKUP(B12,Sırık!$F$11:$BO$992,62,0)),"",(VLOOKUP(B12,Sırık!$F$11:$BO$992,62,0)))</f>
        <v/>
      </c>
      <c r="V12" s="299" t="str">
        <f>IF(ISERROR(VLOOKUP(B12,Sırık!$F$11:$BP$992,63,0)),"",(VLOOKUP(B12,Sırık!$F$11:$BP$992,63,0)))</f>
        <v/>
      </c>
      <c r="W12" s="305" t="str">
        <f>IF(ISERROR(VLOOKUP(B12,'4x100m.'!$N$11:$O$990,2,0)),"",(VLOOKUP(B12,'4x100m.'!$N$11:$O$990,2,0)))</f>
        <v/>
      </c>
      <c r="X12" s="299" t="str">
        <f>IF(ISERROR(VLOOKUP(B12,'4x100m.'!$N$11:$P$990,3,0)),"",(VLOOKUP(B12,'4x100m.'!$N$11:$P$990,3,0)))</f>
        <v/>
      </c>
      <c r="Y12" s="301">
        <f t="shared" si="0"/>
        <v>0</v>
      </c>
      <c r="Z12" s="132"/>
      <c r="AA12" s="132"/>
    </row>
    <row r="13" spans="1:41" ht="93" customHeight="1" x14ac:dyDescent="0.2">
      <c r="A13" s="280">
        <v>6</v>
      </c>
      <c r="B13" s="298" t="s">
        <v>356</v>
      </c>
      <c r="C13" s="302" t="str">
        <f>IF(ISERROR(VLOOKUP(B13,'100m. Seçme'!$O$11:$P$1003,2,0)),"",(VLOOKUP(B13,'100m. Seçme'!$O$11:$P$1003,2,0)))</f>
        <v/>
      </c>
      <c r="D13" s="303" t="str">
        <f>IF(ISERROR(VLOOKUP(B13,'100m. Seçme'!$O$11:$Q$1003,3,0)),"",(VLOOKUP(B13,'100m. Seçme'!$O$11:$Q$1003,3,0)))</f>
        <v/>
      </c>
      <c r="E13" s="304" t="str">
        <f>IF(ISERROR(VLOOKUP(B13,#REF!,2,0)),"",(VLOOKUP(B13,#REF!,2,0)))</f>
        <v/>
      </c>
      <c r="F13" s="299" t="str">
        <f>IF(ISERROR(VLOOKUP(B13,#REF!,3,0)),"",(VLOOKUP(B13,#REF!,3,0)))</f>
        <v/>
      </c>
      <c r="G13" s="304" t="str">
        <f>IF(ISERROR(VLOOKUP(B13,#REF!,2,0)),"",(VLOOKUP(B13,#REF!,2,0)))</f>
        <v/>
      </c>
      <c r="H13" s="299" t="str">
        <f>IF(ISERROR(VLOOKUP(B13,#REF!,3,0)),"",(VLOOKUP(B13,#REF!,3,0)))</f>
        <v/>
      </c>
      <c r="I13" s="304" t="str">
        <f>IF(ISERROR(VLOOKUP(B13,'3000m.'!$N$11:$O$963,2,0)),"",(VLOOKUP(B13,'3000m.'!$N$11:$O$963,2,0)))</f>
        <v/>
      </c>
      <c r="J13" s="299" t="str">
        <f>IF(ISERROR(VLOOKUP(B13,'3000m.'!$N$11:$P$963,3,0)),"",(VLOOKUP(B13,'3000m.'!$N$11:$P$963,3,0)))</f>
        <v/>
      </c>
      <c r="K13" s="304" t="str">
        <f>IF(ISERROR(VLOOKUP(B13,#REF!,2,0)),"",(VLOOKUP(B13,#REF!,2,0)))</f>
        <v/>
      </c>
      <c r="L13" s="299" t="str">
        <f>IF(ISERROR(VLOOKUP(B13,#REF!,3,0)),"",(VLOOKUP(B13,#REF!,3,0)))</f>
        <v/>
      </c>
      <c r="M13" s="304" t="str">
        <f>IF(ISERROR(VLOOKUP(B13,#REF!,2,0)),"",(VLOOKUP(B13,#REF!,2,0)))</f>
        <v/>
      </c>
      <c r="N13" s="299" t="str">
        <f>IF(ISERROR(VLOOKUP(B13,#REF!,3,0)),"",(VLOOKUP(B13,#REF!,3,0)))</f>
        <v/>
      </c>
      <c r="O13" s="306" t="str">
        <f>IF(ISERROR(VLOOKUP(B13,#REF!,9,0)),"",(VLOOKUP(B13,#REF!,9,0)))</f>
        <v/>
      </c>
      <c r="P13" s="299" t="str">
        <f>IF(ISERROR(VLOOKUP(B13,#REF!,10,0)),"",(VLOOKUP(B13,#REF!,10,0)))</f>
        <v/>
      </c>
      <c r="Q13" s="306" t="str">
        <f>IF(ISERROR(VLOOKUP(B13,#REF!,9,0)),"",(VLOOKUP(B13,#REF!,9,0)))</f>
        <v/>
      </c>
      <c r="R13" s="299" t="str">
        <f>IF(ISERROR(VLOOKUP(B13,#REF!,10,0)),"",(VLOOKUP(B13,#REF!,10,0)))</f>
        <v/>
      </c>
      <c r="S13" s="306" t="str">
        <f>IF(ISERROR(VLOOKUP(B13,Üçadım!$F$11:$N$988,9,0)),"",(VLOOKUP(B13,Üçadım!$F$11:$N$988,9,0)))</f>
        <v/>
      </c>
      <c r="T13" s="299" t="str">
        <f>IF(ISERROR(VLOOKUP(B13,Üçadım!$F$11:$O$988,10,0)),"",(VLOOKUP(B13,Üçadım!$F$11:$O$988,10,0)))</f>
        <v/>
      </c>
      <c r="U13" s="306" t="str">
        <f>IF(ISERROR(VLOOKUP(B13,Sırık!$F$11:$BO$992,62,0)),"",(VLOOKUP(B13,Sırık!$F$11:$BO$992,62,0)))</f>
        <v/>
      </c>
      <c r="V13" s="299" t="str">
        <f>IF(ISERROR(VLOOKUP(B13,Sırık!$F$11:$BP$992,63,0)),"",(VLOOKUP(B13,Sırık!$F$11:$BP$992,63,0)))</f>
        <v/>
      </c>
      <c r="W13" s="305" t="str">
        <f>IF(ISERROR(VLOOKUP(B13,'4x100m.'!$N$11:$O$990,2,0)),"",(VLOOKUP(B13,'4x100m.'!$N$11:$O$990,2,0)))</f>
        <v/>
      </c>
      <c r="X13" s="299" t="str">
        <f>IF(ISERROR(VLOOKUP(B13,'4x100m.'!$N$11:$P$990,3,0)),"",(VLOOKUP(B13,'4x100m.'!$N$11:$P$990,3,0)))</f>
        <v/>
      </c>
      <c r="Y13" s="301">
        <f t="shared" si="0"/>
        <v>0</v>
      </c>
      <c r="Z13" s="132"/>
      <c r="AA13" s="132"/>
    </row>
    <row r="14" spans="1:41" ht="93" customHeight="1" x14ac:dyDescent="0.2">
      <c r="A14" s="280">
        <v>7</v>
      </c>
      <c r="B14" s="298" t="s">
        <v>357</v>
      </c>
      <c r="C14" s="302" t="str">
        <f>IF(ISERROR(VLOOKUP(B14,'100m. Seçme'!$O$11:$P$1003,2,0)),"",(VLOOKUP(B14,'100m. Seçme'!$O$11:$P$1003,2,0)))</f>
        <v/>
      </c>
      <c r="D14" s="303" t="str">
        <f>IF(ISERROR(VLOOKUP(B14,'100m. Seçme'!$O$11:$Q$1003,3,0)),"",(VLOOKUP(B14,'100m. Seçme'!$O$11:$Q$1003,3,0)))</f>
        <v/>
      </c>
      <c r="E14" s="304" t="str">
        <f>IF(ISERROR(VLOOKUP(B14,#REF!,2,0)),"",(VLOOKUP(B14,#REF!,2,0)))</f>
        <v/>
      </c>
      <c r="F14" s="299" t="str">
        <f>IF(ISERROR(VLOOKUP(B14,#REF!,3,0)),"",(VLOOKUP(B14,#REF!,3,0)))</f>
        <v/>
      </c>
      <c r="G14" s="304" t="str">
        <f>IF(ISERROR(VLOOKUP(B14,#REF!,2,0)),"",(VLOOKUP(B14,#REF!,2,0)))</f>
        <v/>
      </c>
      <c r="H14" s="299" t="str">
        <f>IF(ISERROR(VLOOKUP(B14,#REF!,3,0)),"",(VLOOKUP(B14,#REF!,3,0)))</f>
        <v/>
      </c>
      <c r="I14" s="304" t="str">
        <f>IF(ISERROR(VLOOKUP(B14,'3000m.'!$N$11:$O$963,2,0)),"",(VLOOKUP(B14,'3000m.'!$N$11:$O$963,2,0)))</f>
        <v/>
      </c>
      <c r="J14" s="299" t="str">
        <f>IF(ISERROR(VLOOKUP(B14,'3000m.'!$N$11:$P$963,3,0)),"",(VLOOKUP(B14,'3000m.'!$N$11:$P$963,3,0)))</f>
        <v/>
      </c>
      <c r="K14" s="304" t="str">
        <f>IF(ISERROR(VLOOKUP(B14,#REF!,2,0)),"",(VLOOKUP(B14,#REF!,2,0)))</f>
        <v/>
      </c>
      <c r="L14" s="299" t="str">
        <f>IF(ISERROR(VLOOKUP(B14,#REF!,3,0)),"",(VLOOKUP(B14,#REF!,3,0)))</f>
        <v/>
      </c>
      <c r="M14" s="304" t="str">
        <f>IF(ISERROR(VLOOKUP(B14,#REF!,2,0)),"",(VLOOKUP(B14,#REF!,2,0)))</f>
        <v/>
      </c>
      <c r="N14" s="299" t="str">
        <f>IF(ISERROR(VLOOKUP(B14,#REF!,3,0)),"",(VLOOKUP(B14,#REF!,3,0)))</f>
        <v/>
      </c>
      <c r="O14" s="306" t="str">
        <f>IF(ISERROR(VLOOKUP(B14,#REF!,9,0)),"",(VLOOKUP(B14,#REF!,9,0)))</f>
        <v/>
      </c>
      <c r="P14" s="299" t="str">
        <f>IF(ISERROR(VLOOKUP(B14,#REF!,10,0)),"",(VLOOKUP(B14,#REF!,10,0)))</f>
        <v/>
      </c>
      <c r="Q14" s="306" t="str">
        <f>IF(ISERROR(VLOOKUP(B14,#REF!,9,0)),"",(VLOOKUP(B14,#REF!,9,0)))</f>
        <v/>
      </c>
      <c r="R14" s="299" t="str">
        <f>IF(ISERROR(VLOOKUP(B14,#REF!,10,0)),"",(VLOOKUP(B14,#REF!,10,0)))</f>
        <v/>
      </c>
      <c r="S14" s="306" t="str">
        <f>IF(ISERROR(VLOOKUP(B14,Üçadım!$F$11:$N$988,9,0)),"",(VLOOKUP(B14,Üçadım!$F$11:$N$988,9,0)))</f>
        <v/>
      </c>
      <c r="T14" s="299" t="str">
        <f>IF(ISERROR(VLOOKUP(B14,Üçadım!$F$11:$O$988,10,0)),"",(VLOOKUP(B14,Üçadım!$F$11:$O$988,10,0)))</f>
        <v/>
      </c>
      <c r="U14" s="306" t="str">
        <f>IF(ISERROR(VLOOKUP(B14,Sırık!$F$11:$BO$992,62,0)),"",(VLOOKUP(B14,Sırık!$F$11:$BO$992,62,0)))</f>
        <v/>
      </c>
      <c r="V14" s="299" t="str">
        <f>IF(ISERROR(VLOOKUP(B14,Sırık!$F$11:$BP$992,63,0)),"",(VLOOKUP(B14,Sırık!$F$11:$BP$992,63,0)))</f>
        <v/>
      </c>
      <c r="W14" s="305" t="str">
        <f>IF(ISERROR(VLOOKUP(B14,'4x100m.'!$N$11:$O$990,2,0)),"",(VLOOKUP(B14,'4x100m.'!$N$11:$O$990,2,0)))</f>
        <v/>
      </c>
      <c r="X14" s="299" t="str">
        <f>IF(ISERROR(VLOOKUP(B14,'4x100m.'!$N$11:$P$990,3,0)),"",(VLOOKUP(B14,'4x100m.'!$N$11:$P$990,3,0)))</f>
        <v/>
      </c>
      <c r="Y14" s="301">
        <f t="shared" si="0"/>
        <v>0</v>
      </c>
      <c r="Z14" s="132"/>
      <c r="AA14" s="132"/>
    </row>
    <row r="15" spans="1:41" ht="93" customHeight="1" x14ac:dyDescent="0.2">
      <c r="A15" s="280">
        <v>8</v>
      </c>
      <c r="B15" s="298" t="s">
        <v>358</v>
      </c>
      <c r="C15" s="302" t="str">
        <f>IF(ISERROR(VLOOKUP(B15,'100m. Seçme'!$O$11:$P$1003,2,0)),"",(VLOOKUP(B15,'100m. Seçme'!$O$11:$P$1003,2,0)))</f>
        <v/>
      </c>
      <c r="D15" s="303" t="str">
        <f>IF(ISERROR(VLOOKUP(B15,'100m. Seçme'!$O$11:$Q$1003,3,0)),"",(VLOOKUP(B15,'100m. Seçme'!$O$11:$Q$1003,3,0)))</f>
        <v/>
      </c>
      <c r="E15" s="304" t="str">
        <f>IF(ISERROR(VLOOKUP(B15,#REF!,2,0)),"",(VLOOKUP(B15,#REF!,2,0)))</f>
        <v/>
      </c>
      <c r="F15" s="299" t="str">
        <f>IF(ISERROR(VLOOKUP(B15,#REF!,3,0)),"",(VLOOKUP(B15,#REF!,3,0)))</f>
        <v/>
      </c>
      <c r="G15" s="304" t="str">
        <f>IF(ISERROR(VLOOKUP(B15,#REF!,2,0)),"",(VLOOKUP(B15,#REF!,2,0)))</f>
        <v/>
      </c>
      <c r="H15" s="299" t="str">
        <f>IF(ISERROR(VLOOKUP(B15,#REF!,3,0)),"",(VLOOKUP(B15,#REF!,3,0)))</f>
        <v/>
      </c>
      <c r="I15" s="304" t="str">
        <f>IF(ISERROR(VLOOKUP(B15,'3000m.'!$N$11:$O$963,2,0)),"",(VLOOKUP(B15,'3000m.'!$N$11:$O$963,2,0)))</f>
        <v/>
      </c>
      <c r="J15" s="299" t="str">
        <f>IF(ISERROR(VLOOKUP(B15,'3000m.'!$N$11:$P$963,3,0)),"",(VLOOKUP(B15,'3000m.'!$N$11:$P$963,3,0)))</f>
        <v/>
      </c>
      <c r="K15" s="304" t="str">
        <f>IF(ISERROR(VLOOKUP(B15,#REF!,2,0)),"",(VLOOKUP(B15,#REF!,2,0)))</f>
        <v/>
      </c>
      <c r="L15" s="299" t="str">
        <f>IF(ISERROR(VLOOKUP(B15,#REF!,3,0)),"",(VLOOKUP(B15,#REF!,3,0)))</f>
        <v/>
      </c>
      <c r="M15" s="304" t="str">
        <f>IF(ISERROR(VLOOKUP(B15,#REF!,2,0)),"",(VLOOKUP(B15,#REF!,2,0)))</f>
        <v/>
      </c>
      <c r="N15" s="299" t="str">
        <f>IF(ISERROR(VLOOKUP(B15,#REF!,3,0)),"",(VLOOKUP(B15,#REF!,3,0)))</f>
        <v/>
      </c>
      <c r="O15" s="306" t="str">
        <f>IF(ISERROR(VLOOKUP(B15,#REF!,9,0)),"",(VLOOKUP(B15,#REF!,9,0)))</f>
        <v/>
      </c>
      <c r="P15" s="299" t="str">
        <f>IF(ISERROR(VLOOKUP(B15,#REF!,10,0)),"",(VLOOKUP(B15,#REF!,10,0)))</f>
        <v/>
      </c>
      <c r="Q15" s="306" t="str">
        <f>IF(ISERROR(VLOOKUP(B15,#REF!,9,0)),"",(VLOOKUP(B15,#REF!,9,0)))</f>
        <v/>
      </c>
      <c r="R15" s="299" t="str">
        <f>IF(ISERROR(VLOOKUP(B15,#REF!,10,0)),"",(VLOOKUP(B15,#REF!,10,0)))</f>
        <v/>
      </c>
      <c r="S15" s="306" t="str">
        <f>IF(ISERROR(VLOOKUP(B15,Üçadım!$F$11:$N$988,9,0)),"",(VLOOKUP(B15,Üçadım!$F$11:$N$988,9,0)))</f>
        <v/>
      </c>
      <c r="T15" s="299" t="str">
        <f>IF(ISERROR(VLOOKUP(B15,Üçadım!$F$11:$O$988,10,0)),"",(VLOOKUP(B15,Üçadım!$F$11:$O$988,10,0)))</f>
        <v/>
      </c>
      <c r="U15" s="306" t="str">
        <f>IF(ISERROR(VLOOKUP(B15,Sırık!$F$11:$BO$992,62,0)),"",(VLOOKUP(B15,Sırık!$F$11:$BO$992,62,0)))</f>
        <v/>
      </c>
      <c r="V15" s="299" t="str">
        <f>IF(ISERROR(VLOOKUP(B15,Sırık!$F$11:$BP$992,63,0)),"",(VLOOKUP(B15,Sırık!$F$11:$BP$992,63,0)))</f>
        <v/>
      </c>
      <c r="W15" s="305" t="str">
        <f>IF(ISERROR(VLOOKUP(B15,'4x100m.'!$N$11:$O$990,2,0)),"",(VLOOKUP(B15,'4x100m.'!$N$11:$O$990,2,0)))</f>
        <v/>
      </c>
      <c r="X15" s="299" t="str">
        <f>IF(ISERROR(VLOOKUP(B15,'4x100m.'!$N$11:$P$990,3,0)),"",(VLOOKUP(B15,'4x100m.'!$N$11:$P$990,3,0)))</f>
        <v/>
      </c>
      <c r="Y15" s="301">
        <f t="shared" si="0"/>
        <v>0</v>
      </c>
      <c r="Z15" s="132"/>
      <c r="AA15" s="132"/>
    </row>
    <row r="16" spans="1:41" s="291" customFormat="1" ht="93" customHeight="1" x14ac:dyDescent="0.2">
      <c r="A16" s="285"/>
      <c r="B16" s="286"/>
      <c r="C16" s="287"/>
      <c r="D16" s="288"/>
      <c r="E16" s="287"/>
      <c r="F16" s="288"/>
      <c r="G16" s="289"/>
      <c r="H16" s="288"/>
      <c r="I16" s="289"/>
      <c r="J16" s="288"/>
      <c r="K16" s="289"/>
      <c r="L16" s="288"/>
      <c r="M16" s="289"/>
      <c r="N16" s="288"/>
      <c r="O16" s="290"/>
      <c r="P16" s="288"/>
      <c r="Q16" s="290"/>
      <c r="R16" s="288"/>
      <c r="S16" s="290"/>
      <c r="T16" s="288"/>
      <c r="U16" s="290"/>
      <c r="V16" s="288"/>
      <c r="W16" s="287"/>
      <c r="X16" s="288"/>
      <c r="Y16" s="288"/>
    </row>
    <row r="17" spans="1:41" s="293" customFormat="1" ht="90" customHeight="1" x14ac:dyDescent="0.55000000000000004">
      <c r="A17" s="546" t="str">
        <f>'YARIŞMA BİLGİLERİ'!A2</f>
        <v>Türkiye Atletizm Federasyonu
İzmir Atletizm İl Temsilciliği</v>
      </c>
      <c r="B17" s="546"/>
      <c r="C17" s="546"/>
      <c r="D17" s="546"/>
      <c r="E17" s="546"/>
      <c r="F17" s="546"/>
      <c r="G17" s="546"/>
      <c r="H17" s="546"/>
      <c r="I17" s="546"/>
      <c r="J17" s="546"/>
      <c r="K17" s="546"/>
      <c r="L17" s="546"/>
      <c r="M17" s="546"/>
      <c r="N17" s="546"/>
      <c r="O17" s="546"/>
      <c r="P17" s="546"/>
      <c r="Q17" s="546"/>
      <c r="R17" s="546"/>
      <c r="S17" s="546"/>
      <c r="T17" s="546"/>
      <c r="U17" s="546"/>
      <c r="V17" s="546"/>
      <c r="W17" s="546"/>
      <c r="X17" s="546"/>
      <c r="Y17" s="546"/>
      <c r="Z17" s="292"/>
      <c r="AA17" s="292"/>
      <c r="AB17" s="292"/>
      <c r="AC17" s="292"/>
      <c r="AD17" s="292"/>
      <c r="AE17" s="292"/>
      <c r="AF17" s="292"/>
      <c r="AG17" s="292"/>
      <c r="AH17" s="292"/>
      <c r="AI17" s="292"/>
      <c r="AJ17" s="292"/>
      <c r="AK17" s="292"/>
      <c r="AL17" s="292"/>
      <c r="AM17" s="292"/>
      <c r="AN17" s="292"/>
      <c r="AO17" s="292"/>
    </row>
    <row r="18" spans="1:41" s="293" customFormat="1" ht="72" customHeight="1" x14ac:dyDescent="0.55000000000000004">
      <c r="A18" s="545" t="str">
        <f>'YARIŞMA BİLGİLERİ'!F19</f>
        <v>Olimpik Deneme Yarışmaları</v>
      </c>
      <c r="B18" s="545"/>
      <c r="C18" s="545"/>
      <c r="D18" s="545"/>
      <c r="E18" s="545"/>
      <c r="F18" s="545"/>
      <c r="G18" s="545"/>
      <c r="H18" s="545"/>
      <c r="I18" s="545"/>
      <c r="J18" s="545"/>
      <c r="K18" s="545"/>
      <c r="L18" s="545"/>
      <c r="M18" s="545"/>
      <c r="N18" s="545"/>
      <c r="O18" s="545"/>
      <c r="P18" s="545"/>
      <c r="Q18" s="545"/>
      <c r="R18" s="545"/>
      <c r="S18" s="545"/>
      <c r="T18" s="545"/>
      <c r="U18" s="545"/>
      <c r="V18" s="545"/>
      <c r="W18" s="545"/>
      <c r="X18" s="545"/>
      <c r="Y18" s="545"/>
      <c r="Z18" s="294"/>
      <c r="AA18" s="294"/>
      <c r="AB18" s="294"/>
      <c r="AC18" s="294"/>
      <c r="AD18" s="294"/>
      <c r="AE18" s="294"/>
      <c r="AF18" s="294"/>
      <c r="AG18" s="294"/>
      <c r="AH18" s="294"/>
      <c r="AI18" s="294"/>
      <c r="AJ18" s="294"/>
      <c r="AK18" s="294"/>
      <c r="AL18" s="294"/>
      <c r="AM18" s="294"/>
      <c r="AN18" s="294"/>
      <c r="AO18" s="294"/>
    </row>
    <row r="19" spans="1:41" s="293" customFormat="1" ht="48" customHeight="1" x14ac:dyDescent="0.55000000000000004">
      <c r="A19" s="547" t="s">
        <v>203</v>
      </c>
      <c r="B19" s="547"/>
      <c r="C19" s="547"/>
      <c r="D19" s="547"/>
      <c r="E19" s="547"/>
      <c r="F19" s="547"/>
      <c r="G19" s="547"/>
      <c r="H19" s="547"/>
      <c r="I19" s="547"/>
      <c r="J19" s="547"/>
      <c r="K19" s="547"/>
      <c r="L19" s="547"/>
      <c r="M19" s="547"/>
      <c r="N19" s="547"/>
      <c r="O19" s="547"/>
      <c r="P19" s="547"/>
      <c r="Q19" s="547"/>
      <c r="R19" s="547"/>
      <c r="S19" s="547"/>
      <c r="T19" s="547"/>
      <c r="U19" s="547"/>
      <c r="V19" s="547"/>
      <c r="W19" s="547"/>
      <c r="X19" s="547"/>
      <c r="Y19" s="547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  <c r="AN19" s="295"/>
      <c r="AO19" s="295"/>
    </row>
    <row r="20" spans="1:41" s="297" customFormat="1" ht="53.25" customHeight="1" x14ac:dyDescent="0.75">
      <c r="A20" s="544" t="str">
        <f>'YARIŞMA BİLGİLERİ'!F21</f>
        <v>ERKEKLER  - BAYANLAR</v>
      </c>
      <c r="B20" s="544"/>
      <c r="C20" s="544"/>
      <c r="D20" s="544"/>
      <c r="E20" s="544"/>
      <c r="F20" s="544"/>
      <c r="G20" s="544"/>
      <c r="H20" s="544"/>
      <c r="I20" s="544"/>
      <c r="J20" s="544"/>
      <c r="K20" s="544"/>
      <c r="L20" s="548" t="s">
        <v>304</v>
      </c>
      <c r="M20" s="548"/>
      <c r="N20" s="548"/>
      <c r="O20" s="548"/>
      <c r="P20" s="548"/>
      <c r="Q20" s="548"/>
      <c r="R20" s="548"/>
      <c r="S20" s="548"/>
      <c r="T20" s="548"/>
      <c r="U20" s="548"/>
      <c r="V20" s="548"/>
      <c r="W20" s="548"/>
      <c r="X20" s="548"/>
      <c r="Y20" s="548"/>
      <c r="Z20" s="296"/>
      <c r="AA20" s="296"/>
      <c r="AB20" s="296"/>
      <c r="AC20" s="296"/>
      <c r="AD20" s="296"/>
      <c r="AE20" s="296"/>
      <c r="AF20" s="296"/>
      <c r="AG20" s="296"/>
      <c r="AH20" s="296"/>
      <c r="AI20" s="296"/>
      <c r="AJ20" s="296"/>
      <c r="AK20" s="296"/>
      <c r="AL20" s="296"/>
      <c r="AM20" s="296"/>
      <c r="AN20" s="296"/>
      <c r="AO20" s="296"/>
    </row>
    <row r="21" spans="1:41" s="282" customFormat="1" ht="68.25" customHeight="1" x14ac:dyDescent="0.45">
      <c r="A21" s="552" t="s">
        <v>97</v>
      </c>
      <c r="B21" s="552" t="s">
        <v>198</v>
      </c>
      <c r="C21" s="555" t="s">
        <v>148</v>
      </c>
      <c r="D21" s="556"/>
      <c r="E21" s="555" t="s">
        <v>131</v>
      </c>
      <c r="F21" s="556"/>
      <c r="G21" s="555" t="s">
        <v>196</v>
      </c>
      <c r="H21" s="556"/>
      <c r="I21" s="553" t="s">
        <v>142</v>
      </c>
      <c r="J21" s="554"/>
      <c r="K21" s="553" t="s">
        <v>132</v>
      </c>
      <c r="L21" s="554"/>
      <c r="M21" s="553" t="s">
        <v>191</v>
      </c>
      <c r="N21" s="554"/>
      <c r="O21" s="553" t="s">
        <v>96</v>
      </c>
      <c r="P21" s="554"/>
      <c r="Q21" s="553" t="s">
        <v>94</v>
      </c>
      <c r="R21" s="554"/>
      <c r="S21" s="553" t="s">
        <v>193</v>
      </c>
      <c r="T21" s="554"/>
      <c r="U21" s="557" t="s">
        <v>305</v>
      </c>
      <c r="V21" s="557" t="s">
        <v>306</v>
      </c>
      <c r="W21" s="557" t="s">
        <v>348</v>
      </c>
      <c r="X21" s="557" t="s">
        <v>350</v>
      </c>
      <c r="Y21" s="557" t="s">
        <v>349</v>
      </c>
      <c r="Z21" s="281"/>
    </row>
    <row r="22" spans="1:41" s="282" customFormat="1" ht="68.25" customHeight="1" x14ac:dyDescent="0.45">
      <c r="A22" s="552"/>
      <c r="B22" s="552"/>
      <c r="C22" s="283" t="s">
        <v>25</v>
      </c>
      <c r="D22" s="284" t="s">
        <v>53</v>
      </c>
      <c r="E22" s="283" t="s">
        <v>25</v>
      </c>
      <c r="F22" s="284" t="s">
        <v>53</v>
      </c>
      <c r="G22" s="283" t="s">
        <v>25</v>
      </c>
      <c r="H22" s="284" t="s">
        <v>53</v>
      </c>
      <c r="I22" s="283" t="s">
        <v>25</v>
      </c>
      <c r="J22" s="284" t="s">
        <v>53</v>
      </c>
      <c r="K22" s="283" t="s">
        <v>25</v>
      </c>
      <c r="L22" s="284" t="s">
        <v>53</v>
      </c>
      <c r="M22" s="283" t="s">
        <v>25</v>
      </c>
      <c r="N22" s="284" t="s">
        <v>53</v>
      </c>
      <c r="O22" s="283" t="s">
        <v>25</v>
      </c>
      <c r="P22" s="284" t="s">
        <v>53</v>
      </c>
      <c r="Q22" s="283" t="s">
        <v>25</v>
      </c>
      <c r="R22" s="284" t="s">
        <v>53</v>
      </c>
      <c r="S22" s="283" t="s">
        <v>25</v>
      </c>
      <c r="T22" s="284" t="s">
        <v>53</v>
      </c>
      <c r="U22" s="558"/>
      <c r="V22" s="558"/>
      <c r="W22" s="558"/>
      <c r="X22" s="558"/>
      <c r="Y22" s="558"/>
      <c r="Z22" s="281"/>
    </row>
    <row r="23" spans="1:41" ht="93" customHeight="1" x14ac:dyDescent="0.2">
      <c r="A23" s="280">
        <v>1</v>
      </c>
      <c r="B23" s="298" t="s">
        <v>351</v>
      </c>
      <c r="C23" s="302" t="str">
        <f>IF(ISERROR(VLOOKUP(B23,'200m. Seçme'!$O$11:$P$1003,2,0)),"",(VLOOKUP(B23,'200m. Seçme'!$O$11:$P$1003,2,0)))</f>
        <v/>
      </c>
      <c r="D23" s="303" t="str">
        <f>IF(ISERROR(VLOOKUP(B23,'200m. Seçme'!$O$11:$Q$1003,3,0)),"",(VLOOKUP(B23,'200m. Seçme'!$O$11:$Q$1003,3,0)))</f>
        <v/>
      </c>
      <c r="E23" s="304" t="str">
        <f>IF(ISERROR(VLOOKUP(B23,#REF!,2,0)),"",(VLOOKUP(B23,#REF!,2,0)))</f>
        <v/>
      </c>
      <c r="F23" s="299" t="str">
        <f>IF(ISERROR(VLOOKUP(B23,#REF!,3,0)),"",(VLOOKUP(B23,#REF!,3,0)))</f>
        <v/>
      </c>
      <c r="G23" s="304" t="str">
        <f>IF(ISERROR(VLOOKUP(B23,'5000m.'!$N$11:$O$963,2,0)),"",(VLOOKUP(B23,'5000m.'!$N$11:$O$963,2,0)))</f>
        <v/>
      </c>
      <c r="H23" s="299" t="str">
        <f>IF(ISERROR(VLOOKUP(B23,'5000m.'!$N$11:$P$963,3,0)),"",(VLOOKUP(B23,'5000m.'!$N$11:$P$963,3,0)))</f>
        <v/>
      </c>
      <c r="I23" s="305" t="str">
        <f>IF(ISERROR(VLOOKUP(B23,#REF!,2,0)),"",(VLOOKUP(B23,#REF!,2,0)))</f>
        <v/>
      </c>
      <c r="J23" s="299" t="str">
        <f>IF(ISERROR(VLOOKUP(B23,#REF!,3,0)),"",(VLOOKUP(B23,#REF!,3,0)))</f>
        <v/>
      </c>
      <c r="K23" s="306" t="str">
        <f>IF(ISERROR(VLOOKUP(B23,Gülle!$F$11:$N$981,9,0)),"",(VLOOKUP(B23,Gülle!$F$11:$N$981,9,0)))</f>
        <v/>
      </c>
      <c r="L23" s="299" t="str">
        <f>IF(ISERROR(VLOOKUP(B23,Gülle!$F$11:$O$981,10,0)),"",(VLOOKUP(B23,Gülle!$F$11:$O$981,10,0)))</f>
        <v/>
      </c>
      <c r="M23" s="306" t="str">
        <f>IF(ISERROR(VLOOKUP(B23,#REF!,9,0)),"",(VLOOKUP(B23,#REF!,9,0)))</f>
        <v/>
      </c>
      <c r="N23" s="299" t="str">
        <f>IF(ISERROR(VLOOKUP(B23,#REF!,10,0)),"",(VLOOKUP(B23,#REF!,10,0)))</f>
        <v/>
      </c>
      <c r="O23" s="306" t="str">
        <f>IF(ISERROR(VLOOKUP(B23,Uzun!$F$11:$N$988,9,0)),"",(VLOOKUP(B23,Uzun!$F$11:$N$988,9,0)))</f>
        <v/>
      </c>
      <c r="P23" s="299" t="str">
        <f>IF(ISERROR(VLOOKUP(B23,Uzun!$F$11:$O$988,10,0)),"",(VLOOKUP(B23,Uzun!$F$11:$O$988,10,0)))</f>
        <v/>
      </c>
      <c r="Q23" s="306" t="str">
        <f>IF(ISERROR(VLOOKUP(B23,#REF!,62,0)),"",(VLOOKUP(B23,#REF!,62,0)))</f>
        <v/>
      </c>
      <c r="R23" s="299" t="str">
        <f>IF(ISERROR(VLOOKUP(B23,#REF!,63,0)),"",(VLOOKUP(B23,#REF!,63,0)))</f>
        <v/>
      </c>
      <c r="S23" s="304" t="str">
        <f>IF(ISERROR(VLOOKUP(B23,'4x400m.'!$N$11:$O$989,2,0)),"",(VLOOKUP(B23,'4x400m.'!$N$11:$O$989,2,0)))</f>
        <v/>
      </c>
      <c r="T23" s="299" t="str">
        <f>IF(ISERROR(VLOOKUP(B23,'4x400m.'!$N$11:$P$989,3,0)),"",(VLOOKUP(B23,'4x400m.'!$N$11:$P$989,3,0)))</f>
        <v/>
      </c>
      <c r="U23" s="300">
        <f>IF(ISERROR(VLOOKUP(B23,'Genel Puan Tablosu'!$B$8:$Y$15,24,0)),"",(VLOOKUP(B23,'Genel Puan Tablosu'!$B$8:$Y$15,24,0)))</f>
        <v>0</v>
      </c>
      <c r="V23" s="301">
        <f t="shared" ref="V23:V30" si="1">SUM(D23,F23,H23,J23,L23,N23,P23,R23,T23)</f>
        <v>0</v>
      </c>
      <c r="W23" s="301">
        <v>146</v>
      </c>
      <c r="X23" s="301">
        <f>SUM(U23,V23)</f>
        <v>0</v>
      </c>
      <c r="Y23" s="301">
        <f>SUM(W23,X23)</f>
        <v>146</v>
      </c>
      <c r="Z23" s="132"/>
    </row>
    <row r="24" spans="1:41" ht="93" customHeight="1" x14ac:dyDescent="0.2">
      <c r="A24" s="280">
        <v>2</v>
      </c>
      <c r="B24" s="298" t="s">
        <v>352</v>
      </c>
      <c r="C24" s="302" t="str">
        <f>IF(ISERROR(VLOOKUP(B24,'200m. Seçme'!$O$11:$P$1003,2,0)),"",(VLOOKUP(B24,'200m. Seçme'!$O$11:$P$1003,2,0)))</f>
        <v/>
      </c>
      <c r="D24" s="303" t="str">
        <f>IF(ISERROR(VLOOKUP(B24,'200m. Seçme'!$O$11:$Q$1003,3,0)),"",(VLOOKUP(B24,'200m. Seçme'!$O$11:$Q$1003,3,0)))</f>
        <v/>
      </c>
      <c r="E24" s="304" t="str">
        <f>IF(ISERROR(VLOOKUP(B24,#REF!,2,0)),"",(VLOOKUP(B24,#REF!,2,0)))</f>
        <v/>
      </c>
      <c r="F24" s="299" t="str">
        <f>IF(ISERROR(VLOOKUP(B24,#REF!,3,0)),"",(VLOOKUP(B24,#REF!,3,0)))</f>
        <v/>
      </c>
      <c r="G24" s="304" t="str">
        <f>IF(ISERROR(VLOOKUP(B24,'5000m.'!$N$11:$O$963,2,0)),"",(VLOOKUP(B24,'5000m.'!$N$11:$O$963,2,0)))</f>
        <v/>
      </c>
      <c r="H24" s="299" t="str">
        <f>IF(ISERROR(VLOOKUP(B24,'5000m.'!$N$11:$P$963,3,0)),"",(VLOOKUP(B24,'5000m.'!$N$11:$P$963,3,0)))</f>
        <v/>
      </c>
      <c r="I24" s="305" t="str">
        <f>IF(ISERROR(VLOOKUP(B24,#REF!,2,0)),"",(VLOOKUP(B24,#REF!,2,0)))</f>
        <v/>
      </c>
      <c r="J24" s="299" t="str">
        <f>IF(ISERROR(VLOOKUP(B24,#REF!,3,0)),"",(VLOOKUP(B24,#REF!,3,0)))</f>
        <v/>
      </c>
      <c r="K24" s="306" t="str">
        <f>IF(ISERROR(VLOOKUP(B24,Gülle!$F$11:$N$981,9,0)),"",(VLOOKUP(B24,Gülle!$F$11:$N$981,9,0)))</f>
        <v/>
      </c>
      <c r="L24" s="299" t="str">
        <f>IF(ISERROR(VLOOKUP(B24,Gülle!$F$11:$O$981,10,0)),"",(VLOOKUP(B24,Gülle!$F$11:$O$981,10,0)))</f>
        <v/>
      </c>
      <c r="M24" s="306" t="str">
        <f>IF(ISERROR(VLOOKUP(B24,#REF!,9,0)),"",(VLOOKUP(B24,#REF!,9,0)))</f>
        <v/>
      </c>
      <c r="N24" s="299" t="str">
        <f>IF(ISERROR(VLOOKUP(B24,#REF!,10,0)),"",(VLOOKUP(B24,#REF!,10,0)))</f>
        <v/>
      </c>
      <c r="O24" s="306" t="str">
        <f>IF(ISERROR(VLOOKUP(B24,Uzun!$F$11:$N$988,9,0)),"",(VLOOKUP(B24,Uzun!$F$11:$N$988,9,0)))</f>
        <v/>
      </c>
      <c r="P24" s="299" t="str">
        <f>IF(ISERROR(VLOOKUP(B24,Uzun!$F$11:$O$988,10,0)),"",(VLOOKUP(B24,Uzun!$F$11:$O$988,10,0)))</f>
        <v/>
      </c>
      <c r="Q24" s="306" t="str">
        <f>IF(ISERROR(VLOOKUP(B24,#REF!,62,0)),"",(VLOOKUP(B24,#REF!,62,0)))</f>
        <v/>
      </c>
      <c r="R24" s="299" t="str">
        <f>IF(ISERROR(VLOOKUP(B24,#REF!,63,0)),"",(VLOOKUP(B24,#REF!,63,0)))</f>
        <v/>
      </c>
      <c r="S24" s="304" t="str">
        <f>IF(ISERROR(VLOOKUP(B24,'4x400m.'!$N$11:$O$989,2,0)),"",(VLOOKUP(B24,'4x400m.'!$N$11:$O$989,2,0)))</f>
        <v/>
      </c>
      <c r="T24" s="299" t="str">
        <f>IF(ISERROR(VLOOKUP(B24,'4x400m.'!$N$11:$P$989,3,0)),"",(VLOOKUP(B24,'4x400m.'!$N$11:$P$989,3,0)))</f>
        <v/>
      </c>
      <c r="U24" s="300">
        <f>IF(ISERROR(VLOOKUP(B24,'Genel Puan Tablosu'!$B$8:$Y$15,24,0)),"",(VLOOKUP(B24,'Genel Puan Tablosu'!$B$8:$Y$15,24,0)))</f>
        <v>0</v>
      </c>
      <c r="V24" s="301">
        <f t="shared" si="1"/>
        <v>0</v>
      </c>
      <c r="W24" s="301">
        <v>144</v>
      </c>
      <c r="X24" s="301">
        <f t="shared" ref="X24:X30" si="2">SUM(U24,V24)</f>
        <v>0</v>
      </c>
      <c r="Y24" s="301">
        <f t="shared" ref="Y24:Y30" si="3">SUM(W24,X24)</f>
        <v>144</v>
      </c>
      <c r="Z24" s="132"/>
    </row>
    <row r="25" spans="1:41" ht="93" customHeight="1" x14ac:dyDescent="0.2">
      <c r="A25" s="280">
        <v>3</v>
      </c>
      <c r="B25" s="298" t="s">
        <v>353</v>
      </c>
      <c r="C25" s="302" t="str">
        <f>IF(ISERROR(VLOOKUP(B25,'200m. Seçme'!$O$11:$P$1003,2,0)),"",(VLOOKUP(B25,'200m. Seçme'!$O$11:$P$1003,2,0)))</f>
        <v/>
      </c>
      <c r="D25" s="303" t="str">
        <f>IF(ISERROR(VLOOKUP(B25,'200m. Seçme'!$O$11:$Q$1003,3,0)),"",(VLOOKUP(B25,'200m. Seçme'!$O$11:$Q$1003,3,0)))</f>
        <v/>
      </c>
      <c r="E25" s="304" t="str">
        <f>IF(ISERROR(VLOOKUP(B25,#REF!,2,0)),"",(VLOOKUP(B25,#REF!,2,0)))</f>
        <v/>
      </c>
      <c r="F25" s="299" t="str">
        <f>IF(ISERROR(VLOOKUP(B25,#REF!,3,0)),"",(VLOOKUP(B25,#REF!,3,0)))</f>
        <v/>
      </c>
      <c r="G25" s="304" t="str">
        <f>IF(ISERROR(VLOOKUP(B25,'5000m.'!$N$11:$O$963,2,0)),"",(VLOOKUP(B25,'5000m.'!$N$11:$O$963,2,0)))</f>
        <v/>
      </c>
      <c r="H25" s="299" t="str">
        <f>IF(ISERROR(VLOOKUP(B25,'5000m.'!$N$11:$P$963,3,0)),"",(VLOOKUP(B25,'5000m.'!$N$11:$P$963,3,0)))</f>
        <v/>
      </c>
      <c r="I25" s="305" t="str">
        <f>IF(ISERROR(VLOOKUP(B25,#REF!,2,0)),"",(VLOOKUP(B25,#REF!,2,0)))</f>
        <v/>
      </c>
      <c r="J25" s="299" t="str">
        <f>IF(ISERROR(VLOOKUP(B25,#REF!,3,0)),"",(VLOOKUP(B25,#REF!,3,0)))</f>
        <v/>
      </c>
      <c r="K25" s="306" t="str">
        <f>IF(ISERROR(VLOOKUP(B25,Gülle!$F$11:$N$981,9,0)),"",(VLOOKUP(B25,Gülle!$F$11:$N$981,9,0)))</f>
        <v/>
      </c>
      <c r="L25" s="299" t="str">
        <f>IF(ISERROR(VLOOKUP(B25,Gülle!$F$11:$O$981,10,0)),"",(VLOOKUP(B25,Gülle!$F$11:$O$981,10,0)))</f>
        <v/>
      </c>
      <c r="M25" s="306" t="str">
        <f>IF(ISERROR(VLOOKUP(B25,#REF!,9,0)),"",(VLOOKUP(B25,#REF!,9,0)))</f>
        <v/>
      </c>
      <c r="N25" s="299" t="str">
        <f>IF(ISERROR(VLOOKUP(B25,#REF!,10,0)),"",(VLOOKUP(B25,#REF!,10,0)))</f>
        <v/>
      </c>
      <c r="O25" s="306" t="str">
        <f>IF(ISERROR(VLOOKUP(B25,Uzun!$F$11:$N$988,9,0)),"",(VLOOKUP(B25,Uzun!$F$11:$N$988,9,0)))</f>
        <v/>
      </c>
      <c r="P25" s="299" t="str">
        <f>IF(ISERROR(VLOOKUP(B25,Uzun!$F$11:$O$988,10,0)),"",(VLOOKUP(B25,Uzun!$F$11:$O$988,10,0)))</f>
        <v/>
      </c>
      <c r="Q25" s="306" t="str">
        <f>IF(ISERROR(VLOOKUP(B25,#REF!,62,0)),"",(VLOOKUP(B25,#REF!,62,0)))</f>
        <v/>
      </c>
      <c r="R25" s="299" t="str">
        <f>IF(ISERROR(VLOOKUP(B25,#REF!,63,0)),"",(VLOOKUP(B25,#REF!,63,0)))</f>
        <v/>
      </c>
      <c r="S25" s="304" t="str">
        <f>IF(ISERROR(VLOOKUP(B25,'4x400m.'!$N$11:$O$989,2,0)),"",(VLOOKUP(B25,'4x400m.'!$N$11:$O$989,2,0)))</f>
        <v/>
      </c>
      <c r="T25" s="299" t="str">
        <f>IF(ISERROR(VLOOKUP(B25,'4x400m.'!$N$11:$P$989,3,0)),"",(VLOOKUP(B25,'4x400m.'!$N$11:$P$989,3,0)))</f>
        <v/>
      </c>
      <c r="U25" s="300">
        <f>IF(ISERROR(VLOOKUP(B25,'Genel Puan Tablosu'!$B$8:$Y$15,24,0)),"",(VLOOKUP(B25,'Genel Puan Tablosu'!$B$8:$Y$15,24,0)))</f>
        <v>0</v>
      </c>
      <c r="V25" s="301">
        <f t="shared" si="1"/>
        <v>0</v>
      </c>
      <c r="W25" s="301">
        <v>110.5</v>
      </c>
      <c r="X25" s="301">
        <f t="shared" si="2"/>
        <v>0</v>
      </c>
      <c r="Y25" s="301">
        <f t="shared" si="3"/>
        <v>110.5</v>
      </c>
      <c r="Z25" s="132"/>
    </row>
    <row r="26" spans="1:41" ht="93" customHeight="1" x14ac:dyDescent="0.2">
      <c r="A26" s="280">
        <v>4</v>
      </c>
      <c r="B26" s="298" t="s">
        <v>354</v>
      </c>
      <c r="C26" s="302" t="str">
        <f>IF(ISERROR(VLOOKUP(B26,'200m. Seçme'!$O$11:$P$1003,2,0)),"",(VLOOKUP(B26,'200m. Seçme'!$O$11:$P$1003,2,0)))</f>
        <v/>
      </c>
      <c r="D26" s="303" t="str">
        <f>IF(ISERROR(VLOOKUP(B26,'200m. Seçme'!$O$11:$Q$1003,3,0)),"",(VLOOKUP(B26,'200m. Seçme'!$O$11:$Q$1003,3,0)))</f>
        <v/>
      </c>
      <c r="E26" s="304" t="str">
        <f>IF(ISERROR(VLOOKUP(B26,#REF!,2,0)),"",(VLOOKUP(B26,#REF!,2,0)))</f>
        <v/>
      </c>
      <c r="F26" s="299" t="str">
        <f>IF(ISERROR(VLOOKUP(B26,#REF!,3,0)),"",(VLOOKUP(B26,#REF!,3,0)))</f>
        <v/>
      </c>
      <c r="G26" s="304" t="str">
        <f>IF(ISERROR(VLOOKUP(B26,'5000m.'!$N$11:$O$963,2,0)),"",(VLOOKUP(B26,'5000m.'!$N$11:$O$963,2,0)))</f>
        <v/>
      </c>
      <c r="H26" s="299" t="str">
        <f>IF(ISERROR(VLOOKUP(B26,'5000m.'!$N$11:$P$963,3,0)),"",(VLOOKUP(B26,'5000m.'!$N$11:$P$963,3,0)))</f>
        <v/>
      </c>
      <c r="I26" s="305" t="str">
        <f>IF(ISERROR(VLOOKUP(B26,#REF!,2,0)),"",(VLOOKUP(B26,#REF!,2,0)))</f>
        <v/>
      </c>
      <c r="J26" s="299" t="str">
        <f>IF(ISERROR(VLOOKUP(B26,#REF!,3,0)),"",(VLOOKUP(B26,#REF!,3,0)))</f>
        <v/>
      </c>
      <c r="K26" s="306" t="str">
        <f>IF(ISERROR(VLOOKUP(B26,Gülle!$F$11:$N$981,9,0)),"",(VLOOKUP(B26,Gülle!$F$11:$N$981,9,0)))</f>
        <v/>
      </c>
      <c r="L26" s="299" t="str">
        <f>IF(ISERROR(VLOOKUP(B26,Gülle!$F$11:$O$981,10,0)),"",(VLOOKUP(B26,Gülle!$F$11:$O$981,10,0)))</f>
        <v/>
      </c>
      <c r="M26" s="306" t="str">
        <f>IF(ISERROR(VLOOKUP(B26,#REF!,9,0)),"",(VLOOKUP(B26,#REF!,9,0)))</f>
        <v/>
      </c>
      <c r="N26" s="299" t="str">
        <f>IF(ISERROR(VLOOKUP(B26,#REF!,10,0)),"",(VLOOKUP(B26,#REF!,10,0)))</f>
        <v/>
      </c>
      <c r="O26" s="306" t="str">
        <f>IF(ISERROR(VLOOKUP(B26,Uzun!$F$11:$N$988,9,0)),"",(VLOOKUP(B26,Uzun!$F$11:$N$988,9,0)))</f>
        <v/>
      </c>
      <c r="P26" s="299" t="str">
        <f>IF(ISERROR(VLOOKUP(B26,Uzun!$F$11:$O$988,10,0)),"",(VLOOKUP(B26,Uzun!$F$11:$O$988,10,0)))</f>
        <v/>
      </c>
      <c r="Q26" s="306" t="str">
        <f>IF(ISERROR(VLOOKUP(B26,#REF!,62,0)),"",(VLOOKUP(B26,#REF!,62,0)))</f>
        <v/>
      </c>
      <c r="R26" s="299" t="str">
        <f>IF(ISERROR(VLOOKUP(B26,#REF!,63,0)),"",(VLOOKUP(B26,#REF!,63,0)))</f>
        <v/>
      </c>
      <c r="S26" s="304" t="str">
        <f>IF(ISERROR(VLOOKUP(B26,'4x400m.'!$N$11:$O$989,2,0)),"",(VLOOKUP(B26,'4x400m.'!$N$11:$O$989,2,0)))</f>
        <v/>
      </c>
      <c r="T26" s="299" t="str">
        <f>IF(ISERROR(VLOOKUP(B26,'4x400m.'!$N$11:$P$989,3,0)),"",(VLOOKUP(B26,'4x400m.'!$N$11:$P$989,3,0)))</f>
        <v/>
      </c>
      <c r="U26" s="300">
        <f>IF(ISERROR(VLOOKUP(B26,'Genel Puan Tablosu'!$B$8:$Y$15,24,0)),"",(VLOOKUP(B26,'Genel Puan Tablosu'!$B$8:$Y$15,24,0)))</f>
        <v>0</v>
      </c>
      <c r="V26" s="301">
        <f t="shared" si="1"/>
        <v>0</v>
      </c>
      <c r="W26" s="301">
        <v>91.5</v>
      </c>
      <c r="X26" s="301">
        <f t="shared" si="2"/>
        <v>0</v>
      </c>
      <c r="Y26" s="301">
        <f t="shared" si="3"/>
        <v>91.5</v>
      </c>
      <c r="Z26" s="132"/>
    </row>
    <row r="27" spans="1:41" ht="93" customHeight="1" x14ac:dyDescent="0.2">
      <c r="A27" s="280">
        <v>5</v>
      </c>
      <c r="B27" s="298" t="s">
        <v>355</v>
      </c>
      <c r="C27" s="302" t="str">
        <f>IF(ISERROR(VLOOKUP(B27,'200m. Seçme'!$O$11:$P$1003,2,0)),"",(VLOOKUP(B27,'200m. Seçme'!$O$11:$P$1003,2,0)))</f>
        <v/>
      </c>
      <c r="D27" s="303" t="str">
        <f>IF(ISERROR(VLOOKUP(B27,'200m. Seçme'!$O$11:$Q$1003,3,0)),"",(VLOOKUP(B27,'200m. Seçme'!$O$11:$Q$1003,3,0)))</f>
        <v/>
      </c>
      <c r="E27" s="304" t="str">
        <f>IF(ISERROR(VLOOKUP(B27,#REF!,2,0)),"",(VLOOKUP(B27,#REF!,2,0)))</f>
        <v/>
      </c>
      <c r="F27" s="299" t="str">
        <f>IF(ISERROR(VLOOKUP(B27,#REF!,3,0)),"",(VLOOKUP(B27,#REF!,3,0)))</f>
        <v/>
      </c>
      <c r="G27" s="304" t="str">
        <f>IF(ISERROR(VLOOKUP(B27,'5000m.'!$N$11:$O$963,2,0)),"",(VLOOKUP(B27,'5000m.'!$N$11:$O$963,2,0)))</f>
        <v/>
      </c>
      <c r="H27" s="299" t="str">
        <f>IF(ISERROR(VLOOKUP(B27,'5000m.'!$N$11:$P$963,3,0)),"",(VLOOKUP(B27,'5000m.'!$N$11:$P$963,3,0)))</f>
        <v/>
      </c>
      <c r="I27" s="305" t="str">
        <f>IF(ISERROR(VLOOKUP(B27,#REF!,2,0)),"",(VLOOKUP(B27,#REF!,2,0)))</f>
        <v/>
      </c>
      <c r="J27" s="299" t="str">
        <f>IF(ISERROR(VLOOKUP(B27,#REF!,3,0)),"",(VLOOKUP(B27,#REF!,3,0)))</f>
        <v/>
      </c>
      <c r="K27" s="306" t="str">
        <f>IF(ISERROR(VLOOKUP(B27,Gülle!$F$11:$N$981,9,0)),"",(VLOOKUP(B27,Gülle!$F$11:$N$981,9,0)))</f>
        <v/>
      </c>
      <c r="L27" s="299" t="str">
        <f>IF(ISERROR(VLOOKUP(B27,Gülle!$F$11:$O$981,10,0)),"",(VLOOKUP(B27,Gülle!$F$11:$O$981,10,0)))</f>
        <v/>
      </c>
      <c r="M27" s="306" t="str">
        <f>IF(ISERROR(VLOOKUP(B27,#REF!,9,0)),"",(VLOOKUP(B27,#REF!,9,0)))</f>
        <v/>
      </c>
      <c r="N27" s="299" t="str">
        <f>IF(ISERROR(VLOOKUP(B27,#REF!,10,0)),"",(VLOOKUP(B27,#REF!,10,0)))</f>
        <v/>
      </c>
      <c r="O27" s="306" t="str">
        <f>IF(ISERROR(VLOOKUP(B27,Uzun!$F$11:$N$988,9,0)),"",(VLOOKUP(B27,Uzun!$F$11:$N$988,9,0)))</f>
        <v/>
      </c>
      <c r="P27" s="299" t="str">
        <f>IF(ISERROR(VLOOKUP(B27,Uzun!$F$11:$O$988,10,0)),"",(VLOOKUP(B27,Uzun!$F$11:$O$988,10,0)))</f>
        <v/>
      </c>
      <c r="Q27" s="306" t="str">
        <f>IF(ISERROR(VLOOKUP(B27,#REF!,62,0)),"",(VLOOKUP(B27,#REF!,62,0)))</f>
        <v/>
      </c>
      <c r="R27" s="299" t="str">
        <f>IF(ISERROR(VLOOKUP(B27,#REF!,63,0)),"",(VLOOKUP(B27,#REF!,63,0)))</f>
        <v/>
      </c>
      <c r="S27" s="304" t="str">
        <f>IF(ISERROR(VLOOKUP(B27,'4x400m.'!$N$11:$O$989,2,0)),"",(VLOOKUP(B27,'4x400m.'!$N$11:$O$989,2,0)))</f>
        <v/>
      </c>
      <c r="T27" s="299" t="str">
        <f>IF(ISERROR(VLOOKUP(B27,'4x400m.'!$N$11:$P$989,3,0)),"",(VLOOKUP(B27,'4x400m.'!$N$11:$P$989,3,0)))</f>
        <v/>
      </c>
      <c r="U27" s="300">
        <f>IF(ISERROR(VLOOKUP(B27,'Genel Puan Tablosu'!$B$8:$Y$15,24,0)),"",(VLOOKUP(B27,'Genel Puan Tablosu'!$B$8:$Y$15,24,0)))</f>
        <v>0</v>
      </c>
      <c r="V27" s="301">
        <f t="shared" si="1"/>
        <v>0</v>
      </c>
      <c r="W27" s="301">
        <v>75</v>
      </c>
      <c r="X27" s="301">
        <f t="shared" si="2"/>
        <v>0</v>
      </c>
      <c r="Y27" s="301">
        <f t="shared" si="3"/>
        <v>75</v>
      </c>
      <c r="Z27" s="132"/>
    </row>
    <row r="28" spans="1:41" ht="93" customHeight="1" x14ac:dyDescent="0.2">
      <c r="A28" s="280">
        <v>6</v>
      </c>
      <c r="B28" s="298" t="s">
        <v>356</v>
      </c>
      <c r="C28" s="302" t="str">
        <f>IF(ISERROR(VLOOKUP(B28,'200m. Seçme'!$O$11:$P$1003,2,0)),"",(VLOOKUP(B28,'200m. Seçme'!$O$11:$P$1003,2,0)))</f>
        <v/>
      </c>
      <c r="D28" s="303" t="str">
        <f>IF(ISERROR(VLOOKUP(B28,'200m. Seçme'!$O$11:$Q$1003,3,0)),"",(VLOOKUP(B28,'200m. Seçme'!$O$11:$Q$1003,3,0)))</f>
        <v/>
      </c>
      <c r="E28" s="304" t="str">
        <f>IF(ISERROR(VLOOKUP(B28,#REF!,2,0)),"",(VLOOKUP(B28,#REF!,2,0)))</f>
        <v/>
      </c>
      <c r="F28" s="299" t="str">
        <f>IF(ISERROR(VLOOKUP(B28,#REF!,3,0)),"",(VLOOKUP(B28,#REF!,3,0)))</f>
        <v/>
      </c>
      <c r="G28" s="304" t="str">
        <f>IF(ISERROR(VLOOKUP(B28,'5000m.'!$N$11:$O$963,2,0)),"",(VLOOKUP(B28,'5000m.'!$N$11:$O$963,2,0)))</f>
        <v/>
      </c>
      <c r="H28" s="299" t="str">
        <f>IF(ISERROR(VLOOKUP(B28,'5000m.'!$N$11:$P$963,3,0)),"",(VLOOKUP(B28,'5000m.'!$N$11:$P$963,3,0)))</f>
        <v/>
      </c>
      <c r="I28" s="305" t="str">
        <f>IF(ISERROR(VLOOKUP(B28,#REF!,2,0)),"",(VLOOKUP(B28,#REF!,2,0)))</f>
        <v/>
      </c>
      <c r="J28" s="299" t="str">
        <f>IF(ISERROR(VLOOKUP(B28,#REF!,3,0)),"",(VLOOKUP(B28,#REF!,3,0)))</f>
        <v/>
      </c>
      <c r="K28" s="306" t="str">
        <f>IF(ISERROR(VLOOKUP(B28,Gülle!$F$11:$N$981,9,0)),"",(VLOOKUP(B28,Gülle!$F$11:$N$981,9,0)))</f>
        <v/>
      </c>
      <c r="L28" s="299" t="str">
        <f>IF(ISERROR(VLOOKUP(B28,Gülle!$F$11:$O$981,10,0)),"",(VLOOKUP(B28,Gülle!$F$11:$O$981,10,0)))</f>
        <v/>
      </c>
      <c r="M28" s="306" t="str">
        <f>IF(ISERROR(VLOOKUP(B28,#REF!,9,0)),"",(VLOOKUP(B28,#REF!,9,0)))</f>
        <v/>
      </c>
      <c r="N28" s="299" t="str">
        <f>IF(ISERROR(VLOOKUP(B28,#REF!,10,0)),"",(VLOOKUP(B28,#REF!,10,0)))</f>
        <v/>
      </c>
      <c r="O28" s="306" t="str">
        <f>IF(ISERROR(VLOOKUP(B28,Uzun!$F$11:$N$988,9,0)),"",(VLOOKUP(B28,Uzun!$F$11:$N$988,9,0)))</f>
        <v/>
      </c>
      <c r="P28" s="299" t="str">
        <f>IF(ISERROR(VLOOKUP(B28,Uzun!$F$11:$O$988,10,0)),"",(VLOOKUP(B28,Uzun!$F$11:$O$988,10,0)))</f>
        <v/>
      </c>
      <c r="Q28" s="306" t="str">
        <f>IF(ISERROR(VLOOKUP(B28,#REF!,62,0)),"",(VLOOKUP(B28,#REF!,62,0)))</f>
        <v/>
      </c>
      <c r="R28" s="299" t="str">
        <f>IF(ISERROR(VLOOKUP(B28,#REF!,63,0)),"",(VLOOKUP(B28,#REF!,63,0)))</f>
        <v/>
      </c>
      <c r="S28" s="304" t="str">
        <f>IF(ISERROR(VLOOKUP(B28,'4x400m.'!$N$11:$O$989,2,0)),"",(VLOOKUP(B28,'4x400m.'!$N$11:$O$989,2,0)))</f>
        <v/>
      </c>
      <c r="T28" s="299" t="str">
        <f>IF(ISERROR(VLOOKUP(B28,'4x400m.'!$N$11:$P$989,3,0)),"",(VLOOKUP(B28,'4x400m.'!$N$11:$P$989,3,0)))</f>
        <v/>
      </c>
      <c r="U28" s="300">
        <f>IF(ISERROR(VLOOKUP(B28,'Genel Puan Tablosu'!$B$8:$Y$15,24,0)),"",(VLOOKUP(B28,'Genel Puan Tablosu'!$B$8:$Y$15,24,0)))</f>
        <v>0</v>
      </c>
      <c r="V28" s="301">
        <f t="shared" si="1"/>
        <v>0</v>
      </c>
      <c r="W28" s="301">
        <v>60.5</v>
      </c>
      <c r="X28" s="301">
        <f t="shared" si="2"/>
        <v>0</v>
      </c>
      <c r="Y28" s="301">
        <f t="shared" si="3"/>
        <v>60.5</v>
      </c>
      <c r="Z28" s="132"/>
    </row>
    <row r="29" spans="1:41" ht="93" customHeight="1" x14ac:dyDescent="0.2">
      <c r="A29" s="280">
        <v>7</v>
      </c>
      <c r="B29" s="298" t="s">
        <v>357</v>
      </c>
      <c r="C29" s="302" t="str">
        <f>IF(ISERROR(VLOOKUP(B29,'200m. Seçme'!$O$11:$P$1003,2,0)),"",(VLOOKUP(B29,'200m. Seçme'!$O$11:$P$1003,2,0)))</f>
        <v/>
      </c>
      <c r="D29" s="303" t="str">
        <f>IF(ISERROR(VLOOKUP(B29,'200m. Seçme'!$O$11:$Q$1003,3,0)),"",(VLOOKUP(B29,'200m. Seçme'!$O$11:$Q$1003,3,0)))</f>
        <v/>
      </c>
      <c r="E29" s="304" t="str">
        <f>IF(ISERROR(VLOOKUP(B29,#REF!,2,0)),"",(VLOOKUP(B29,#REF!,2,0)))</f>
        <v/>
      </c>
      <c r="F29" s="299" t="str">
        <f>IF(ISERROR(VLOOKUP(B29,#REF!,3,0)),"",(VLOOKUP(B29,#REF!,3,0)))</f>
        <v/>
      </c>
      <c r="G29" s="304" t="str">
        <f>IF(ISERROR(VLOOKUP(B29,'5000m.'!$N$11:$O$963,2,0)),"",(VLOOKUP(B29,'5000m.'!$N$11:$O$963,2,0)))</f>
        <v/>
      </c>
      <c r="H29" s="299" t="str">
        <f>IF(ISERROR(VLOOKUP(B29,'5000m.'!$N$11:$P$963,3,0)),"",(VLOOKUP(B29,'5000m.'!$N$11:$P$963,3,0)))</f>
        <v/>
      </c>
      <c r="I29" s="305" t="str">
        <f>IF(ISERROR(VLOOKUP(B29,#REF!,2,0)),"",(VLOOKUP(B29,#REF!,2,0)))</f>
        <v/>
      </c>
      <c r="J29" s="299" t="str">
        <f>IF(ISERROR(VLOOKUP(B29,#REF!,3,0)),"",(VLOOKUP(B29,#REF!,3,0)))</f>
        <v/>
      </c>
      <c r="K29" s="306" t="str">
        <f>IF(ISERROR(VLOOKUP(B29,Gülle!$F$11:$N$981,9,0)),"",(VLOOKUP(B29,Gülle!$F$11:$N$981,9,0)))</f>
        <v/>
      </c>
      <c r="L29" s="299" t="str">
        <f>IF(ISERROR(VLOOKUP(B29,Gülle!$F$11:$O$981,10,0)),"",(VLOOKUP(B29,Gülle!$F$11:$O$981,10,0)))</f>
        <v/>
      </c>
      <c r="M29" s="306" t="str">
        <f>IF(ISERROR(VLOOKUP(B29,#REF!,9,0)),"",(VLOOKUP(B29,#REF!,9,0)))</f>
        <v/>
      </c>
      <c r="N29" s="299" t="str">
        <f>IF(ISERROR(VLOOKUP(B29,#REF!,10,0)),"",(VLOOKUP(B29,#REF!,10,0)))</f>
        <v/>
      </c>
      <c r="O29" s="306" t="str">
        <f>IF(ISERROR(VLOOKUP(B29,Uzun!$F$11:$N$988,9,0)),"",(VLOOKUP(B29,Uzun!$F$11:$N$988,9,0)))</f>
        <v/>
      </c>
      <c r="P29" s="299" t="str">
        <f>IF(ISERROR(VLOOKUP(B29,Uzun!$F$11:$O$988,10,0)),"",(VLOOKUP(B29,Uzun!$F$11:$O$988,10,0)))</f>
        <v/>
      </c>
      <c r="Q29" s="306" t="str">
        <f>IF(ISERROR(VLOOKUP(B29,#REF!,62,0)),"",(VLOOKUP(B29,#REF!,62,0)))</f>
        <v/>
      </c>
      <c r="R29" s="299" t="str">
        <f>IF(ISERROR(VLOOKUP(B29,#REF!,63,0)),"",(VLOOKUP(B29,#REF!,63,0)))</f>
        <v/>
      </c>
      <c r="S29" s="304" t="str">
        <f>IF(ISERROR(VLOOKUP(B29,'4x400m.'!$N$11:$O$989,2,0)),"",(VLOOKUP(B29,'4x400m.'!$N$11:$O$989,2,0)))</f>
        <v/>
      </c>
      <c r="T29" s="299" t="str">
        <f>IF(ISERROR(VLOOKUP(B29,'4x400m.'!$N$11:$P$989,3,0)),"",(VLOOKUP(B29,'4x400m.'!$N$11:$P$989,3,0)))</f>
        <v/>
      </c>
      <c r="U29" s="300">
        <f>IF(ISERROR(VLOOKUP(B29,'Genel Puan Tablosu'!$B$8:$Y$15,24,0)),"",(VLOOKUP(B29,'Genel Puan Tablosu'!$B$8:$Y$15,24,0)))</f>
        <v>0</v>
      </c>
      <c r="V29" s="301">
        <f t="shared" si="1"/>
        <v>0</v>
      </c>
      <c r="W29" s="301">
        <v>50</v>
      </c>
      <c r="X29" s="301">
        <f t="shared" si="2"/>
        <v>0</v>
      </c>
      <c r="Y29" s="301">
        <f t="shared" si="3"/>
        <v>50</v>
      </c>
      <c r="Z29" s="132"/>
    </row>
    <row r="30" spans="1:41" ht="93" customHeight="1" x14ac:dyDescent="0.2">
      <c r="A30" s="280">
        <v>8</v>
      </c>
      <c r="B30" s="298" t="s">
        <v>358</v>
      </c>
      <c r="C30" s="302" t="str">
        <f>IF(ISERROR(VLOOKUP(B30,'200m. Seçme'!$O$11:$P$1003,2,0)),"",(VLOOKUP(B30,'200m. Seçme'!$O$11:$P$1003,2,0)))</f>
        <v/>
      </c>
      <c r="D30" s="303" t="str">
        <f>IF(ISERROR(VLOOKUP(B30,'200m. Seçme'!$O$11:$Q$1003,3,0)),"",(VLOOKUP(B30,'200m. Seçme'!$O$11:$Q$1003,3,0)))</f>
        <v/>
      </c>
      <c r="E30" s="304" t="str">
        <f>IF(ISERROR(VLOOKUP(B30,#REF!,2,0)),"",(VLOOKUP(B30,#REF!,2,0)))</f>
        <v/>
      </c>
      <c r="F30" s="299" t="str">
        <f>IF(ISERROR(VLOOKUP(B30,#REF!,3,0)),"",(VLOOKUP(B30,#REF!,3,0)))</f>
        <v/>
      </c>
      <c r="G30" s="304" t="str">
        <f>IF(ISERROR(VLOOKUP(B30,'5000m.'!$N$11:$O$963,2,0)),"",(VLOOKUP(B30,'5000m.'!$N$11:$O$963,2,0)))</f>
        <v/>
      </c>
      <c r="H30" s="299" t="str">
        <f>IF(ISERROR(VLOOKUP(B30,'5000m.'!$N$11:$P$963,3,0)),"",(VLOOKUP(B30,'5000m.'!$N$11:$P$963,3,0)))</f>
        <v/>
      </c>
      <c r="I30" s="305" t="str">
        <f>IF(ISERROR(VLOOKUP(B30,#REF!,2,0)),"",(VLOOKUP(B30,#REF!,2,0)))</f>
        <v/>
      </c>
      <c r="J30" s="299" t="str">
        <f>IF(ISERROR(VLOOKUP(B30,#REF!,3,0)),"",(VLOOKUP(B30,#REF!,3,0)))</f>
        <v/>
      </c>
      <c r="K30" s="306" t="str">
        <f>IF(ISERROR(VLOOKUP(B30,Gülle!$F$11:$N$981,9,0)),"",(VLOOKUP(B30,Gülle!$F$11:$N$981,9,0)))</f>
        <v/>
      </c>
      <c r="L30" s="299" t="str">
        <f>IF(ISERROR(VLOOKUP(B30,Gülle!$F$11:$O$981,10,0)),"",(VLOOKUP(B30,Gülle!$F$11:$O$981,10,0)))</f>
        <v/>
      </c>
      <c r="M30" s="306" t="str">
        <f>IF(ISERROR(VLOOKUP(B30,#REF!,9,0)),"",(VLOOKUP(B30,#REF!,9,0)))</f>
        <v/>
      </c>
      <c r="N30" s="299" t="str">
        <f>IF(ISERROR(VLOOKUP(B30,#REF!,10,0)),"",(VLOOKUP(B30,#REF!,10,0)))</f>
        <v/>
      </c>
      <c r="O30" s="306" t="str">
        <f>IF(ISERROR(VLOOKUP(B30,Uzun!$F$11:$N$988,9,0)),"",(VLOOKUP(B30,Uzun!$F$11:$N$988,9,0)))</f>
        <v/>
      </c>
      <c r="P30" s="299" t="str">
        <f>IF(ISERROR(VLOOKUP(B30,Uzun!$F$11:$O$988,10,0)),"",(VLOOKUP(B30,Uzun!$F$11:$O$988,10,0)))</f>
        <v/>
      </c>
      <c r="Q30" s="306" t="str">
        <f>IF(ISERROR(VLOOKUP(B30,#REF!,62,0)),"",(VLOOKUP(B30,#REF!,62,0)))</f>
        <v/>
      </c>
      <c r="R30" s="299" t="str">
        <f>IF(ISERROR(VLOOKUP(B30,#REF!,63,0)),"",(VLOOKUP(B30,#REF!,63,0)))</f>
        <v/>
      </c>
      <c r="S30" s="304" t="str">
        <f>IF(ISERROR(VLOOKUP(B30,'4x400m.'!$N$11:$O$989,2,0)),"",(VLOOKUP(B30,'4x400m.'!$N$11:$O$989,2,0)))</f>
        <v/>
      </c>
      <c r="T30" s="299" t="str">
        <f>IF(ISERROR(VLOOKUP(B30,'4x400m.'!$N$11:$P$989,3,0)),"",(VLOOKUP(B30,'4x400m.'!$N$11:$P$989,3,0)))</f>
        <v/>
      </c>
      <c r="U30" s="300">
        <f>IF(ISERROR(VLOOKUP(B30,'Genel Puan Tablosu'!$B$8:$Y$15,24,0)),"",(VLOOKUP(B30,'Genel Puan Tablosu'!$B$8:$Y$15,24,0)))</f>
        <v>0</v>
      </c>
      <c r="V30" s="301">
        <f t="shared" si="1"/>
        <v>0</v>
      </c>
      <c r="W30" s="301">
        <v>32.5</v>
      </c>
      <c r="X30" s="301">
        <f t="shared" si="2"/>
        <v>0</v>
      </c>
      <c r="Y30" s="301">
        <f t="shared" si="3"/>
        <v>32.5</v>
      </c>
      <c r="Z30" s="132"/>
    </row>
    <row r="31" spans="1:41" ht="61.5" customHeight="1" x14ac:dyDescent="0.2"/>
    <row r="32" spans="1:41" ht="61.5" customHeight="1" x14ac:dyDescent="0.2"/>
    <row r="33" ht="61.5" customHeight="1" x14ac:dyDescent="0.2"/>
    <row r="34" ht="61.5" customHeight="1" x14ac:dyDescent="0.2"/>
    <row r="35" ht="61.5" customHeight="1" x14ac:dyDescent="0.2"/>
    <row r="36" ht="61.5" customHeight="1" x14ac:dyDescent="0.2"/>
  </sheetData>
  <mergeCells count="42">
    <mergeCell ref="U6:V6"/>
    <mergeCell ref="A19:Y19"/>
    <mergeCell ref="W6:X6"/>
    <mergeCell ref="A6:A7"/>
    <mergeCell ref="K6:L6"/>
    <mergeCell ref="C6:D6"/>
    <mergeCell ref="E6:F6"/>
    <mergeCell ref="I6:J6"/>
    <mergeCell ref="M6:N6"/>
    <mergeCell ref="Y6:Y7"/>
    <mergeCell ref="E21:F21"/>
    <mergeCell ref="G21:H21"/>
    <mergeCell ref="I21:J21"/>
    <mergeCell ref="K21:L21"/>
    <mergeCell ref="A21:A22"/>
    <mergeCell ref="B21:B22"/>
    <mergeCell ref="C21:D21"/>
    <mergeCell ref="S21:T21"/>
    <mergeCell ref="V21:V22"/>
    <mergeCell ref="U21:U22"/>
    <mergeCell ref="Y21:Y22"/>
    <mergeCell ref="M21:N21"/>
    <mergeCell ref="O21:P21"/>
    <mergeCell ref="Q21:R21"/>
    <mergeCell ref="W21:W22"/>
    <mergeCell ref="X21:X22"/>
    <mergeCell ref="A20:K20"/>
    <mergeCell ref="A18:Y18"/>
    <mergeCell ref="A1:Y1"/>
    <mergeCell ref="A2:Y2"/>
    <mergeCell ref="A3:Y3"/>
    <mergeCell ref="A4:K4"/>
    <mergeCell ref="L4:Y4"/>
    <mergeCell ref="S5:X5"/>
    <mergeCell ref="A17:Y17"/>
    <mergeCell ref="Y5:AO5"/>
    <mergeCell ref="L20:Y20"/>
    <mergeCell ref="B6:B7"/>
    <mergeCell ref="O6:P6"/>
    <mergeCell ref="G6:H6"/>
    <mergeCell ref="Q6:R6"/>
    <mergeCell ref="S6:T6"/>
  </mergeCells>
  <conditionalFormatting sqref="Y8:Y16">
    <cfRule type="duplicateValues" dxfId="2" priority="6" stopIfTrue="1"/>
  </conditionalFormatting>
  <conditionalFormatting sqref="Y23:Y30">
    <cfRule type="duplicateValues" dxfId="1" priority="2" stopIfTrue="1"/>
  </conditionalFormatting>
  <conditionalFormatting sqref="X23:X30">
    <cfRule type="duplicateValues" dxfId="0" priority="1" stopIfTrue="1"/>
  </conditionalFormatting>
  <pageMargins left="0.18" right="0.16" top="0.32" bottom="0.19" header="0.24" footer="0.28999999999999998"/>
  <pageSetup paperSize="9" scale="19" fitToHeight="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33"/>
  </sheetPr>
  <dimension ref="A1:M391"/>
  <sheetViews>
    <sheetView zoomScale="90" zoomScaleNormal="90" workbookViewId="0">
      <selection activeCell="D407" sqref="D407"/>
    </sheetView>
  </sheetViews>
  <sheetFormatPr defaultRowHeight="12.75" x14ac:dyDescent="0.2"/>
  <cols>
    <col min="1" max="1" width="4.7109375" style="88" bestFit="1" customWidth="1"/>
    <col min="2" max="2" width="17.42578125" style="134" bestFit="1" customWidth="1"/>
    <col min="3" max="3" width="10.42578125" style="2" bestFit="1" customWidth="1"/>
    <col min="4" max="4" width="17.42578125" style="101" customWidth="1"/>
    <col min="5" max="5" width="28.85546875" style="101" bestFit="1" customWidth="1"/>
    <col min="6" max="6" width="11.140625" style="2" customWidth="1"/>
    <col min="7" max="7" width="10.28515625" style="2" customWidth="1"/>
    <col min="8" max="8" width="13.5703125" style="2" customWidth="1"/>
    <col min="9" max="9" width="9.28515625" style="2" customWidth="1"/>
    <col min="10" max="10" width="11.140625" style="2" customWidth="1"/>
    <col min="11" max="11" width="30.5703125" style="2" customWidth="1"/>
    <col min="12" max="12" width="19.28515625" style="2" bestFit="1" customWidth="1"/>
    <col min="13" max="13" width="14.140625" style="2" customWidth="1"/>
    <col min="14" max="16384" width="9.140625" style="2"/>
  </cols>
  <sheetData>
    <row r="1" spans="1:13" s="80" customFormat="1" ht="42" customHeight="1" x14ac:dyDescent="0.2">
      <c r="A1" s="562" t="str">
        <f>'YARIŞMA BİLGİLERİ'!F19</f>
        <v>Olimpik Deneme Yarışmaları</v>
      </c>
      <c r="B1" s="562"/>
      <c r="C1" s="562"/>
      <c r="D1" s="562"/>
      <c r="E1" s="562"/>
      <c r="F1" s="562"/>
      <c r="G1" s="562"/>
      <c r="H1" s="562"/>
      <c r="I1" s="562"/>
      <c r="J1" s="562"/>
      <c r="K1" s="100" t="str">
        <f>'YARIŞMA BİLGİLERİ'!F20</f>
        <v>İZMİR</v>
      </c>
      <c r="L1" s="561"/>
      <c r="M1" s="561"/>
    </row>
    <row r="2" spans="1:13" s="87" customFormat="1" ht="27.75" customHeight="1" x14ac:dyDescent="0.2">
      <c r="A2" s="81" t="s">
        <v>23</v>
      </c>
      <c r="B2" s="102" t="s">
        <v>32</v>
      </c>
      <c r="C2" s="83" t="s">
        <v>19</v>
      </c>
      <c r="D2" s="84" t="s">
        <v>24</v>
      </c>
      <c r="E2" s="84" t="s">
        <v>22</v>
      </c>
      <c r="F2" s="85" t="s">
        <v>25</v>
      </c>
      <c r="G2" s="82" t="s">
        <v>27</v>
      </c>
      <c r="H2" s="82" t="s">
        <v>10</v>
      </c>
      <c r="I2" s="82" t="s">
        <v>51</v>
      </c>
      <c r="J2" s="82" t="s">
        <v>28</v>
      </c>
      <c r="K2" s="82" t="s">
        <v>29</v>
      </c>
      <c r="L2" s="86" t="s">
        <v>30</v>
      </c>
      <c r="M2" s="86" t="s">
        <v>31</v>
      </c>
    </row>
    <row r="3" spans="1:13" s="87" customFormat="1" ht="26.25" customHeight="1" x14ac:dyDescent="0.2">
      <c r="A3" s="89">
        <v>1</v>
      </c>
      <c r="B3" s="99" t="s">
        <v>99</v>
      </c>
      <c r="C3" s="90">
        <f>'100m. Seçme'!M11</f>
        <v>0</v>
      </c>
      <c r="D3" s="98">
        <f>'100m. Seçme'!N11</f>
        <v>0</v>
      </c>
      <c r="E3" s="98">
        <f>'100m. Seçme'!O11</f>
        <v>0</v>
      </c>
      <c r="F3" s="91">
        <f>'100m. Seçme'!P11</f>
        <v>0</v>
      </c>
      <c r="G3" s="92">
        <f>'100m. Seçme'!H11</f>
        <v>0</v>
      </c>
      <c r="H3" s="91" t="s">
        <v>54</v>
      </c>
      <c r="I3" s="93"/>
      <c r="J3" s="91" t="str">
        <f>'YARIŞMA BİLGİLERİ'!$F$21</f>
        <v>ERKEKLER  - BAYANLAR</v>
      </c>
      <c r="K3" s="94" t="str">
        <f t="shared" ref="K3:K66" si="0">CONCATENATE(K$1,"-",A$1)</f>
        <v>İZMİR-Olimpik Deneme Yarışmaları</v>
      </c>
      <c r="L3" s="97" t="e">
        <f>'100m. Seçme'!O$7</f>
        <v>#REF!</v>
      </c>
      <c r="M3" s="95" t="s">
        <v>149</v>
      </c>
    </row>
    <row r="4" spans="1:13" s="87" customFormat="1" ht="26.25" customHeight="1" x14ac:dyDescent="0.2">
      <c r="A4" s="89">
        <v>2</v>
      </c>
      <c r="B4" s="99" t="s">
        <v>99</v>
      </c>
      <c r="C4" s="90">
        <f>'100m. Seçme'!M12</f>
        <v>0</v>
      </c>
      <c r="D4" s="98">
        <f>'100m. Seçme'!N12</f>
        <v>0</v>
      </c>
      <c r="E4" s="98">
        <f>'100m. Seçme'!O12</f>
        <v>0</v>
      </c>
      <c r="F4" s="91">
        <f>'100m. Seçme'!P12</f>
        <v>0</v>
      </c>
      <c r="G4" s="92">
        <f>'100m. Seçme'!H12</f>
        <v>0</v>
      </c>
      <c r="H4" s="91" t="s">
        <v>54</v>
      </c>
      <c r="I4" s="93"/>
      <c r="J4" s="91" t="str">
        <f>'YARIŞMA BİLGİLERİ'!$F$21</f>
        <v>ERKEKLER  - BAYANLAR</v>
      </c>
      <c r="K4" s="94" t="str">
        <f t="shared" si="0"/>
        <v>İZMİR-Olimpik Deneme Yarışmaları</v>
      </c>
      <c r="L4" s="97" t="e">
        <f>'100m. Seçme'!O$7</f>
        <v>#REF!</v>
      </c>
      <c r="M4" s="95" t="s">
        <v>149</v>
      </c>
    </row>
    <row r="5" spans="1:13" s="87" customFormat="1" ht="26.25" customHeight="1" x14ac:dyDescent="0.2">
      <c r="A5" s="89">
        <v>3</v>
      </c>
      <c r="B5" s="99" t="s">
        <v>99</v>
      </c>
      <c r="C5" s="90">
        <f>'100m. Seçme'!M13</f>
        <v>0</v>
      </c>
      <c r="D5" s="98">
        <f>'100m. Seçme'!N13</f>
        <v>0</v>
      </c>
      <c r="E5" s="98">
        <f>'100m. Seçme'!O13</f>
        <v>0</v>
      </c>
      <c r="F5" s="91">
        <f>'100m. Seçme'!P13</f>
        <v>0</v>
      </c>
      <c r="G5" s="92">
        <f>'100m. Seçme'!H13</f>
        <v>0</v>
      </c>
      <c r="H5" s="91" t="s">
        <v>54</v>
      </c>
      <c r="I5" s="93"/>
      <c r="J5" s="91" t="str">
        <f>'YARIŞMA BİLGİLERİ'!$F$21</f>
        <v>ERKEKLER  - BAYANLAR</v>
      </c>
      <c r="K5" s="94" t="str">
        <f t="shared" si="0"/>
        <v>İZMİR-Olimpik Deneme Yarışmaları</v>
      </c>
      <c r="L5" s="97" t="e">
        <f>'100m. Seçme'!O$7</f>
        <v>#REF!</v>
      </c>
      <c r="M5" s="95" t="s">
        <v>149</v>
      </c>
    </row>
    <row r="6" spans="1:13" s="87" customFormat="1" ht="26.25" customHeight="1" x14ac:dyDescent="0.2">
      <c r="A6" s="89">
        <v>4</v>
      </c>
      <c r="B6" s="99" t="s">
        <v>99</v>
      </c>
      <c r="C6" s="90">
        <f>'100m. Seçme'!M14</f>
        <v>0</v>
      </c>
      <c r="D6" s="98">
        <f>'100m. Seçme'!N14</f>
        <v>0</v>
      </c>
      <c r="E6" s="98">
        <f>'100m. Seçme'!O14</f>
        <v>0</v>
      </c>
      <c r="F6" s="91">
        <f>'100m. Seçme'!P14</f>
        <v>0</v>
      </c>
      <c r="G6" s="92">
        <f>'100m. Seçme'!H14</f>
        <v>0</v>
      </c>
      <c r="H6" s="91" t="s">
        <v>54</v>
      </c>
      <c r="I6" s="93"/>
      <c r="J6" s="91" t="str">
        <f>'YARIŞMA BİLGİLERİ'!$F$21</f>
        <v>ERKEKLER  - BAYANLAR</v>
      </c>
      <c r="K6" s="94" t="str">
        <f t="shared" si="0"/>
        <v>İZMİR-Olimpik Deneme Yarışmaları</v>
      </c>
      <c r="L6" s="97" t="e">
        <f>'100m. Seçme'!O$7</f>
        <v>#REF!</v>
      </c>
      <c r="M6" s="95" t="s">
        <v>149</v>
      </c>
    </row>
    <row r="7" spans="1:13" s="87" customFormat="1" ht="26.25" customHeight="1" x14ac:dyDescent="0.2">
      <c r="A7" s="89">
        <v>5</v>
      </c>
      <c r="B7" s="99" t="s">
        <v>99</v>
      </c>
      <c r="C7" s="90">
        <f>'100m. Seçme'!M15</f>
        <v>0</v>
      </c>
      <c r="D7" s="98">
        <f>'100m. Seçme'!N15</f>
        <v>0</v>
      </c>
      <c r="E7" s="98">
        <f>'100m. Seçme'!O15</f>
        <v>0</v>
      </c>
      <c r="F7" s="91">
        <f>'100m. Seçme'!P15</f>
        <v>0</v>
      </c>
      <c r="G7" s="92">
        <f>'100m. Seçme'!H15</f>
        <v>0</v>
      </c>
      <c r="H7" s="91" t="s">
        <v>54</v>
      </c>
      <c r="I7" s="93"/>
      <c r="J7" s="91" t="str">
        <f>'YARIŞMA BİLGİLERİ'!$F$21</f>
        <v>ERKEKLER  - BAYANLAR</v>
      </c>
      <c r="K7" s="94" t="str">
        <f t="shared" si="0"/>
        <v>İZMİR-Olimpik Deneme Yarışmaları</v>
      </c>
      <c r="L7" s="97" t="e">
        <f>'100m. Seçme'!O$7</f>
        <v>#REF!</v>
      </c>
      <c r="M7" s="95" t="s">
        <v>149</v>
      </c>
    </row>
    <row r="8" spans="1:13" s="87" customFormat="1" ht="26.25" customHeight="1" x14ac:dyDescent="0.2">
      <c r="A8" s="89">
        <v>6</v>
      </c>
      <c r="B8" s="99" t="s">
        <v>99</v>
      </c>
      <c r="C8" s="90">
        <f>'100m. Seçme'!M16</f>
        <v>0</v>
      </c>
      <c r="D8" s="98">
        <f>'100m. Seçme'!N16</f>
        <v>0</v>
      </c>
      <c r="E8" s="98">
        <f>'100m. Seçme'!O16</f>
        <v>0</v>
      </c>
      <c r="F8" s="91">
        <f>'100m. Seçme'!P16</f>
        <v>0</v>
      </c>
      <c r="G8" s="92">
        <f>'100m. Seçme'!H16</f>
        <v>0</v>
      </c>
      <c r="H8" s="91" t="s">
        <v>54</v>
      </c>
      <c r="I8" s="93"/>
      <c r="J8" s="91" t="str">
        <f>'YARIŞMA BİLGİLERİ'!$F$21</f>
        <v>ERKEKLER  - BAYANLAR</v>
      </c>
      <c r="K8" s="94" t="str">
        <f t="shared" si="0"/>
        <v>İZMİR-Olimpik Deneme Yarışmaları</v>
      </c>
      <c r="L8" s="97" t="e">
        <f>'100m. Seçme'!O$7</f>
        <v>#REF!</v>
      </c>
      <c r="M8" s="95" t="s">
        <v>149</v>
      </c>
    </row>
    <row r="9" spans="1:13" s="87" customFormat="1" ht="26.25" customHeight="1" x14ac:dyDescent="0.2">
      <c r="A9" s="89">
        <v>7</v>
      </c>
      <c r="B9" s="99" t="s">
        <v>99</v>
      </c>
      <c r="C9" s="90">
        <f>'100m. Seçme'!M17</f>
        <v>0</v>
      </c>
      <c r="D9" s="98">
        <f>'100m. Seçme'!N17</f>
        <v>0</v>
      </c>
      <c r="E9" s="98">
        <f>'100m. Seçme'!O17</f>
        <v>0</v>
      </c>
      <c r="F9" s="91">
        <f>'100m. Seçme'!P17</f>
        <v>0</v>
      </c>
      <c r="G9" s="92">
        <f>'100m. Seçme'!H17</f>
        <v>0</v>
      </c>
      <c r="H9" s="91" t="s">
        <v>54</v>
      </c>
      <c r="I9" s="93"/>
      <c r="J9" s="91" t="str">
        <f>'YARIŞMA BİLGİLERİ'!$F$21</f>
        <v>ERKEKLER  - BAYANLAR</v>
      </c>
      <c r="K9" s="94" t="str">
        <f t="shared" si="0"/>
        <v>İZMİR-Olimpik Deneme Yarışmaları</v>
      </c>
      <c r="L9" s="97" t="e">
        <f>'100m. Seçme'!O$7</f>
        <v>#REF!</v>
      </c>
      <c r="M9" s="95" t="s">
        <v>149</v>
      </c>
    </row>
    <row r="10" spans="1:13" s="87" customFormat="1" ht="26.25" customHeight="1" x14ac:dyDescent="0.2">
      <c r="A10" s="89">
        <v>8</v>
      </c>
      <c r="B10" s="99" t="s">
        <v>99</v>
      </c>
      <c r="C10" s="90">
        <f>'100m. Seçme'!M18</f>
        <v>0</v>
      </c>
      <c r="D10" s="98">
        <f>'100m. Seçme'!N18</f>
        <v>0</v>
      </c>
      <c r="E10" s="98">
        <f>'100m. Seçme'!O18</f>
        <v>0</v>
      </c>
      <c r="F10" s="91">
        <f>'100m. Seçme'!P18</f>
        <v>0</v>
      </c>
      <c r="G10" s="92">
        <f>'100m. Seçme'!H18</f>
        <v>0</v>
      </c>
      <c r="H10" s="91" t="s">
        <v>54</v>
      </c>
      <c r="I10" s="93"/>
      <c r="J10" s="91" t="str">
        <f>'YARIŞMA BİLGİLERİ'!$F$21</f>
        <v>ERKEKLER  - BAYANLAR</v>
      </c>
      <c r="K10" s="94" t="str">
        <f t="shared" si="0"/>
        <v>İZMİR-Olimpik Deneme Yarışmaları</v>
      </c>
      <c r="L10" s="97" t="e">
        <f>'100m. Seçme'!O$7</f>
        <v>#REF!</v>
      </c>
      <c r="M10" s="95" t="s">
        <v>149</v>
      </c>
    </row>
    <row r="11" spans="1:13" s="87" customFormat="1" ht="26.25" customHeight="1" x14ac:dyDescent="0.2">
      <c r="A11" s="89">
        <v>9</v>
      </c>
      <c r="B11" s="99" t="s">
        <v>99</v>
      </c>
      <c r="C11" s="90">
        <f>'100m. Seçme'!M19</f>
        <v>0</v>
      </c>
      <c r="D11" s="98">
        <f>'100m. Seçme'!N19</f>
        <v>0</v>
      </c>
      <c r="E11" s="98">
        <f>'100m. Seçme'!O19</f>
        <v>0</v>
      </c>
      <c r="F11" s="91">
        <f>'100m. Seçme'!P19</f>
        <v>0</v>
      </c>
      <c r="G11" s="92">
        <f>'100m. Seçme'!H19</f>
        <v>0</v>
      </c>
      <c r="H11" s="91" t="s">
        <v>54</v>
      </c>
      <c r="I11" s="93"/>
      <c r="J11" s="91" t="str">
        <f>'YARIŞMA BİLGİLERİ'!$F$21</f>
        <v>ERKEKLER  - BAYANLAR</v>
      </c>
      <c r="K11" s="94" t="str">
        <f t="shared" si="0"/>
        <v>İZMİR-Olimpik Deneme Yarışmaları</v>
      </c>
      <c r="L11" s="97" t="e">
        <f>'100m. Seçme'!O$7</f>
        <v>#REF!</v>
      </c>
      <c r="M11" s="95" t="s">
        <v>149</v>
      </c>
    </row>
    <row r="12" spans="1:13" s="87" customFormat="1" ht="26.25" customHeight="1" x14ac:dyDescent="0.2">
      <c r="A12" s="89">
        <v>10</v>
      </c>
      <c r="B12" s="99" t="s">
        <v>99</v>
      </c>
      <c r="C12" s="90">
        <f>'100m. Seçme'!M20</f>
        <v>0</v>
      </c>
      <c r="D12" s="98">
        <f>'100m. Seçme'!N20</f>
        <v>0</v>
      </c>
      <c r="E12" s="98">
        <f>'100m. Seçme'!O20</f>
        <v>0</v>
      </c>
      <c r="F12" s="91">
        <f>'100m. Seçme'!P20</f>
        <v>0</v>
      </c>
      <c r="G12" s="92" t="str">
        <f>'100m. Seçme'!H20</f>
        <v>Seri Geliş</v>
      </c>
      <c r="H12" s="91" t="s">
        <v>54</v>
      </c>
      <c r="I12" s="93"/>
      <c r="J12" s="91" t="str">
        <f>'YARIŞMA BİLGİLERİ'!$F$21</f>
        <v>ERKEKLER  - BAYANLAR</v>
      </c>
      <c r="K12" s="94" t="str">
        <f t="shared" si="0"/>
        <v>İZMİR-Olimpik Deneme Yarışmaları</v>
      </c>
      <c r="L12" s="97" t="e">
        <f>'100m. Seçme'!O$7</f>
        <v>#REF!</v>
      </c>
      <c r="M12" s="95" t="s">
        <v>149</v>
      </c>
    </row>
    <row r="13" spans="1:13" s="87" customFormat="1" ht="26.25" customHeight="1" x14ac:dyDescent="0.2">
      <c r="A13" s="89">
        <v>11</v>
      </c>
      <c r="B13" s="99" t="s">
        <v>99</v>
      </c>
      <c r="C13" s="90">
        <f>'100m. Seçme'!M21</f>
        <v>0</v>
      </c>
      <c r="D13" s="98">
        <f>'100m. Seçme'!N21</f>
        <v>0</v>
      </c>
      <c r="E13" s="98">
        <f>'100m. Seçme'!O21</f>
        <v>0</v>
      </c>
      <c r="F13" s="91">
        <f>'100m. Seçme'!P21</f>
        <v>0</v>
      </c>
      <c r="G13" s="92">
        <f>'100m. Seçme'!H21</f>
        <v>0</v>
      </c>
      <c r="H13" s="91" t="s">
        <v>54</v>
      </c>
      <c r="I13" s="93"/>
      <c r="J13" s="91" t="str">
        <f>'YARIŞMA BİLGİLERİ'!$F$21</f>
        <v>ERKEKLER  - BAYANLAR</v>
      </c>
      <c r="K13" s="94" t="str">
        <f t="shared" si="0"/>
        <v>İZMİR-Olimpik Deneme Yarışmaları</v>
      </c>
      <c r="L13" s="97" t="e">
        <f>'100m. Seçme'!O$7</f>
        <v>#REF!</v>
      </c>
      <c r="M13" s="95" t="s">
        <v>149</v>
      </c>
    </row>
    <row r="14" spans="1:13" s="87" customFormat="1" ht="26.25" customHeight="1" x14ac:dyDescent="0.2">
      <c r="A14" s="89">
        <v>12</v>
      </c>
      <c r="B14" s="99" t="s">
        <v>99</v>
      </c>
      <c r="C14" s="90">
        <f>'100m. Seçme'!M22</f>
        <v>0</v>
      </c>
      <c r="D14" s="98">
        <f>'100m. Seçme'!N22</f>
        <v>0</v>
      </c>
      <c r="E14" s="98">
        <f>'100m. Seçme'!O22</f>
        <v>0</v>
      </c>
      <c r="F14" s="91">
        <f>'100m. Seçme'!P22</f>
        <v>0</v>
      </c>
      <c r="G14" s="92">
        <f>'100m. Seçme'!H22</f>
        <v>0</v>
      </c>
      <c r="H14" s="91" t="s">
        <v>54</v>
      </c>
      <c r="I14" s="93"/>
      <c r="J14" s="91" t="str">
        <f>'YARIŞMA BİLGİLERİ'!$F$21</f>
        <v>ERKEKLER  - BAYANLAR</v>
      </c>
      <c r="K14" s="94" t="str">
        <f t="shared" si="0"/>
        <v>İZMİR-Olimpik Deneme Yarışmaları</v>
      </c>
      <c r="L14" s="97" t="e">
        <f>'100m. Seçme'!O$7</f>
        <v>#REF!</v>
      </c>
      <c r="M14" s="95" t="s">
        <v>149</v>
      </c>
    </row>
    <row r="15" spans="1:13" s="87" customFormat="1" ht="26.25" customHeight="1" x14ac:dyDescent="0.2">
      <c r="A15" s="89">
        <v>13</v>
      </c>
      <c r="B15" s="99" t="s">
        <v>99</v>
      </c>
      <c r="C15" s="90">
        <f>'100m. Seçme'!M23</f>
        <v>0</v>
      </c>
      <c r="D15" s="98">
        <f>'100m. Seçme'!N23</f>
        <v>0</v>
      </c>
      <c r="E15" s="98">
        <f>'100m. Seçme'!O23</f>
        <v>0</v>
      </c>
      <c r="F15" s="91">
        <f>'100m. Seçme'!P23</f>
        <v>0</v>
      </c>
      <c r="G15" s="92">
        <f>'100m. Seçme'!H23</f>
        <v>0</v>
      </c>
      <c r="H15" s="91" t="s">
        <v>54</v>
      </c>
      <c r="I15" s="93"/>
      <c r="J15" s="91" t="str">
        <f>'YARIŞMA BİLGİLERİ'!$F$21</f>
        <v>ERKEKLER  - BAYANLAR</v>
      </c>
      <c r="K15" s="94" t="str">
        <f t="shared" si="0"/>
        <v>İZMİR-Olimpik Deneme Yarışmaları</v>
      </c>
      <c r="L15" s="97" t="e">
        <f>'100m. Seçme'!O$7</f>
        <v>#REF!</v>
      </c>
      <c r="M15" s="95" t="s">
        <v>149</v>
      </c>
    </row>
    <row r="16" spans="1:13" s="87" customFormat="1" ht="26.25" customHeight="1" x14ac:dyDescent="0.2">
      <c r="A16" s="89">
        <v>14</v>
      </c>
      <c r="B16" s="99" t="s">
        <v>99</v>
      </c>
      <c r="C16" s="90">
        <f>'100m. Seçme'!M24</f>
        <v>0</v>
      </c>
      <c r="D16" s="98">
        <f>'100m. Seçme'!N24</f>
        <v>0</v>
      </c>
      <c r="E16" s="98">
        <f>'100m. Seçme'!O24</f>
        <v>0</v>
      </c>
      <c r="F16" s="91">
        <f>'100m. Seçme'!P24</f>
        <v>0</v>
      </c>
      <c r="G16" s="92">
        <f>'100m. Seçme'!H24</f>
        <v>0</v>
      </c>
      <c r="H16" s="91" t="s">
        <v>54</v>
      </c>
      <c r="I16" s="93"/>
      <c r="J16" s="91" t="str">
        <f>'YARIŞMA BİLGİLERİ'!$F$21</f>
        <v>ERKEKLER  - BAYANLAR</v>
      </c>
      <c r="K16" s="94" t="str">
        <f t="shared" si="0"/>
        <v>İZMİR-Olimpik Deneme Yarışmaları</v>
      </c>
      <c r="L16" s="97" t="e">
        <f>'100m. Seçme'!O$7</f>
        <v>#REF!</v>
      </c>
      <c r="M16" s="95" t="s">
        <v>149</v>
      </c>
    </row>
    <row r="17" spans="1:13" s="87" customFormat="1" ht="26.25" customHeight="1" x14ac:dyDescent="0.2">
      <c r="A17" s="89">
        <v>15</v>
      </c>
      <c r="B17" s="99" t="s">
        <v>99</v>
      </c>
      <c r="C17" s="90">
        <f>'100m. Seçme'!M25</f>
        <v>0</v>
      </c>
      <c r="D17" s="98">
        <f>'100m. Seçme'!N25</f>
        <v>0</v>
      </c>
      <c r="E17" s="98">
        <f>'100m. Seçme'!O25</f>
        <v>0</v>
      </c>
      <c r="F17" s="91">
        <f>'100m. Seçme'!P25</f>
        <v>0</v>
      </c>
      <c r="G17" s="92">
        <f>'100m. Seçme'!H25</f>
        <v>0</v>
      </c>
      <c r="H17" s="91" t="s">
        <v>54</v>
      </c>
      <c r="I17" s="93"/>
      <c r="J17" s="91" t="str">
        <f>'YARIŞMA BİLGİLERİ'!$F$21</f>
        <v>ERKEKLER  - BAYANLAR</v>
      </c>
      <c r="K17" s="94" t="str">
        <f t="shared" si="0"/>
        <v>İZMİR-Olimpik Deneme Yarışmaları</v>
      </c>
      <c r="L17" s="97" t="e">
        <f>'100m. Seçme'!O$7</f>
        <v>#REF!</v>
      </c>
      <c r="M17" s="95" t="s">
        <v>149</v>
      </c>
    </row>
    <row r="18" spans="1:13" s="87" customFormat="1" ht="26.25" customHeight="1" x14ac:dyDescent="0.2">
      <c r="A18" s="89">
        <v>16</v>
      </c>
      <c r="B18" s="99" t="s">
        <v>99</v>
      </c>
      <c r="C18" s="90">
        <f>'100m. Seçme'!M26</f>
        <v>0</v>
      </c>
      <c r="D18" s="98">
        <f>'100m. Seçme'!N26</f>
        <v>0</v>
      </c>
      <c r="E18" s="98">
        <f>'100m. Seçme'!O26</f>
        <v>0</v>
      </c>
      <c r="F18" s="91">
        <f>'100m. Seçme'!P26</f>
        <v>0</v>
      </c>
      <c r="G18" s="92">
        <f>'100m. Seçme'!H26</f>
        <v>0</v>
      </c>
      <c r="H18" s="91" t="s">
        <v>54</v>
      </c>
      <c r="I18" s="93"/>
      <c r="J18" s="91" t="str">
        <f>'YARIŞMA BİLGİLERİ'!$F$21</f>
        <v>ERKEKLER  - BAYANLAR</v>
      </c>
      <c r="K18" s="94" t="str">
        <f t="shared" si="0"/>
        <v>İZMİR-Olimpik Deneme Yarışmaları</v>
      </c>
      <c r="L18" s="97" t="e">
        <f>'100m. Seçme'!O$7</f>
        <v>#REF!</v>
      </c>
      <c r="M18" s="95" t="s">
        <v>149</v>
      </c>
    </row>
    <row r="19" spans="1:13" s="87" customFormat="1" ht="26.25" customHeight="1" x14ac:dyDescent="0.2">
      <c r="A19" s="89">
        <v>17</v>
      </c>
      <c r="B19" s="99" t="s">
        <v>99</v>
      </c>
      <c r="C19" s="90">
        <f>'100m. Seçme'!M27</f>
        <v>0</v>
      </c>
      <c r="D19" s="98">
        <f>'100m. Seçme'!N27</f>
        <v>0</v>
      </c>
      <c r="E19" s="98">
        <f>'100m. Seçme'!O27</f>
        <v>0</v>
      </c>
      <c r="F19" s="91">
        <f>'100m. Seçme'!P27</f>
        <v>0</v>
      </c>
      <c r="G19" s="92">
        <f>'100m. Seçme'!H27</f>
        <v>0</v>
      </c>
      <c r="H19" s="91" t="s">
        <v>54</v>
      </c>
      <c r="I19" s="97"/>
      <c r="J19" s="91" t="str">
        <f>'YARIŞMA BİLGİLERİ'!$F$21</f>
        <v>ERKEKLER  - BAYANLAR</v>
      </c>
      <c r="K19" s="94" t="str">
        <f t="shared" si="0"/>
        <v>İZMİR-Olimpik Deneme Yarışmaları</v>
      </c>
      <c r="L19" s="97" t="e">
        <f>'100m. Seçme'!O$7</f>
        <v>#REF!</v>
      </c>
      <c r="M19" s="95" t="s">
        <v>149</v>
      </c>
    </row>
    <row r="20" spans="1:13" s="87" customFormat="1" ht="26.25" customHeight="1" x14ac:dyDescent="0.2">
      <c r="A20" s="89">
        <v>18</v>
      </c>
      <c r="B20" s="99" t="s">
        <v>99</v>
      </c>
      <c r="C20" s="90">
        <f>'100m. Seçme'!M28</f>
        <v>0</v>
      </c>
      <c r="D20" s="98">
        <f>'100m. Seçme'!N28</f>
        <v>0</v>
      </c>
      <c r="E20" s="98">
        <f>'100m. Seçme'!O28</f>
        <v>0</v>
      </c>
      <c r="F20" s="91">
        <f>'100m. Seçme'!P28</f>
        <v>0</v>
      </c>
      <c r="G20" s="92">
        <f>'100m. Seçme'!H28</f>
        <v>0</v>
      </c>
      <c r="H20" s="91" t="s">
        <v>54</v>
      </c>
      <c r="I20" s="97"/>
      <c r="J20" s="91" t="str">
        <f>'YARIŞMA BİLGİLERİ'!$F$21</f>
        <v>ERKEKLER  - BAYANLAR</v>
      </c>
      <c r="K20" s="94" t="str">
        <f t="shared" si="0"/>
        <v>İZMİR-Olimpik Deneme Yarışmaları</v>
      </c>
      <c r="L20" s="97" t="e">
        <f>'100m. Seçme'!O$7</f>
        <v>#REF!</v>
      </c>
      <c r="M20" s="95" t="s">
        <v>149</v>
      </c>
    </row>
    <row r="21" spans="1:13" s="87" customFormat="1" ht="26.25" customHeight="1" x14ac:dyDescent="0.2">
      <c r="A21" s="89">
        <v>19</v>
      </c>
      <c r="B21" s="99" t="s">
        <v>99</v>
      </c>
      <c r="C21" s="90">
        <f>'100m. Seçme'!M29</f>
        <v>0</v>
      </c>
      <c r="D21" s="98">
        <f>'100m. Seçme'!N29</f>
        <v>0</v>
      </c>
      <c r="E21" s="98">
        <f>'100m. Seçme'!O29</f>
        <v>0</v>
      </c>
      <c r="F21" s="91">
        <f>'100m. Seçme'!P29</f>
        <v>0</v>
      </c>
      <c r="G21" s="92">
        <f>'100m. Seçme'!H29</f>
        <v>0</v>
      </c>
      <c r="H21" s="91" t="s">
        <v>54</v>
      </c>
      <c r="I21" s="97"/>
      <c r="J21" s="91" t="str">
        <f>'YARIŞMA BİLGİLERİ'!$F$21</f>
        <v>ERKEKLER  - BAYANLAR</v>
      </c>
      <c r="K21" s="94" t="str">
        <f t="shared" si="0"/>
        <v>İZMİR-Olimpik Deneme Yarışmaları</v>
      </c>
      <c r="L21" s="97" t="e">
        <f>'100m. Seçme'!O$7</f>
        <v>#REF!</v>
      </c>
      <c r="M21" s="95" t="s">
        <v>149</v>
      </c>
    </row>
    <row r="22" spans="1:13" s="87" customFormat="1" ht="26.25" customHeight="1" x14ac:dyDescent="0.2">
      <c r="A22" s="89">
        <v>20</v>
      </c>
      <c r="B22" s="99" t="s">
        <v>99</v>
      </c>
      <c r="C22" s="90">
        <f>'100m. Seçme'!M30</f>
        <v>0</v>
      </c>
      <c r="D22" s="98">
        <f>'100m. Seçme'!N30</f>
        <v>0</v>
      </c>
      <c r="E22" s="98">
        <f>'100m. Seçme'!O30</f>
        <v>0</v>
      </c>
      <c r="F22" s="91">
        <f>'100m. Seçme'!P30</f>
        <v>0</v>
      </c>
      <c r="G22" s="92" t="str">
        <f>'100m. Seçme'!H30</f>
        <v>Seri Geliş</v>
      </c>
      <c r="H22" s="91" t="s">
        <v>54</v>
      </c>
      <c r="I22" s="97"/>
      <c r="J22" s="91" t="str">
        <f>'YARIŞMA BİLGİLERİ'!$F$21</f>
        <v>ERKEKLER  - BAYANLAR</v>
      </c>
      <c r="K22" s="94" t="str">
        <f t="shared" si="0"/>
        <v>İZMİR-Olimpik Deneme Yarışmaları</v>
      </c>
      <c r="L22" s="97" t="e">
        <f>'100m. Seçme'!O$7</f>
        <v>#REF!</v>
      </c>
      <c r="M22" s="95" t="s">
        <v>149</v>
      </c>
    </row>
    <row r="23" spans="1:13" s="87" customFormat="1" ht="26.25" customHeight="1" x14ac:dyDescent="0.2">
      <c r="A23" s="89">
        <v>21</v>
      </c>
      <c r="B23" s="99" t="s">
        <v>99</v>
      </c>
      <c r="C23" s="90">
        <f>'100m. Seçme'!M31</f>
        <v>0</v>
      </c>
      <c r="D23" s="98">
        <f>'100m. Seçme'!N31</f>
        <v>0</v>
      </c>
      <c r="E23" s="98">
        <f>'100m. Seçme'!O31</f>
        <v>0</v>
      </c>
      <c r="F23" s="91">
        <f>'100m. Seçme'!P31</f>
        <v>0</v>
      </c>
      <c r="G23" s="92">
        <f>'100m. Seçme'!H31</f>
        <v>0</v>
      </c>
      <c r="H23" s="91" t="s">
        <v>54</v>
      </c>
      <c r="I23" s="97"/>
      <c r="J23" s="91" t="str">
        <f>'YARIŞMA BİLGİLERİ'!$F$21</f>
        <v>ERKEKLER  - BAYANLAR</v>
      </c>
      <c r="K23" s="94" t="str">
        <f t="shared" si="0"/>
        <v>İZMİR-Olimpik Deneme Yarışmaları</v>
      </c>
      <c r="L23" s="97" t="e">
        <f>'100m. Seçme'!O$7</f>
        <v>#REF!</v>
      </c>
      <c r="M23" s="95" t="s">
        <v>149</v>
      </c>
    </row>
    <row r="24" spans="1:13" s="87" customFormat="1" ht="26.25" customHeight="1" x14ac:dyDescent="0.2">
      <c r="A24" s="89">
        <v>22</v>
      </c>
      <c r="B24" s="99" t="s">
        <v>99</v>
      </c>
      <c r="C24" s="90">
        <f>'100m. Seçme'!M32</f>
        <v>0</v>
      </c>
      <c r="D24" s="98">
        <f>'100m. Seçme'!N32</f>
        <v>0</v>
      </c>
      <c r="E24" s="98">
        <f>'100m. Seçme'!O32</f>
        <v>0</v>
      </c>
      <c r="F24" s="91">
        <f>'100m. Seçme'!P32</f>
        <v>0</v>
      </c>
      <c r="G24" s="92">
        <f>'100m. Seçme'!H32</f>
        <v>0</v>
      </c>
      <c r="H24" s="91" t="s">
        <v>54</v>
      </c>
      <c r="I24" s="97"/>
      <c r="J24" s="91" t="str">
        <f>'YARIŞMA BİLGİLERİ'!$F$21</f>
        <v>ERKEKLER  - BAYANLAR</v>
      </c>
      <c r="K24" s="94" t="str">
        <f t="shared" si="0"/>
        <v>İZMİR-Olimpik Deneme Yarışmaları</v>
      </c>
      <c r="L24" s="97" t="e">
        <f>'100m. Seçme'!O$7</f>
        <v>#REF!</v>
      </c>
      <c r="M24" s="95" t="s">
        <v>149</v>
      </c>
    </row>
    <row r="25" spans="1:13" s="87" customFormat="1" ht="26.25" customHeight="1" x14ac:dyDescent="0.2">
      <c r="A25" s="89">
        <v>23</v>
      </c>
      <c r="B25" s="99" t="s">
        <v>99</v>
      </c>
      <c r="C25" s="90">
        <f>'100m. Seçme'!M33</f>
        <v>0</v>
      </c>
      <c r="D25" s="98">
        <f>'100m. Seçme'!N33</f>
        <v>0</v>
      </c>
      <c r="E25" s="98">
        <f>'100m. Seçme'!O33</f>
        <v>0</v>
      </c>
      <c r="F25" s="91">
        <f>'100m. Seçme'!P33</f>
        <v>0</v>
      </c>
      <c r="G25" s="92">
        <f>'100m. Seçme'!H33</f>
        <v>0</v>
      </c>
      <c r="H25" s="91" t="s">
        <v>54</v>
      </c>
      <c r="I25" s="97"/>
      <c r="J25" s="91" t="str">
        <f>'YARIŞMA BİLGİLERİ'!$F$21</f>
        <v>ERKEKLER  - BAYANLAR</v>
      </c>
      <c r="K25" s="94" t="str">
        <f t="shared" si="0"/>
        <v>İZMİR-Olimpik Deneme Yarışmaları</v>
      </c>
      <c r="L25" s="97" t="e">
        <f>'100m. Seçme'!O$7</f>
        <v>#REF!</v>
      </c>
      <c r="M25" s="95" t="s">
        <v>149</v>
      </c>
    </row>
    <row r="26" spans="1:13" s="87" customFormat="1" ht="26.25" customHeight="1" x14ac:dyDescent="0.2">
      <c r="A26" s="89">
        <v>24</v>
      </c>
      <c r="B26" s="99" t="s">
        <v>99</v>
      </c>
      <c r="C26" s="90">
        <f>'100m. Seçme'!M34</f>
        <v>0</v>
      </c>
      <c r="D26" s="98">
        <f>'100m. Seçme'!N34</f>
        <v>0</v>
      </c>
      <c r="E26" s="98">
        <f>'100m. Seçme'!O34</f>
        <v>0</v>
      </c>
      <c r="F26" s="91">
        <f>'100m. Seçme'!P34</f>
        <v>0</v>
      </c>
      <c r="G26" s="92">
        <f>'100m. Seçme'!H34</f>
        <v>0</v>
      </c>
      <c r="H26" s="91" t="s">
        <v>54</v>
      </c>
      <c r="I26" s="97"/>
      <c r="J26" s="91" t="str">
        <f>'YARIŞMA BİLGİLERİ'!$F$21</f>
        <v>ERKEKLER  - BAYANLAR</v>
      </c>
      <c r="K26" s="94" t="str">
        <f t="shared" si="0"/>
        <v>İZMİR-Olimpik Deneme Yarışmaları</v>
      </c>
      <c r="L26" s="97" t="e">
        <f>'100m. Seçme'!O$7</f>
        <v>#REF!</v>
      </c>
      <c r="M26" s="95" t="s">
        <v>149</v>
      </c>
    </row>
    <row r="27" spans="1:13" s="87" customFormat="1" ht="26.25" customHeight="1" x14ac:dyDescent="0.2">
      <c r="A27" s="89">
        <v>25</v>
      </c>
      <c r="B27" s="99" t="s">
        <v>99</v>
      </c>
      <c r="C27" s="90">
        <f>'100m. Seçme'!M35</f>
        <v>0</v>
      </c>
      <c r="D27" s="98">
        <f>'100m. Seçme'!N35</f>
        <v>0</v>
      </c>
      <c r="E27" s="98">
        <f>'100m. Seçme'!O35</f>
        <v>0</v>
      </c>
      <c r="F27" s="91">
        <f>'100m. Seçme'!P35</f>
        <v>0</v>
      </c>
      <c r="G27" s="92">
        <f>'100m. Seçme'!H35</f>
        <v>0</v>
      </c>
      <c r="H27" s="91" t="s">
        <v>54</v>
      </c>
      <c r="I27" s="97"/>
      <c r="J27" s="91" t="str">
        <f>'YARIŞMA BİLGİLERİ'!$F$21</f>
        <v>ERKEKLER  - BAYANLAR</v>
      </c>
      <c r="K27" s="94" t="str">
        <f t="shared" si="0"/>
        <v>İZMİR-Olimpik Deneme Yarışmaları</v>
      </c>
      <c r="L27" s="97" t="e">
        <f>'100m. Seçme'!O$7</f>
        <v>#REF!</v>
      </c>
      <c r="M27" s="95" t="s">
        <v>149</v>
      </c>
    </row>
    <row r="28" spans="1:13" s="87" customFormat="1" ht="26.25" customHeight="1" x14ac:dyDescent="0.2">
      <c r="A28" s="89">
        <v>26</v>
      </c>
      <c r="B28" s="99" t="s">
        <v>99</v>
      </c>
      <c r="C28" s="90">
        <f>'100m. Seçme'!M36</f>
        <v>0</v>
      </c>
      <c r="D28" s="98">
        <f>'100m. Seçme'!N36</f>
        <v>0</v>
      </c>
      <c r="E28" s="98">
        <f>'100m. Seçme'!O36</f>
        <v>0</v>
      </c>
      <c r="F28" s="91">
        <f>'100m. Seçme'!P36</f>
        <v>0</v>
      </c>
      <c r="G28" s="92">
        <f>'100m. Seçme'!H36</f>
        <v>0</v>
      </c>
      <c r="H28" s="91" t="s">
        <v>54</v>
      </c>
      <c r="I28" s="97"/>
      <c r="J28" s="91" t="str">
        <f>'YARIŞMA BİLGİLERİ'!$F$21</f>
        <v>ERKEKLER  - BAYANLAR</v>
      </c>
      <c r="K28" s="94" t="str">
        <f t="shared" si="0"/>
        <v>İZMİR-Olimpik Deneme Yarışmaları</v>
      </c>
      <c r="L28" s="97" t="e">
        <f>'100m. Seçme'!O$7</f>
        <v>#REF!</v>
      </c>
      <c r="M28" s="95" t="s">
        <v>149</v>
      </c>
    </row>
    <row r="29" spans="1:13" s="87" customFormat="1" ht="26.25" customHeight="1" x14ac:dyDescent="0.2">
      <c r="A29" s="89">
        <v>27</v>
      </c>
      <c r="B29" s="99" t="s">
        <v>99</v>
      </c>
      <c r="C29" s="90">
        <f>'100m. Seçme'!M37</f>
        <v>0</v>
      </c>
      <c r="D29" s="98">
        <f>'100m. Seçme'!N37</f>
        <v>0</v>
      </c>
      <c r="E29" s="98">
        <f>'100m. Seçme'!O37</f>
        <v>0</v>
      </c>
      <c r="F29" s="91">
        <f>'100m. Seçme'!P37</f>
        <v>0</v>
      </c>
      <c r="G29" s="92">
        <f>'100m. Seçme'!H37</f>
        <v>0</v>
      </c>
      <c r="H29" s="91" t="s">
        <v>54</v>
      </c>
      <c r="I29" s="97"/>
      <c r="J29" s="91" t="str">
        <f>'YARIŞMA BİLGİLERİ'!$F$21</f>
        <v>ERKEKLER  - BAYANLAR</v>
      </c>
      <c r="K29" s="94" t="str">
        <f t="shared" si="0"/>
        <v>İZMİR-Olimpik Deneme Yarışmaları</v>
      </c>
      <c r="L29" s="97" t="e">
        <f>'100m. Seçme'!O$7</f>
        <v>#REF!</v>
      </c>
      <c r="M29" s="95" t="s">
        <v>149</v>
      </c>
    </row>
    <row r="30" spans="1:13" s="87" customFormat="1" ht="26.25" customHeight="1" x14ac:dyDescent="0.2">
      <c r="A30" s="89">
        <v>28</v>
      </c>
      <c r="B30" s="99" t="s">
        <v>99</v>
      </c>
      <c r="C30" s="90">
        <f>'100m. Seçme'!M38</f>
        <v>0</v>
      </c>
      <c r="D30" s="98">
        <f>'100m. Seçme'!N38</f>
        <v>0</v>
      </c>
      <c r="E30" s="98">
        <f>'100m. Seçme'!O38</f>
        <v>0</v>
      </c>
      <c r="F30" s="91">
        <f>'100m. Seçme'!P38</f>
        <v>0</v>
      </c>
      <c r="G30" s="92">
        <f>'100m. Seçme'!H38</f>
        <v>0</v>
      </c>
      <c r="H30" s="91" t="s">
        <v>54</v>
      </c>
      <c r="I30" s="97"/>
      <c r="J30" s="91" t="str">
        <f>'YARIŞMA BİLGİLERİ'!$F$21</f>
        <v>ERKEKLER  - BAYANLAR</v>
      </c>
      <c r="K30" s="94" t="str">
        <f t="shared" si="0"/>
        <v>İZMİR-Olimpik Deneme Yarışmaları</v>
      </c>
      <c r="L30" s="97" t="e">
        <f>'100m. Seçme'!O$7</f>
        <v>#REF!</v>
      </c>
      <c r="M30" s="95" t="s">
        <v>149</v>
      </c>
    </row>
    <row r="31" spans="1:13" s="87" customFormat="1" ht="26.25" customHeight="1" x14ac:dyDescent="0.2">
      <c r="A31" s="89">
        <v>83</v>
      </c>
      <c r="B31" s="133" t="s">
        <v>130</v>
      </c>
      <c r="C31" s="135" t="e">
        <f>#REF!</f>
        <v>#REF!</v>
      </c>
      <c r="D31" s="137" t="e">
        <f>#REF!</f>
        <v>#REF!</v>
      </c>
      <c r="E31" s="137" t="e">
        <f>#REF!</f>
        <v>#REF!</v>
      </c>
      <c r="F31" s="138" t="e">
        <f>#REF!</f>
        <v>#REF!</v>
      </c>
      <c r="G31" s="136" t="e">
        <f>#REF!</f>
        <v>#REF!</v>
      </c>
      <c r="H31" s="97" t="s">
        <v>124</v>
      </c>
      <c r="I31" s="168"/>
      <c r="J31" s="91" t="str">
        <f>'YARIŞMA BİLGİLERİ'!$F$21</f>
        <v>ERKEKLER  - BAYANLAR</v>
      </c>
      <c r="K31" s="169" t="str">
        <f t="shared" si="0"/>
        <v>İZMİR-Olimpik Deneme Yarışmaları</v>
      </c>
      <c r="L31" s="95" t="e">
        <f>#REF!</f>
        <v>#REF!</v>
      </c>
      <c r="M31" s="95" t="s">
        <v>149</v>
      </c>
    </row>
    <row r="32" spans="1:13" s="87" customFormat="1" ht="26.25" customHeight="1" x14ac:dyDescent="0.2">
      <c r="A32" s="89">
        <v>84</v>
      </c>
      <c r="B32" s="133" t="s">
        <v>130</v>
      </c>
      <c r="C32" s="135" t="e">
        <f>#REF!</f>
        <v>#REF!</v>
      </c>
      <c r="D32" s="137" t="e">
        <f>#REF!</f>
        <v>#REF!</v>
      </c>
      <c r="E32" s="137" t="e">
        <f>#REF!</f>
        <v>#REF!</v>
      </c>
      <c r="F32" s="138" t="e">
        <f>#REF!</f>
        <v>#REF!</v>
      </c>
      <c r="G32" s="136" t="e">
        <f>#REF!</f>
        <v>#REF!</v>
      </c>
      <c r="H32" s="97" t="s">
        <v>124</v>
      </c>
      <c r="I32" s="168"/>
      <c r="J32" s="91" t="str">
        <f>'YARIŞMA BİLGİLERİ'!$F$21</f>
        <v>ERKEKLER  - BAYANLAR</v>
      </c>
      <c r="K32" s="169" t="str">
        <f t="shared" si="0"/>
        <v>İZMİR-Olimpik Deneme Yarışmaları</v>
      </c>
      <c r="L32" s="95" t="e">
        <f>#REF!</f>
        <v>#REF!</v>
      </c>
      <c r="M32" s="95" t="s">
        <v>149</v>
      </c>
    </row>
    <row r="33" spans="1:13" s="87" customFormat="1" ht="26.25" customHeight="1" x14ac:dyDescent="0.2">
      <c r="A33" s="89">
        <v>85</v>
      </c>
      <c r="B33" s="133" t="s">
        <v>130</v>
      </c>
      <c r="C33" s="135" t="e">
        <f>#REF!</f>
        <v>#REF!</v>
      </c>
      <c r="D33" s="137" t="e">
        <f>#REF!</f>
        <v>#REF!</v>
      </c>
      <c r="E33" s="137" t="e">
        <f>#REF!</f>
        <v>#REF!</v>
      </c>
      <c r="F33" s="138" t="e">
        <f>#REF!</f>
        <v>#REF!</v>
      </c>
      <c r="G33" s="136" t="e">
        <f>#REF!</f>
        <v>#REF!</v>
      </c>
      <c r="H33" s="97" t="s">
        <v>124</v>
      </c>
      <c r="I33" s="168"/>
      <c r="J33" s="91" t="str">
        <f>'YARIŞMA BİLGİLERİ'!$F$21</f>
        <v>ERKEKLER  - BAYANLAR</v>
      </c>
      <c r="K33" s="169" t="str">
        <f t="shared" si="0"/>
        <v>İZMİR-Olimpik Deneme Yarışmaları</v>
      </c>
      <c r="L33" s="95" t="e">
        <f>#REF!</f>
        <v>#REF!</v>
      </c>
      <c r="M33" s="95" t="s">
        <v>149</v>
      </c>
    </row>
    <row r="34" spans="1:13" s="87" customFormat="1" ht="26.25" customHeight="1" x14ac:dyDescent="0.2">
      <c r="A34" s="89">
        <v>86</v>
      </c>
      <c r="B34" s="133" t="s">
        <v>130</v>
      </c>
      <c r="C34" s="135" t="e">
        <f>#REF!</f>
        <v>#REF!</v>
      </c>
      <c r="D34" s="137" t="e">
        <f>#REF!</f>
        <v>#REF!</v>
      </c>
      <c r="E34" s="137" t="e">
        <f>#REF!</f>
        <v>#REF!</v>
      </c>
      <c r="F34" s="138" t="e">
        <f>#REF!</f>
        <v>#REF!</v>
      </c>
      <c r="G34" s="136" t="e">
        <f>#REF!</f>
        <v>#REF!</v>
      </c>
      <c r="H34" s="97" t="s">
        <v>124</v>
      </c>
      <c r="I34" s="168"/>
      <c r="J34" s="91" t="str">
        <f>'YARIŞMA BİLGİLERİ'!$F$21</f>
        <v>ERKEKLER  - BAYANLAR</v>
      </c>
      <c r="K34" s="169" t="str">
        <f t="shared" si="0"/>
        <v>İZMİR-Olimpik Deneme Yarışmaları</v>
      </c>
      <c r="L34" s="95" t="e">
        <f>#REF!</f>
        <v>#REF!</v>
      </c>
      <c r="M34" s="95" t="s">
        <v>149</v>
      </c>
    </row>
    <row r="35" spans="1:13" s="87" customFormat="1" ht="26.25" customHeight="1" x14ac:dyDescent="0.2">
      <c r="A35" s="89">
        <v>87</v>
      </c>
      <c r="B35" s="133" t="s">
        <v>130</v>
      </c>
      <c r="C35" s="135" t="e">
        <f>#REF!</f>
        <v>#REF!</v>
      </c>
      <c r="D35" s="137" t="e">
        <f>#REF!</f>
        <v>#REF!</v>
      </c>
      <c r="E35" s="137" t="e">
        <f>#REF!</f>
        <v>#REF!</v>
      </c>
      <c r="F35" s="138" t="e">
        <f>#REF!</f>
        <v>#REF!</v>
      </c>
      <c r="G35" s="136" t="e">
        <f>#REF!</f>
        <v>#REF!</v>
      </c>
      <c r="H35" s="97" t="s">
        <v>124</v>
      </c>
      <c r="I35" s="168"/>
      <c r="J35" s="91" t="str">
        <f>'YARIŞMA BİLGİLERİ'!$F$21</f>
        <v>ERKEKLER  - BAYANLAR</v>
      </c>
      <c r="K35" s="169" t="str">
        <f t="shared" si="0"/>
        <v>İZMİR-Olimpik Deneme Yarışmaları</v>
      </c>
      <c r="L35" s="95" t="e">
        <f>#REF!</f>
        <v>#REF!</v>
      </c>
      <c r="M35" s="95" t="s">
        <v>149</v>
      </c>
    </row>
    <row r="36" spans="1:13" s="87" customFormat="1" ht="26.25" customHeight="1" x14ac:dyDescent="0.2">
      <c r="A36" s="89">
        <v>88</v>
      </c>
      <c r="B36" s="133" t="s">
        <v>130</v>
      </c>
      <c r="C36" s="135" t="e">
        <f>#REF!</f>
        <v>#REF!</v>
      </c>
      <c r="D36" s="137" t="e">
        <f>#REF!</f>
        <v>#REF!</v>
      </c>
      <c r="E36" s="137" t="e">
        <f>#REF!</f>
        <v>#REF!</v>
      </c>
      <c r="F36" s="138" t="e">
        <f>#REF!</f>
        <v>#REF!</v>
      </c>
      <c r="G36" s="136" t="e">
        <f>#REF!</f>
        <v>#REF!</v>
      </c>
      <c r="H36" s="97" t="s">
        <v>124</v>
      </c>
      <c r="I36" s="168"/>
      <c r="J36" s="91" t="str">
        <f>'YARIŞMA BİLGİLERİ'!$F$21</f>
        <v>ERKEKLER  - BAYANLAR</v>
      </c>
      <c r="K36" s="169" t="str">
        <f t="shared" si="0"/>
        <v>İZMİR-Olimpik Deneme Yarışmaları</v>
      </c>
      <c r="L36" s="95" t="e">
        <f>#REF!</f>
        <v>#REF!</v>
      </c>
      <c r="M36" s="95" t="s">
        <v>149</v>
      </c>
    </row>
    <row r="37" spans="1:13" s="87" customFormat="1" ht="26.25" customHeight="1" x14ac:dyDescent="0.2">
      <c r="A37" s="89">
        <v>89</v>
      </c>
      <c r="B37" s="133" t="s">
        <v>130</v>
      </c>
      <c r="C37" s="135" t="e">
        <f>#REF!</f>
        <v>#REF!</v>
      </c>
      <c r="D37" s="137" t="e">
        <f>#REF!</f>
        <v>#REF!</v>
      </c>
      <c r="E37" s="137" t="e">
        <f>#REF!</f>
        <v>#REF!</v>
      </c>
      <c r="F37" s="138" t="e">
        <f>#REF!</f>
        <v>#REF!</v>
      </c>
      <c r="G37" s="136" t="e">
        <f>#REF!</f>
        <v>#REF!</v>
      </c>
      <c r="H37" s="97" t="s">
        <v>124</v>
      </c>
      <c r="I37" s="168"/>
      <c r="J37" s="91" t="str">
        <f>'YARIŞMA BİLGİLERİ'!$F$21</f>
        <v>ERKEKLER  - BAYANLAR</v>
      </c>
      <c r="K37" s="169" t="str">
        <f t="shared" si="0"/>
        <v>İZMİR-Olimpik Deneme Yarışmaları</v>
      </c>
      <c r="L37" s="95" t="e">
        <f>#REF!</f>
        <v>#REF!</v>
      </c>
      <c r="M37" s="95" t="s">
        <v>149</v>
      </c>
    </row>
    <row r="38" spans="1:13" s="87" customFormat="1" ht="26.25" customHeight="1" x14ac:dyDescent="0.2">
      <c r="A38" s="89">
        <v>90</v>
      </c>
      <c r="B38" s="133" t="s">
        <v>130</v>
      </c>
      <c r="C38" s="135" t="e">
        <f>#REF!</f>
        <v>#REF!</v>
      </c>
      <c r="D38" s="137" t="e">
        <f>#REF!</f>
        <v>#REF!</v>
      </c>
      <c r="E38" s="137" t="e">
        <f>#REF!</f>
        <v>#REF!</v>
      </c>
      <c r="F38" s="138" t="e">
        <f>#REF!</f>
        <v>#REF!</v>
      </c>
      <c r="G38" s="136" t="e">
        <f>#REF!</f>
        <v>#REF!</v>
      </c>
      <c r="H38" s="97" t="s">
        <v>124</v>
      </c>
      <c r="I38" s="168"/>
      <c r="J38" s="91" t="str">
        <f>'YARIŞMA BİLGİLERİ'!$F$21</f>
        <v>ERKEKLER  - BAYANLAR</v>
      </c>
      <c r="K38" s="169" t="str">
        <f t="shared" si="0"/>
        <v>İZMİR-Olimpik Deneme Yarışmaları</v>
      </c>
      <c r="L38" s="95" t="e">
        <f>#REF!</f>
        <v>#REF!</v>
      </c>
      <c r="M38" s="95" t="s">
        <v>149</v>
      </c>
    </row>
    <row r="39" spans="1:13" s="87" customFormat="1" ht="26.25" customHeight="1" x14ac:dyDescent="0.2">
      <c r="A39" s="89">
        <v>91</v>
      </c>
      <c r="B39" s="133" t="s">
        <v>130</v>
      </c>
      <c r="C39" s="135" t="e">
        <f>#REF!</f>
        <v>#REF!</v>
      </c>
      <c r="D39" s="137" t="e">
        <f>#REF!</f>
        <v>#REF!</v>
      </c>
      <c r="E39" s="137" t="e">
        <f>#REF!</f>
        <v>#REF!</v>
      </c>
      <c r="F39" s="138" t="e">
        <f>#REF!</f>
        <v>#REF!</v>
      </c>
      <c r="G39" s="136" t="e">
        <f>#REF!</f>
        <v>#REF!</v>
      </c>
      <c r="H39" s="97" t="s">
        <v>124</v>
      </c>
      <c r="I39" s="168"/>
      <c r="J39" s="91" t="str">
        <f>'YARIŞMA BİLGİLERİ'!$F$21</f>
        <v>ERKEKLER  - BAYANLAR</v>
      </c>
      <c r="K39" s="169" t="str">
        <f t="shared" si="0"/>
        <v>İZMİR-Olimpik Deneme Yarışmaları</v>
      </c>
      <c r="L39" s="95" t="e">
        <f>#REF!</f>
        <v>#REF!</v>
      </c>
      <c r="M39" s="95" t="s">
        <v>149</v>
      </c>
    </row>
    <row r="40" spans="1:13" s="87" customFormat="1" ht="26.25" customHeight="1" x14ac:dyDescent="0.2">
      <c r="A40" s="89">
        <v>92</v>
      </c>
      <c r="B40" s="133" t="s">
        <v>130</v>
      </c>
      <c r="C40" s="135" t="e">
        <f>#REF!</f>
        <v>#REF!</v>
      </c>
      <c r="D40" s="137" t="e">
        <f>#REF!</f>
        <v>#REF!</v>
      </c>
      <c r="E40" s="137" t="e">
        <f>#REF!</f>
        <v>#REF!</v>
      </c>
      <c r="F40" s="138" t="e">
        <f>#REF!</f>
        <v>#REF!</v>
      </c>
      <c r="G40" s="136" t="e">
        <f>#REF!</f>
        <v>#REF!</v>
      </c>
      <c r="H40" s="97" t="s">
        <v>124</v>
      </c>
      <c r="I40" s="168"/>
      <c r="J40" s="91" t="str">
        <f>'YARIŞMA BİLGİLERİ'!$F$21</f>
        <v>ERKEKLER  - BAYANLAR</v>
      </c>
      <c r="K40" s="169" t="str">
        <f t="shared" si="0"/>
        <v>İZMİR-Olimpik Deneme Yarışmaları</v>
      </c>
      <c r="L40" s="95" t="e">
        <f>#REF!</f>
        <v>#REF!</v>
      </c>
      <c r="M40" s="95" t="s">
        <v>149</v>
      </c>
    </row>
    <row r="41" spans="1:13" s="87" customFormat="1" ht="26.25" customHeight="1" x14ac:dyDescent="0.2">
      <c r="A41" s="89">
        <v>93</v>
      </c>
      <c r="B41" s="133" t="s">
        <v>130</v>
      </c>
      <c r="C41" s="135" t="e">
        <f>#REF!</f>
        <v>#REF!</v>
      </c>
      <c r="D41" s="137" t="e">
        <f>#REF!</f>
        <v>#REF!</v>
      </c>
      <c r="E41" s="137" t="e">
        <f>#REF!</f>
        <v>#REF!</v>
      </c>
      <c r="F41" s="138" t="e">
        <f>#REF!</f>
        <v>#REF!</v>
      </c>
      <c r="G41" s="136" t="e">
        <f>#REF!</f>
        <v>#REF!</v>
      </c>
      <c r="H41" s="97" t="s">
        <v>124</v>
      </c>
      <c r="I41" s="168"/>
      <c r="J41" s="91" t="str">
        <f>'YARIŞMA BİLGİLERİ'!$F$21</f>
        <v>ERKEKLER  - BAYANLAR</v>
      </c>
      <c r="K41" s="169" t="str">
        <f t="shared" si="0"/>
        <v>İZMİR-Olimpik Deneme Yarışmaları</v>
      </c>
      <c r="L41" s="95" t="e">
        <f>#REF!</f>
        <v>#REF!</v>
      </c>
      <c r="M41" s="95" t="s">
        <v>149</v>
      </c>
    </row>
    <row r="42" spans="1:13" s="87" customFormat="1" ht="26.25" customHeight="1" x14ac:dyDescent="0.2">
      <c r="A42" s="89">
        <v>94</v>
      </c>
      <c r="B42" s="133" t="s">
        <v>130</v>
      </c>
      <c r="C42" s="135" t="e">
        <f>#REF!</f>
        <v>#REF!</v>
      </c>
      <c r="D42" s="137" t="e">
        <f>#REF!</f>
        <v>#REF!</v>
      </c>
      <c r="E42" s="137" t="e">
        <f>#REF!</f>
        <v>#REF!</v>
      </c>
      <c r="F42" s="138" t="e">
        <f>#REF!</f>
        <v>#REF!</v>
      </c>
      <c r="G42" s="136" t="e">
        <f>#REF!</f>
        <v>#REF!</v>
      </c>
      <c r="H42" s="97" t="s">
        <v>124</v>
      </c>
      <c r="I42" s="168"/>
      <c r="J42" s="91" t="str">
        <f>'YARIŞMA BİLGİLERİ'!$F$21</f>
        <v>ERKEKLER  - BAYANLAR</v>
      </c>
      <c r="K42" s="169" t="str">
        <f t="shared" si="0"/>
        <v>İZMİR-Olimpik Deneme Yarışmaları</v>
      </c>
      <c r="L42" s="95" t="e">
        <f>#REF!</f>
        <v>#REF!</v>
      </c>
      <c r="M42" s="95" t="s">
        <v>149</v>
      </c>
    </row>
    <row r="43" spans="1:13" s="87" customFormat="1" ht="26.25" customHeight="1" x14ac:dyDescent="0.2">
      <c r="A43" s="89">
        <v>95</v>
      </c>
      <c r="B43" s="133" t="s">
        <v>130</v>
      </c>
      <c r="C43" s="135" t="e">
        <f>#REF!</f>
        <v>#REF!</v>
      </c>
      <c r="D43" s="137" t="e">
        <f>#REF!</f>
        <v>#REF!</v>
      </c>
      <c r="E43" s="137" t="e">
        <f>#REF!</f>
        <v>#REF!</v>
      </c>
      <c r="F43" s="138" t="e">
        <f>#REF!</f>
        <v>#REF!</v>
      </c>
      <c r="G43" s="136" t="e">
        <f>#REF!</f>
        <v>#REF!</v>
      </c>
      <c r="H43" s="97" t="s">
        <v>124</v>
      </c>
      <c r="I43" s="168"/>
      <c r="J43" s="91" t="str">
        <f>'YARIŞMA BİLGİLERİ'!$F$21</f>
        <v>ERKEKLER  - BAYANLAR</v>
      </c>
      <c r="K43" s="169" t="str">
        <f t="shared" si="0"/>
        <v>İZMİR-Olimpik Deneme Yarışmaları</v>
      </c>
      <c r="L43" s="95" t="e">
        <f>#REF!</f>
        <v>#REF!</v>
      </c>
      <c r="M43" s="95" t="s">
        <v>149</v>
      </c>
    </row>
    <row r="44" spans="1:13" s="87" customFormat="1" ht="26.25" customHeight="1" x14ac:dyDescent="0.2">
      <c r="A44" s="89">
        <v>96</v>
      </c>
      <c r="B44" s="133" t="s">
        <v>130</v>
      </c>
      <c r="C44" s="135" t="e">
        <f>#REF!</f>
        <v>#REF!</v>
      </c>
      <c r="D44" s="137" t="e">
        <f>#REF!</f>
        <v>#REF!</v>
      </c>
      <c r="E44" s="137" t="e">
        <f>#REF!</f>
        <v>#REF!</v>
      </c>
      <c r="F44" s="138" t="e">
        <f>#REF!</f>
        <v>#REF!</v>
      </c>
      <c r="G44" s="136" t="e">
        <f>#REF!</f>
        <v>#REF!</v>
      </c>
      <c r="H44" s="97" t="s">
        <v>124</v>
      </c>
      <c r="I44" s="168"/>
      <c r="J44" s="91" t="str">
        <f>'YARIŞMA BİLGİLERİ'!$F$21</f>
        <v>ERKEKLER  - BAYANLAR</v>
      </c>
      <c r="K44" s="169" t="str">
        <f t="shared" si="0"/>
        <v>İZMİR-Olimpik Deneme Yarışmaları</v>
      </c>
      <c r="L44" s="95" t="e">
        <f>#REF!</f>
        <v>#REF!</v>
      </c>
      <c r="M44" s="95" t="s">
        <v>149</v>
      </c>
    </row>
    <row r="45" spans="1:13" s="87" customFormat="1" ht="26.25" customHeight="1" x14ac:dyDescent="0.2">
      <c r="A45" s="89">
        <v>97</v>
      </c>
      <c r="B45" s="133" t="s">
        <v>130</v>
      </c>
      <c r="C45" s="135" t="e">
        <f>#REF!</f>
        <v>#REF!</v>
      </c>
      <c r="D45" s="137" t="e">
        <f>#REF!</f>
        <v>#REF!</v>
      </c>
      <c r="E45" s="137" t="e">
        <f>#REF!</f>
        <v>#REF!</v>
      </c>
      <c r="F45" s="138" t="e">
        <f>#REF!</f>
        <v>#REF!</v>
      </c>
      <c r="G45" s="136" t="e">
        <f>#REF!</f>
        <v>#REF!</v>
      </c>
      <c r="H45" s="97" t="s">
        <v>124</v>
      </c>
      <c r="I45" s="168"/>
      <c r="J45" s="91" t="str">
        <f>'YARIŞMA BİLGİLERİ'!$F$21</f>
        <v>ERKEKLER  - BAYANLAR</v>
      </c>
      <c r="K45" s="169" t="str">
        <f t="shared" si="0"/>
        <v>İZMİR-Olimpik Deneme Yarışmaları</v>
      </c>
      <c r="L45" s="95" t="e">
        <f>#REF!</f>
        <v>#REF!</v>
      </c>
      <c r="M45" s="95" t="s">
        <v>149</v>
      </c>
    </row>
    <row r="46" spans="1:13" s="87" customFormat="1" ht="26.25" customHeight="1" x14ac:dyDescent="0.2">
      <c r="A46" s="89">
        <v>98</v>
      </c>
      <c r="B46" s="133" t="s">
        <v>130</v>
      </c>
      <c r="C46" s="135" t="e">
        <f>#REF!</f>
        <v>#REF!</v>
      </c>
      <c r="D46" s="137" t="e">
        <f>#REF!</f>
        <v>#REF!</v>
      </c>
      <c r="E46" s="137" t="e">
        <f>#REF!</f>
        <v>#REF!</v>
      </c>
      <c r="F46" s="138" t="e">
        <f>#REF!</f>
        <v>#REF!</v>
      </c>
      <c r="G46" s="136" t="e">
        <f>#REF!</f>
        <v>#REF!</v>
      </c>
      <c r="H46" s="97" t="s">
        <v>124</v>
      </c>
      <c r="I46" s="168"/>
      <c r="J46" s="91" t="str">
        <f>'YARIŞMA BİLGİLERİ'!$F$21</f>
        <v>ERKEKLER  - BAYANLAR</v>
      </c>
      <c r="K46" s="169" t="str">
        <f t="shared" si="0"/>
        <v>İZMİR-Olimpik Deneme Yarışmaları</v>
      </c>
      <c r="L46" s="95" t="e">
        <f>#REF!</f>
        <v>#REF!</v>
      </c>
      <c r="M46" s="95" t="s">
        <v>149</v>
      </c>
    </row>
    <row r="47" spans="1:13" s="87" customFormat="1" ht="26.25" customHeight="1" x14ac:dyDescent="0.2">
      <c r="A47" s="89">
        <v>99</v>
      </c>
      <c r="B47" s="133" t="s">
        <v>130</v>
      </c>
      <c r="C47" s="135" t="e">
        <f>#REF!</f>
        <v>#REF!</v>
      </c>
      <c r="D47" s="137" t="e">
        <f>#REF!</f>
        <v>#REF!</v>
      </c>
      <c r="E47" s="137" t="e">
        <f>#REF!</f>
        <v>#REF!</v>
      </c>
      <c r="F47" s="138" t="e">
        <f>#REF!</f>
        <v>#REF!</v>
      </c>
      <c r="G47" s="136" t="e">
        <f>#REF!</f>
        <v>#REF!</v>
      </c>
      <c r="H47" s="97" t="s">
        <v>124</v>
      </c>
      <c r="I47" s="168"/>
      <c r="J47" s="91" t="str">
        <f>'YARIŞMA BİLGİLERİ'!$F$21</f>
        <v>ERKEKLER  - BAYANLAR</v>
      </c>
      <c r="K47" s="169" t="str">
        <f t="shared" si="0"/>
        <v>İZMİR-Olimpik Deneme Yarışmaları</v>
      </c>
      <c r="L47" s="95" t="e">
        <f>#REF!</f>
        <v>#REF!</v>
      </c>
      <c r="M47" s="95" t="s">
        <v>149</v>
      </c>
    </row>
    <row r="48" spans="1:13" s="87" customFormat="1" ht="26.25" customHeight="1" x14ac:dyDescent="0.2">
      <c r="A48" s="89">
        <v>100</v>
      </c>
      <c r="B48" s="133" t="s">
        <v>130</v>
      </c>
      <c r="C48" s="135" t="e">
        <f>#REF!</f>
        <v>#REF!</v>
      </c>
      <c r="D48" s="137" t="e">
        <f>#REF!</f>
        <v>#REF!</v>
      </c>
      <c r="E48" s="137" t="e">
        <f>#REF!</f>
        <v>#REF!</v>
      </c>
      <c r="F48" s="138" t="e">
        <f>#REF!</f>
        <v>#REF!</v>
      </c>
      <c r="G48" s="136" t="e">
        <f>#REF!</f>
        <v>#REF!</v>
      </c>
      <c r="H48" s="97" t="s">
        <v>124</v>
      </c>
      <c r="I48" s="168"/>
      <c r="J48" s="91" t="str">
        <f>'YARIŞMA BİLGİLERİ'!$F$21</f>
        <v>ERKEKLER  - BAYANLAR</v>
      </c>
      <c r="K48" s="169" t="str">
        <f t="shared" si="0"/>
        <v>İZMİR-Olimpik Deneme Yarışmaları</v>
      </c>
      <c r="L48" s="95" t="e">
        <f>#REF!</f>
        <v>#REF!</v>
      </c>
      <c r="M48" s="95" t="s">
        <v>149</v>
      </c>
    </row>
    <row r="49" spans="1:13" s="87" customFormat="1" ht="26.25" customHeight="1" x14ac:dyDescent="0.2">
      <c r="A49" s="89">
        <v>101</v>
      </c>
      <c r="B49" s="133" t="s">
        <v>130</v>
      </c>
      <c r="C49" s="135" t="e">
        <f>#REF!</f>
        <v>#REF!</v>
      </c>
      <c r="D49" s="137" t="e">
        <f>#REF!</f>
        <v>#REF!</v>
      </c>
      <c r="E49" s="137" t="e">
        <f>#REF!</f>
        <v>#REF!</v>
      </c>
      <c r="F49" s="138" t="e">
        <f>#REF!</f>
        <v>#REF!</v>
      </c>
      <c r="G49" s="136" t="e">
        <f>#REF!</f>
        <v>#REF!</v>
      </c>
      <c r="H49" s="97" t="s">
        <v>124</v>
      </c>
      <c r="I49" s="168"/>
      <c r="J49" s="91" t="str">
        <f>'YARIŞMA BİLGİLERİ'!$F$21</f>
        <v>ERKEKLER  - BAYANLAR</v>
      </c>
      <c r="K49" s="169" t="str">
        <f t="shared" si="0"/>
        <v>İZMİR-Olimpik Deneme Yarışmaları</v>
      </c>
      <c r="L49" s="95" t="e">
        <f>#REF!</f>
        <v>#REF!</v>
      </c>
      <c r="M49" s="95" t="s">
        <v>149</v>
      </c>
    </row>
    <row r="50" spans="1:13" s="87" customFormat="1" ht="26.25" customHeight="1" x14ac:dyDescent="0.2">
      <c r="A50" s="89">
        <v>102</v>
      </c>
      <c r="B50" s="133" t="s">
        <v>130</v>
      </c>
      <c r="C50" s="135" t="e">
        <f>#REF!</f>
        <v>#REF!</v>
      </c>
      <c r="D50" s="137" t="e">
        <f>#REF!</f>
        <v>#REF!</v>
      </c>
      <c r="E50" s="137" t="e">
        <f>#REF!</f>
        <v>#REF!</v>
      </c>
      <c r="F50" s="138" t="e">
        <f>#REF!</f>
        <v>#REF!</v>
      </c>
      <c r="G50" s="136" t="e">
        <f>#REF!</f>
        <v>#REF!</v>
      </c>
      <c r="H50" s="97" t="s">
        <v>124</v>
      </c>
      <c r="I50" s="168"/>
      <c r="J50" s="91" t="str">
        <f>'YARIŞMA BİLGİLERİ'!$F$21</f>
        <v>ERKEKLER  - BAYANLAR</v>
      </c>
      <c r="K50" s="169" t="str">
        <f t="shared" si="0"/>
        <v>İZMİR-Olimpik Deneme Yarışmaları</v>
      </c>
      <c r="L50" s="95" t="e">
        <f>#REF!</f>
        <v>#REF!</v>
      </c>
      <c r="M50" s="95" t="s">
        <v>149</v>
      </c>
    </row>
    <row r="51" spans="1:13" s="87" customFormat="1" ht="26.25" customHeight="1" x14ac:dyDescent="0.2">
      <c r="A51" s="89">
        <v>103</v>
      </c>
      <c r="B51" s="133" t="s">
        <v>130</v>
      </c>
      <c r="C51" s="135" t="e">
        <f>#REF!</f>
        <v>#REF!</v>
      </c>
      <c r="D51" s="137" t="e">
        <f>#REF!</f>
        <v>#REF!</v>
      </c>
      <c r="E51" s="137" t="e">
        <f>#REF!</f>
        <v>#REF!</v>
      </c>
      <c r="F51" s="138" t="e">
        <f>#REF!</f>
        <v>#REF!</v>
      </c>
      <c r="G51" s="136" t="e">
        <f>#REF!</f>
        <v>#REF!</v>
      </c>
      <c r="H51" s="97" t="s">
        <v>124</v>
      </c>
      <c r="I51" s="168"/>
      <c r="J51" s="91" t="str">
        <f>'YARIŞMA BİLGİLERİ'!$F$21</f>
        <v>ERKEKLER  - BAYANLAR</v>
      </c>
      <c r="K51" s="169" t="str">
        <f t="shared" si="0"/>
        <v>İZMİR-Olimpik Deneme Yarışmaları</v>
      </c>
      <c r="L51" s="95" t="e">
        <f>#REF!</f>
        <v>#REF!</v>
      </c>
      <c r="M51" s="95" t="s">
        <v>149</v>
      </c>
    </row>
    <row r="52" spans="1:13" s="87" customFormat="1" ht="26.25" customHeight="1" x14ac:dyDescent="0.2">
      <c r="A52" s="89">
        <v>104</v>
      </c>
      <c r="B52" s="133" t="s">
        <v>130</v>
      </c>
      <c r="C52" s="135" t="e">
        <f>#REF!</f>
        <v>#REF!</v>
      </c>
      <c r="D52" s="137" t="e">
        <f>#REF!</f>
        <v>#REF!</v>
      </c>
      <c r="E52" s="137" t="e">
        <f>#REF!</f>
        <v>#REF!</v>
      </c>
      <c r="F52" s="138" t="e">
        <f>#REF!</f>
        <v>#REF!</v>
      </c>
      <c r="G52" s="136" t="e">
        <f>#REF!</f>
        <v>#REF!</v>
      </c>
      <c r="H52" s="97" t="s">
        <v>124</v>
      </c>
      <c r="I52" s="168"/>
      <c r="J52" s="91" t="str">
        <f>'YARIŞMA BİLGİLERİ'!$F$21</f>
        <v>ERKEKLER  - BAYANLAR</v>
      </c>
      <c r="K52" s="169" t="str">
        <f t="shared" si="0"/>
        <v>İZMİR-Olimpik Deneme Yarışmaları</v>
      </c>
      <c r="L52" s="95" t="e">
        <f>#REF!</f>
        <v>#REF!</v>
      </c>
      <c r="M52" s="95" t="s">
        <v>149</v>
      </c>
    </row>
    <row r="53" spans="1:13" s="87" customFormat="1" ht="26.25" customHeight="1" x14ac:dyDescent="0.2">
      <c r="A53" s="89">
        <v>105</v>
      </c>
      <c r="B53" s="133" t="s">
        <v>130</v>
      </c>
      <c r="C53" s="135" t="e">
        <f>#REF!</f>
        <v>#REF!</v>
      </c>
      <c r="D53" s="137" t="e">
        <f>#REF!</f>
        <v>#REF!</v>
      </c>
      <c r="E53" s="137" t="e">
        <f>#REF!</f>
        <v>#REF!</v>
      </c>
      <c r="F53" s="138" t="e">
        <f>#REF!</f>
        <v>#REF!</v>
      </c>
      <c r="G53" s="136" t="e">
        <f>#REF!</f>
        <v>#REF!</v>
      </c>
      <c r="H53" s="97" t="s">
        <v>124</v>
      </c>
      <c r="I53" s="168"/>
      <c r="J53" s="91" t="str">
        <f>'YARIŞMA BİLGİLERİ'!$F$21</f>
        <v>ERKEKLER  - BAYANLAR</v>
      </c>
      <c r="K53" s="169" t="str">
        <f t="shared" si="0"/>
        <v>İZMİR-Olimpik Deneme Yarışmaları</v>
      </c>
      <c r="L53" s="95" t="e">
        <f>#REF!</f>
        <v>#REF!</v>
      </c>
      <c r="M53" s="95" t="s">
        <v>149</v>
      </c>
    </row>
    <row r="54" spans="1:13" s="87" customFormat="1" ht="26.25" customHeight="1" x14ac:dyDescent="0.2">
      <c r="A54" s="89">
        <v>106</v>
      </c>
      <c r="B54" s="133" t="s">
        <v>130</v>
      </c>
      <c r="C54" s="135" t="e">
        <f>#REF!</f>
        <v>#REF!</v>
      </c>
      <c r="D54" s="137" t="e">
        <f>#REF!</f>
        <v>#REF!</v>
      </c>
      <c r="E54" s="137" t="e">
        <f>#REF!</f>
        <v>#REF!</v>
      </c>
      <c r="F54" s="138" t="e">
        <f>#REF!</f>
        <v>#REF!</v>
      </c>
      <c r="G54" s="136" t="e">
        <f>#REF!</f>
        <v>#REF!</v>
      </c>
      <c r="H54" s="97" t="s">
        <v>124</v>
      </c>
      <c r="I54" s="168"/>
      <c r="J54" s="91" t="str">
        <f>'YARIŞMA BİLGİLERİ'!$F$21</f>
        <v>ERKEKLER  - BAYANLAR</v>
      </c>
      <c r="K54" s="169" t="str">
        <f t="shared" si="0"/>
        <v>İZMİR-Olimpik Deneme Yarışmaları</v>
      </c>
      <c r="L54" s="95" t="e">
        <f>#REF!</f>
        <v>#REF!</v>
      </c>
      <c r="M54" s="95" t="s">
        <v>149</v>
      </c>
    </row>
    <row r="55" spans="1:13" s="87" customFormat="1" ht="26.25" customHeight="1" x14ac:dyDescent="0.2">
      <c r="A55" s="89">
        <v>107</v>
      </c>
      <c r="B55" s="133" t="s">
        <v>130</v>
      </c>
      <c r="C55" s="135" t="e">
        <f>#REF!</f>
        <v>#REF!</v>
      </c>
      <c r="D55" s="137" t="e">
        <f>#REF!</f>
        <v>#REF!</v>
      </c>
      <c r="E55" s="137" t="e">
        <f>#REF!</f>
        <v>#REF!</v>
      </c>
      <c r="F55" s="138" t="e">
        <f>#REF!</f>
        <v>#REF!</v>
      </c>
      <c r="G55" s="136" t="e">
        <f>#REF!</f>
        <v>#REF!</v>
      </c>
      <c r="H55" s="97" t="s">
        <v>124</v>
      </c>
      <c r="I55" s="168"/>
      <c r="J55" s="91" t="str">
        <f>'YARIŞMA BİLGİLERİ'!$F$21</f>
        <v>ERKEKLER  - BAYANLAR</v>
      </c>
      <c r="K55" s="169" t="str">
        <f t="shared" si="0"/>
        <v>İZMİR-Olimpik Deneme Yarışmaları</v>
      </c>
      <c r="L55" s="95" t="e">
        <f>#REF!</f>
        <v>#REF!</v>
      </c>
      <c r="M55" s="95" t="s">
        <v>149</v>
      </c>
    </row>
    <row r="56" spans="1:13" s="87" customFormat="1" ht="26.25" customHeight="1" x14ac:dyDescent="0.2">
      <c r="A56" s="89">
        <v>123</v>
      </c>
      <c r="B56" s="133" t="s">
        <v>130</v>
      </c>
      <c r="C56" s="135" t="e">
        <f>#REF!</f>
        <v>#REF!</v>
      </c>
      <c r="D56" s="137" t="e">
        <f>#REF!</f>
        <v>#REF!</v>
      </c>
      <c r="E56" s="137" t="e">
        <f>#REF!</f>
        <v>#REF!</v>
      </c>
      <c r="F56" s="138" t="e">
        <f>#REF!</f>
        <v>#REF!</v>
      </c>
      <c r="G56" s="136" t="e">
        <f>#REF!</f>
        <v>#REF!</v>
      </c>
      <c r="H56" s="97" t="s">
        <v>124</v>
      </c>
      <c r="I56" s="168"/>
      <c r="J56" s="91" t="str">
        <f>'YARIŞMA BİLGİLERİ'!$F$21</f>
        <v>ERKEKLER  - BAYANLAR</v>
      </c>
      <c r="K56" s="169" t="str">
        <f t="shared" si="0"/>
        <v>İZMİR-Olimpik Deneme Yarışmaları</v>
      </c>
      <c r="L56" s="95" t="e">
        <f>#REF!</f>
        <v>#REF!</v>
      </c>
      <c r="M56" s="95" t="s">
        <v>149</v>
      </c>
    </row>
    <row r="57" spans="1:13" s="87" customFormat="1" ht="26.25" customHeight="1" x14ac:dyDescent="0.2">
      <c r="A57" s="89">
        <v>124</v>
      </c>
      <c r="B57" s="133" t="s">
        <v>130</v>
      </c>
      <c r="C57" s="135" t="e">
        <f>#REF!</f>
        <v>#REF!</v>
      </c>
      <c r="D57" s="137" t="e">
        <f>#REF!</f>
        <v>#REF!</v>
      </c>
      <c r="E57" s="137" t="e">
        <f>#REF!</f>
        <v>#REF!</v>
      </c>
      <c r="F57" s="138" t="e">
        <f>#REF!</f>
        <v>#REF!</v>
      </c>
      <c r="G57" s="136" t="e">
        <f>#REF!</f>
        <v>#REF!</v>
      </c>
      <c r="H57" s="97" t="s">
        <v>124</v>
      </c>
      <c r="I57" s="168"/>
      <c r="J57" s="91" t="str">
        <f>'YARIŞMA BİLGİLERİ'!$F$21</f>
        <v>ERKEKLER  - BAYANLAR</v>
      </c>
      <c r="K57" s="169" t="str">
        <f t="shared" si="0"/>
        <v>İZMİR-Olimpik Deneme Yarışmaları</v>
      </c>
      <c r="L57" s="95" t="e">
        <f>#REF!</f>
        <v>#REF!</v>
      </c>
      <c r="M57" s="95" t="s">
        <v>149</v>
      </c>
    </row>
    <row r="58" spans="1:13" s="87" customFormat="1" ht="26.25" customHeight="1" x14ac:dyDescent="0.2">
      <c r="A58" s="89">
        <v>125</v>
      </c>
      <c r="B58" s="133" t="s">
        <v>130</v>
      </c>
      <c r="C58" s="135" t="e">
        <f>#REF!</f>
        <v>#REF!</v>
      </c>
      <c r="D58" s="137" t="e">
        <f>#REF!</f>
        <v>#REF!</v>
      </c>
      <c r="E58" s="137" t="e">
        <f>#REF!</f>
        <v>#REF!</v>
      </c>
      <c r="F58" s="138" t="e">
        <f>#REF!</f>
        <v>#REF!</v>
      </c>
      <c r="G58" s="136" t="e">
        <f>#REF!</f>
        <v>#REF!</v>
      </c>
      <c r="H58" s="97" t="s">
        <v>124</v>
      </c>
      <c r="I58" s="168"/>
      <c r="J58" s="91" t="str">
        <f>'YARIŞMA BİLGİLERİ'!$F$21</f>
        <v>ERKEKLER  - BAYANLAR</v>
      </c>
      <c r="K58" s="169" t="str">
        <f t="shared" si="0"/>
        <v>İZMİR-Olimpik Deneme Yarışmaları</v>
      </c>
      <c r="L58" s="95" t="e">
        <f>#REF!</f>
        <v>#REF!</v>
      </c>
      <c r="M58" s="95" t="s">
        <v>149</v>
      </c>
    </row>
    <row r="59" spans="1:13" s="87" customFormat="1" ht="26.25" customHeight="1" x14ac:dyDescent="0.2">
      <c r="A59" s="89">
        <v>126</v>
      </c>
      <c r="B59" s="133" t="s">
        <v>131</v>
      </c>
      <c r="C59" s="135" t="e">
        <f>#REF!</f>
        <v>#REF!</v>
      </c>
      <c r="D59" s="137" t="e">
        <f>#REF!</f>
        <v>#REF!</v>
      </c>
      <c r="E59" s="137" t="e">
        <f>#REF!</f>
        <v>#REF!</v>
      </c>
      <c r="F59" s="139" t="e">
        <f>#REF!</f>
        <v>#REF!</v>
      </c>
      <c r="G59" s="136" t="e">
        <f>#REF!</f>
        <v>#REF!</v>
      </c>
      <c r="H59" s="97" t="s">
        <v>125</v>
      </c>
      <c r="I59" s="168"/>
      <c r="J59" s="91" t="str">
        <f>'YARIŞMA BİLGİLERİ'!$F$21</f>
        <v>ERKEKLER  - BAYANLAR</v>
      </c>
      <c r="K59" s="169" t="str">
        <f t="shared" si="0"/>
        <v>İZMİR-Olimpik Deneme Yarışmaları</v>
      </c>
      <c r="L59" s="95" t="e">
        <f>#REF!</f>
        <v>#REF!</v>
      </c>
      <c r="M59" s="95" t="s">
        <v>149</v>
      </c>
    </row>
    <row r="60" spans="1:13" s="87" customFormat="1" ht="26.25" customHeight="1" x14ac:dyDescent="0.2">
      <c r="A60" s="89">
        <v>127</v>
      </c>
      <c r="B60" s="133" t="s">
        <v>131</v>
      </c>
      <c r="C60" s="135" t="e">
        <f>#REF!</f>
        <v>#REF!</v>
      </c>
      <c r="D60" s="137" t="e">
        <f>#REF!</f>
        <v>#REF!</v>
      </c>
      <c r="E60" s="137" t="e">
        <f>#REF!</f>
        <v>#REF!</v>
      </c>
      <c r="F60" s="139" t="e">
        <f>#REF!</f>
        <v>#REF!</v>
      </c>
      <c r="G60" s="136" t="e">
        <f>#REF!</f>
        <v>#REF!</v>
      </c>
      <c r="H60" s="97" t="s">
        <v>125</v>
      </c>
      <c r="I60" s="168"/>
      <c r="J60" s="91" t="str">
        <f>'YARIŞMA BİLGİLERİ'!$F$21</f>
        <v>ERKEKLER  - BAYANLAR</v>
      </c>
      <c r="K60" s="169" t="str">
        <f t="shared" si="0"/>
        <v>İZMİR-Olimpik Deneme Yarışmaları</v>
      </c>
      <c r="L60" s="95" t="e">
        <f>#REF!</f>
        <v>#REF!</v>
      </c>
      <c r="M60" s="95" t="s">
        <v>149</v>
      </c>
    </row>
    <row r="61" spans="1:13" s="87" customFormat="1" ht="26.25" customHeight="1" x14ac:dyDescent="0.2">
      <c r="A61" s="89">
        <v>128</v>
      </c>
      <c r="B61" s="133" t="s">
        <v>131</v>
      </c>
      <c r="C61" s="135" t="e">
        <f>#REF!</f>
        <v>#REF!</v>
      </c>
      <c r="D61" s="137" t="e">
        <f>#REF!</f>
        <v>#REF!</v>
      </c>
      <c r="E61" s="137" t="e">
        <f>#REF!</f>
        <v>#REF!</v>
      </c>
      <c r="F61" s="139" t="e">
        <f>#REF!</f>
        <v>#REF!</v>
      </c>
      <c r="G61" s="136" t="e">
        <f>#REF!</f>
        <v>#REF!</v>
      </c>
      <c r="H61" s="97" t="s">
        <v>125</v>
      </c>
      <c r="I61" s="168"/>
      <c r="J61" s="91" t="str">
        <f>'YARIŞMA BİLGİLERİ'!$F$21</f>
        <v>ERKEKLER  - BAYANLAR</v>
      </c>
      <c r="K61" s="169" t="str">
        <f t="shared" si="0"/>
        <v>İZMİR-Olimpik Deneme Yarışmaları</v>
      </c>
      <c r="L61" s="95" t="e">
        <f>#REF!</f>
        <v>#REF!</v>
      </c>
      <c r="M61" s="95" t="s">
        <v>149</v>
      </c>
    </row>
    <row r="62" spans="1:13" s="87" customFormat="1" ht="26.25" customHeight="1" x14ac:dyDescent="0.2">
      <c r="A62" s="89">
        <v>129</v>
      </c>
      <c r="B62" s="133" t="s">
        <v>131</v>
      </c>
      <c r="C62" s="135" t="e">
        <f>#REF!</f>
        <v>#REF!</v>
      </c>
      <c r="D62" s="137" t="e">
        <f>#REF!</f>
        <v>#REF!</v>
      </c>
      <c r="E62" s="137" t="e">
        <f>#REF!</f>
        <v>#REF!</v>
      </c>
      <c r="F62" s="139" t="e">
        <f>#REF!</f>
        <v>#REF!</v>
      </c>
      <c r="G62" s="136" t="e">
        <f>#REF!</f>
        <v>#REF!</v>
      </c>
      <c r="H62" s="97" t="s">
        <v>125</v>
      </c>
      <c r="I62" s="168"/>
      <c r="J62" s="91" t="str">
        <f>'YARIŞMA BİLGİLERİ'!$F$21</f>
        <v>ERKEKLER  - BAYANLAR</v>
      </c>
      <c r="K62" s="169" t="str">
        <f t="shared" si="0"/>
        <v>İZMİR-Olimpik Deneme Yarışmaları</v>
      </c>
      <c r="L62" s="95" t="e">
        <f>#REF!</f>
        <v>#REF!</v>
      </c>
      <c r="M62" s="95" t="s">
        <v>149</v>
      </c>
    </row>
    <row r="63" spans="1:13" s="87" customFormat="1" ht="26.25" customHeight="1" x14ac:dyDescent="0.2">
      <c r="A63" s="89">
        <v>130</v>
      </c>
      <c r="B63" s="133" t="s">
        <v>131</v>
      </c>
      <c r="C63" s="135" t="e">
        <f>#REF!</f>
        <v>#REF!</v>
      </c>
      <c r="D63" s="137" t="e">
        <f>#REF!</f>
        <v>#REF!</v>
      </c>
      <c r="E63" s="137" t="e">
        <f>#REF!</f>
        <v>#REF!</v>
      </c>
      <c r="F63" s="139" t="e">
        <f>#REF!</f>
        <v>#REF!</v>
      </c>
      <c r="G63" s="136" t="e">
        <f>#REF!</f>
        <v>#REF!</v>
      </c>
      <c r="H63" s="97" t="s">
        <v>125</v>
      </c>
      <c r="I63" s="168"/>
      <c r="J63" s="91" t="str">
        <f>'YARIŞMA BİLGİLERİ'!$F$21</f>
        <v>ERKEKLER  - BAYANLAR</v>
      </c>
      <c r="K63" s="169" t="str">
        <f t="shared" si="0"/>
        <v>İZMİR-Olimpik Deneme Yarışmaları</v>
      </c>
      <c r="L63" s="95" t="e">
        <f>#REF!</f>
        <v>#REF!</v>
      </c>
      <c r="M63" s="95" t="s">
        <v>149</v>
      </c>
    </row>
    <row r="64" spans="1:13" s="87" customFormat="1" ht="26.25" customHeight="1" x14ac:dyDescent="0.2">
      <c r="A64" s="89">
        <v>131</v>
      </c>
      <c r="B64" s="133" t="s">
        <v>131</v>
      </c>
      <c r="C64" s="135" t="e">
        <f>#REF!</f>
        <v>#REF!</v>
      </c>
      <c r="D64" s="137" t="e">
        <f>#REF!</f>
        <v>#REF!</v>
      </c>
      <c r="E64" s="137" t="e">
        <f>#REF!</f>
        <v>#REF!</v>
      </c>
      <c r="F64" s="139" t="e">
        <f>#REF!</f>
        <v>#REF!</v>
      </c>
      <c r="G64" s="136" t="e">
        <f>#REF!</f>
        <v>#REF!</v>
      </c>
      <c r="H64" s="97" t="s">
        <v>125</v>
      </c>
      <c r="I64" s="168"/>
      <c r="J64" s="91" t="str">
        <f>'YARIŞMA BİLGİLERİ'!$F$21</f>
        <v>ERKEKLER  - BAYANLAR</v>
      </c>
      <c r="K64" s="169" t="str">
        <f t="shared" si="0"/>
        <v>İZMİR-Olimpik Deneme Yarışmaları</v>
      </c>
      <c r="L64" s="95" t="e">
        <f>#REF!</f>
        <v>#REF!</v>
      </c>
      <c r="M64" s="95" t="s">
        <v>149</v>
      </c>
    </row>
    <row r="65" spans="1:13" s="87" customFormat="1" ht="26.25" customHeight="1" x14ac:dyDescent="0.2">
      <c r="A65" s="89">
        <v>132</v>
      </c>
      <c r="B65" s="133" t="s">
        <v>131</v>
      </c>
      <c r="C65" s="135" t="e">
        <f>#REF!</f>
        <v>#REF!</v>
      </c>
      <c r="D65" s="137" t="e">
        <f>#REF!</f>
        <v>#REF!</v>
      </c>
      <c r="E65" s="137" t="e">
        <f>#REF!</f>
        <v>#REF!</v>
      </c>
      <c r="F65" s="139" t="e">
        <f>#REF!</f>
        <v>#REF!</v>
      </c>
      <c r="G65" s="136" t="e">
        <f>#REF!</f>
        <v>#REF!</v>
      </c>
      <c r="H65" s="97" t="s">
        <v>125</v>
      </c>
      <c r="I65" s="168"/>
      <c r="J65" s="91" t="str">
        <f>'YARIŞMA BİLGİLERİ'!$F$21</f>
        <v>ERKEKLER  - BAYANLAR</v>
      </c>
      <c r="K65" s="169" t="str">
        <f t="shared" si="0"/>
        <v>İZMİR-Olimpik Deneme Yarışmaları</v>
      </c>
      <c r="L65" s="95" t="e">
        <f>#REF!</f>
        <v>#REF!</v>
      </c>
      <c r="M65" s="95" t="s">
        <v>149</v>
      </c>
    </row>
    <row r="66" spans="1:13" s="87" customFormat="1" ht="26.25" customHeight="1" x14ac:dyDescent="0.2">
      <c r="A66" s="89">
        <v>133</v>
      </c>
      <c r="B66" s="133" t="s">
        <v>131</v>
      </c>
      <c r="C66" s="135" t="e">
        <f>#REF!</f>
        <v>#REF!</v>
      </c>
      <c r="D66" s="137" t="e">
        <f>#REF!</f>
        <v>#REF!</v>
      </c>
      <c r="E66" s="137" t="e">
        <f>#REF!</f>
        <v>#REF!</v>
      </c>
      <c r="F66" s="139" t="e">
        <f>#REF!</f>
        <v>#REF!</v>
      </c>
      <c r="G66" s="136" t="e">
        <f>#REF!</f>
        <v>#REF!</v>
      </c>
      <c r="H66" s="97" t="s">
        <v>125</v>
      </c>
      <c r="I66" s="168"/>
      <c r="J66" s="91" t="str">
        <f>'YARIŞMA BİLGİLERİ'!$F$21</f>
        <v>ERKEKLER  - BAYANLAR</v>
      </c>
      <c r="K66" s="169" t="str">
        <f t="shared" si="0"/>
        <v>İZMİR-Olimpik Deneme Yarışmaları</v>
      </c>
      <c r="L66" s="95" t="e">
        <f>#REF!</f>
        <v>#REF!</v>
      </c>
      <c r="M66" s="95" t="s">
        <v>149</v>
      </c>
    </row>
    <row r="67" spans="1:13" s="87" customFormat="1" ht="26.25" customHeight="1" x14ac:dyDescent="0.2">
      <c r="A67" s="89">
        <v>134</v>
      </c>
      <c r="B67" s="133" t="s">
        <v>131</v>
      </c>
      <c r="C67" s="135" t="e">
        <f>#REF!</f>
        <v>#REF!</v>
      </c>
      <c r="D67" s="137" t="e">
        <f>#REF!</f>
        <v>#REF!</v>
      </c>
      <c r="E67" s="137" t="e">
        <f>#REF!</f>
        <v>#REF!</v>
      </c>
      <c r="F67" s="139" t="e">
        <f>#REF!</f>
        <v>#REF!</v>
      </c>
      <c r="G67" s="136" t="e">
        <f>#REF!</f>
        <v>#REF!</v>
      </c>
      <c r="H67" s="97" t="s">
        <v>125</v>
      </c>
      <c r="I67" s="168"/>
      <c r="J67" s="91" t="str">
        <f>'YARIŞMA BİLGİLERİ'!$F$21</f>
        <v>ERKEKLER  - BAYANLAR</v>
      </c>
      <c r="K67" s="169" t="str">
        <f t="shared" ref="K67:K130" si="1">CONCATENATE(K$1,"-",A$1)</f>
        <v>İZMİR-Olimpik Deneme Yarışmaları</v>
      </c>
      <c r="L67" s="95" t="e">
        <f>#REF!</f>
        <v>#REF!</v>
      </c>
      <c r="M67" s="95" t="s">
        <v>149</v>
      </c>
    </row>
    <row r="68" spans="1:13" s="87" customFormat="1" ht="26.25" customHeight="1" x14ac:dyDescent="0.2">
      <c r="A68" s="89">
        <v>135</v>
      </c>
      <c r="B68" s="133" t="s">
        <v>131</v>
      </c>
      <c r="C68" s="135" t="e">
        <f>#REF!</f>
        <v>#REF!</v>
      </c>
      <c r="D68" s="137" t="e">
        <f>#REF!</f>
        <v>#REF!</v>
      </c>
      <c r="E68" s="137" t="e">
        <f>#REF!</f>
        <v>#REF!</v>
      </c>
      <c r="F68" s="139" t="e">
        <f>#REF!</f>
        <v>#REF!</v>
      </c>
      <c r="G68" s="136" t="e">
        <f>#REF!</f>
        <v>#REF!</v>
      </c>
      <c r="H68" s="97" t="s">
        <v>125</v>
      </c>
      <c r="I68" s="168"/>
      <c r="J68" s="91" t="str">
        <f>'YARIŞMA BİLGİLERİ'!$F$21</f>
        <v>ERKEKLER  - BAYANLAR</v>
      </c>
      <c r="K68" s="169" t="str">
        <f t="shared" si="1"/>
        <v>İZMİR-Olimpik Deneme Yarışmaları</v>
      </c>
      <c r="L68" s="95" t="e">
        <f>#REF!</f>
        <v>#REF!</v>
      </c>
      <c r="M68" s="95" t="s">
        <v>149</v>
      </c>
    </row>
    <row r="69" spans="1:13" s="87" customFormat="1" ht="26.25" customHeight="1" x14ac:dyDescent="0.2">
      <c r="A69" s="89">
        <v>136</v>
      </c>
      <c r="B69" s="133" t="s">
        <v>131</v>
      </c>
      <c r="C69" s="135" t="e">
        <f>#REF!</f>
        <v>#REF!</v>
      </c>
      <c r="D69" s="137" t="e">
        <f>#REF!</f>
        <v>#REF!</v>
      </c>
      <c r="E69" s="137" t="e">
        <f>#REF!</f>
        <v>#REF!</v>
      </c>
      <c r="F69" s="139" t="e">
        <f>#REF!</f>
        <v>#REF!</v>
      </c>
      <c r="G69" s="136" t="e">
        <f>#REF!</f>
        <v>#REF!</v>
      </c>
      <c r="H69" s="97" t="s">
        <v>125</v>
      </c>
      <c r="I69" s="168"/>
      <c r="J69" s="91" t="str">
        <f>'YARIŞMA BİLGİLERİ'!$F$21</f>
        <v>ERKEKLER  - BAYANLAR</v>
      </c>
      <c r="K69" s="169" t="str">
        <f t="shared" si="1"/>
        <v>İZMİR-Olimpik Deneme Yarışmaları</v>
      </c>
      <c r="L69" s="95" t="e">
        <f>#REF!</f>
        <v>#REF!</v>
      </c>
      <c r="M69" s="95" t="s">
        <v>149</v>
      </c>
    </row>
    <row r="70" spans="1:13" s="87" customFormat="1" ht="26.25" customHeight="1" x14ac:dyDescent="0.2">
      <c r="A70" s="89">
        <v>137</v>
      </c>
      <c r="B70" s="133" t="s">
        <v>131</v>
      </c>
      <c r="C70" s="135" t="e">
        <f>#REF!</f>
        <v>#REF!</v>
      </c>
      <c r="D70" s="137" t="e">
        <f>#REF!</f>
        <v>#REF!</v>
      </c>
      <c r="E70" s="137" t="e">
        <f>#REF!</f>
        <v>#REF!</v>
      </c>
      <c r="F70" s="139" t="e">
        <f>#REF!</f>
        <v>#REF!</v>
      </c>
      <c r="G70" s="136" t="e">
        <f>#REF!</f>
        <v>#REF!</v>
      </c>
      <c r="H70" s="97" t="s">
        <v>125</v>
      </c>
      <c r="I70" s="168"/>
      <c r="J70" s="91" t="str">
        <f>'YARIŞMA BİLGİLERİ'!$F$21</f>
        <v>ERKEKLER  - BAYANLAR</v>
      </c>
      <c r="K70" s="169" t="str">
        <f t="shared" si="1"/>
        <v>İZMİR-Olimpik Deneme Yarışmaları</v>
      </c>
      <c r="L70" s="95" t="e">
        <f>#REF!</f>
        <v>#REF!</v>
      </c>
      <c r="M70" s="95" t="s">
        <v>149</v>
      </c>
    </row>
    <row r="71" spans="1:13" s="87" customFormat="1" ht="26.25" customHeight="1" x14ac:dyDescent="0.2">
      <c r="A71" s="89">
        <v>138</v>
      </c>
      <c r="B71" s="133" t="s">
        <v>131</v>
      </c>
      <c r="C71" s="135" t="e">
        <f>#REF!</f>
        <v>#REF!</v>
      </c>
      <c r="D71" s="137" t="e">
        <f>#REF!</f>
        <v>#REF!</v>
      </c>
      <c r="E71" s="137" t="e">
        <f>#REF!</f>
        <v>#REF!</v>
      </c>
      <c r="F71" s="139" t="e">
        <f>#REF!</f>
        <v>#REF!</v>
      </c>
      <c r="G71" s="136" t="e">
        <f>#REF!</f>
        <v>#REF!</v>
      </c>
      <c r="H71" s="97" t="s">
        <v>125</v>
      </c>
      <c r="I71" s="168"/>
      <c r="J71" s="91" t="str">
        <f>'YARIŞMA BİLGİLERİ'!$F$21</f>
        <v>ERKEKLER  - BAYANLAR</v>
      </c>
      <c r="K71" s="169" t="str">
        <f t="shared" si="1"/>
        <v>İZMİR-Olimpik Deneme Yarışmaları</v>
      </c>
      <c r="L71" s="95" t="e">
        <f>#REF!</f>
        <v>#REF!</v>
      </c>
      <c r="M71" s="95" t="s">
        <v>149</v>
      </c>
    </row>
    <row r="72" spans="1:13" s="87" customFormat="1" ht="26.25" customHeight="1" x14ac:dyDescent="0.2">
      <c r="A72" s="89">
        <v>139</v>
      </c>
      <c r="B72" s="133" t="s">
        <v>131</v>
      </c>
      <c r="C72" s="135" t="e">
        <f>#REF!</f>
        <v>#REF!</v>
      </c>
      <c r="D72" s="137" t="e">
        <f>#REF!</f>
        <v>#REF!</v>
      </c>
      <c r="E72" s="137" t="e">
        <f>#REF!</f>
        <v>#REF!</v>
      </c>
      <c r="F72" s="139" t="e">
        <f>#REF!</f>
        <v>#REF!</v>
      </c>
      <c r="G72" s="136" t="e">
        <f>#REF!</f>
        <v>#REF!</v>
      </c>
      <c r="H72" s="97" t="s">
        <v>125</v>
      </c>
      <c r="I72" s="168"/>
      <c r="J72" s="91" t="str">
        <f>'YARIŞMA BİLGİLERİ'!$F$21</f>
        <v>ERKEKLER  - BAYANLAR</v>
      </c>
      <c r="K72" s="169" t="str">
        <f t="shared" si="1"/>
        <v>İZMİR-Olimpik Deneme Yarışmaları</v>
      </c>
      <c r="L72" s="95" t="e">
        <f>#REF!</f>
        <v>#REF!</v>
      </c>
      <c r="M72" s="95" t="s">
        <v>149</v>
      </c>
    </row>
    <row r="73" spans="1:13" s="87" customFormat="1" ht="26.25" customHeight="1" x14ac:dyDescent="0.2">
      <c r="A73" s="89">
        <v>140</v>
      </c>
      <c r="B73" s="133" t="s">
        <v>131</v>
      </c>
      <c r="C73" s="135" t="e">
        <f>#REF!</f>
        <v>#REF!</v>
      </c>
      <c r="D73" s="137" t="e">
        <f>#REF!</f>
        <v>#REF!</v>
      </c>
      <c r="E73" s="137" t="e">
        <f>#REF!</f>
        <v>#REF!</v>
      </c>
      <c r="F73" s="139" t="e">
        <f>#REF!</f>
        <v>#REF!</v>
      </c>
      <c r="G73" s="136" t="e">
        <f>#REF!</f>
        <v>#REF!</v>
      </c>
      <c r="H73" s="97" t="s">
        <v>125</v>
      </c>
      <c r="I73" s="168"/>
      <c r="J73" s="91" t="str">
        <f>'YARIŞMA BİLGİLERİ'!$F$21</f>
        <v>ERKEKLER  - BAYANLAR</v>
      </c>
      <c r="K73" s="169" t="str">
        <f t="shared" si="1"/>
        <v>İZMİR-Olimpik Deneme Yarışmaları</v>
      </c>
      <c r="L73" s="95" t="e">
        <f>#REF!</f>
        <v>#REF!</v>
      </c>
      <c r="M73" s="95" t="s">
        <v>149</v>
      </c>
    </row>
    <row r="74" spans="1:13" s="87" customFormat="1" ht="26.25" customHeight="1" x14ac:dyDescent="0.2">
      <c r="A74" s="89">
        <v>141</v>
      </c>
      <c r="B74" s="133" t="s">
        <v>131</v>
      </c>
      <c r="C74" s="135" t="e">
        <f>#REF!</f>
        <v>#REF!</v>
      </c>
      <c r="D74" s="137" t="e">
        <f>#REF!</f>
        <v>#REF!</v>
      </c>
      <c r="E74" s="137" t="e">
        <f>#REF!</f>
        <v>#REF!</v>
      </c>
      <c r="F74" s="139" t="e">
        <f>#REF!</f>
        <v>#REF!</v>
      </c>
      <c r="G74" s="136" t="e">
        <f>#REF!</f>
        <v>#REF!</v>
      </c>
      <c r="H74" s="97" t="s">
        <v>125</v>
      </c>
      <c r="I74" s="168"/>
      <c r="J74" s="91" t="str">
        <f>'YARIŞMA BİLGİLERİ'!$F$21</f>
        <v>ERKEKLER  - BAYANLAR</v>
      </c>
      <c r="K74" s="169" t="str">
        <f t="shared" si="1"/>
        <v>İZMİR-Olimpik Deneme Yarışmaları</v>
      </c>
      <c r="L74" s="95" t="e">
        <f>#REF!</f>
        <v>#REF!</v>
      </c>
      <c r="M74" s="95" t="s">
        <v>149</v>
      </c>
    </row>
    <row r="75" spans="1:13" s="87" customFormat="1" ht="26.25" customHeight="1" x14ac:dyDescent="0.2">
      <c r="A75" s="89">
        <v>142</v>
      </c>
      <c r="B75" s="133" t="s">
        <v>131</v>
      </c>
      <c r="C75" s="135" t="e">
        <f>#REF!</f>
        <v>#REF!</v>
      </c>
      <c r="D75" s="137" t="e">
        <f>#REF!</f>
        <v>#REF!</v>
      </c>
      <c r="E75" s="137" t="e">
        <f>#REF!</f>
        <v>#REF!</v>
      </c>
      <c r="F75" s="139" t="e">
        <f>#REF!</f>
        <v>#REF!</v>
      </c>
      <c r="G75" s="136" t="e">
        <f>#REF!</f>
        <v>#REF!</v>
      </c>
      <c r="H75" s="97" t="s">
        <v>125</v>
      </c>
      <c r="I75" s="168"/>
      <c r="J75" s="91" t="str">
        <f>'YARIŞMA BİLGİLERİ'!$F$21</f>
        <v>ERKEKLER  - BAYANLAR</v>
      </c>
      <c r="K75" s="169" t="str">
        <f t="shared" si="1"/>
        <v>İZMİR-Olimpik Deneme Yarışmaları</v>
      </c>
      <c r="L75" s="95" t="e">
        <f>#REF!</f>
        <v>#REF!</v>
      </c>
      <c r="M75" s="95" t="s">
        <v>149</v>
      </c>
    </row>
    <row r="76" spans="1:13" s="87" customFormat="1" ht="26.25" customHeight="1" x14ac:dyDescent="0.2">
      <c r="A76" s="89">
        <v>210</v>
      </c>
      <c r="B76" s="133" t="s">
        <v>131</v>
      </c>
      <c r="C76" s="135" t="e">
        <f>#REF!</f>
        <v>#REF!</v>
      </c>
      <c r="D76" s="137" t="e">
        <f>#REF!</f>
        <v>#REF!</v>
      </c>
      <c r="E76" s="137" t="e">
        <f>#REF!</f>
        <v>#REF!</v>
      </c>
      <c r="F76" s="139" t="e">
        <f>#REF!</f>
        <v>#REF!</v>
      </c>
      <c r="G76" s="136" t="e">
        <f>#REF!</f>
        <v>#REF!</v>
      </c>
      <c r="H76" s="97" t="s">
        <v>125</v>
      </c>
      <c r="I76" s="168"/>
      <c r="J76" s="91" t="str">
        <f>'YARIŞMA BİLGİLERİ'!$F$21</f>
        <v>ERKEKLER  - BAYANLAR</v>
      </c>
      <c r="K76" s="169" t="str">
        <f t="shared" si="1"/>
        <v>İZMİR-Olimpik Deneme Yarışmaları</v>
      </c>
      <c r="L76" s="95" t="e">
        <f>#REF!</f>
        <v>#REF!</v>
      </c>
      <c r="M76" s="95" t="s">
        <v>149</v>
      </c>
    </row>
    <row r="77" spans="1:13" s="87" customFormat="1" ht="26.25" customHeight="1" x14ac:dyDescent="0.2">
      <c r="A77" s="89">
        <v>211</v>
      </c>
      <c r="B77" s="133" t="s">
        <v>131</v>
      </c>
      <c r="C77" s="135" t="e">
        <f>#REF!</f>
        <v>#REF!</v>
      </c>
      <c r="D77" s="137" t="e">
        <f>#REF!</f>
        <v>#REF!</v>
      </c>
      <c r="E77" s="137" t="e">
        <f>#REF!</f>
        <v>#REF!</v>
      </c>
      <c r="F77" s="139" t="e">
        <f>#REF!</f>
        <v>#REF!</v>
      </c>
      <c r="G77" s="136" t="e">
        <f>#REF!</f>
        <v>#REF!</v>
      </c>
      <c r="H77" s="97" t="s">
        <v>125</v>
      </c>
      <c r="I77" s="168"/>
      <c r="J77" s="91" t="str">
        <f>'YARIŞMA BİLGİLERİ'!$F$21</f>
        <v>ERKEKLER  - BAYANLAR</v>
      </c>
      <c r="K77" s="169" t="str">
        <f t="shared" si="1"/>
        <v>İZMİR-Olimpik Deneme Yarışmaları</v>
      </c>
      <c r="L77" s="95" t="e">
        <f>#REF!</f>
        <v>#REF!</v>
      </c>
      <c r="M77" s="95" t="s">
        <v>149</v>
      </c>
    </row>
    <row r="78" spans="1:13" s="87" customFormat="1" ht="26.25" customHeight="1" x14ac:dyDescent="0.2">
      <c r="A78" s="89">
        <v>212</v>
      </c>
      <c r="B78" s="133" t="s">
        <v>131</v>
      </c>
      <c r="C78" s="135" t="e">
        <f>#REF!</f>
        <v>#REF!</v>
      </c>
      <c r="D78" s="137" t="e">
        <f>#REF!</f>
        <v>#REF!</v>
      </c>
      <c r="E78" s="137" t="e">
        <f>#REF!</f>
        <v>#REF!</v>
      </c>
      <c r="F78" s="139" t="e">
        <f>#REF!</f>
        <v>#REF!</v>
      </c>
      <c r="G78" s="136" t="e">
        <f>#REF!</f>
        <v>#REF!</v>
      </c>
      <c r="H78" s="97" t="s">
        <v>125</v>
      </c>
      <c r="I78" s="168"/>
      <c r="J78" s="91" t="str">
        <f>'YARIŞMA BİLGİLERİ'!$F$21</f>
        <v>ERKEKLER  - BAYANLAR</v>
      </c>
      <c r="K78" s="169" t="str">
        <f t="shared" si="1"/>
        <v>İZMİR-Olimpik Deneme Yarışmaları</v>
      </c>
      <c r="L78" s="95" t="e">
        <f>#REF!</f>
        <v>#REF!</v>
      </c>
      <c r="M78" s="95" t="s">
        <v>149</v>
      </c>
    </row>
    <row r="79" spans="1:13" s="87" customFormat="1" ht="26.25" customHeight="1" x14ac:dyDescent="0.2">
      <c r="A79" s="89">
        <v>213</v>
      </c>
      <c r="B79" s="133" t="s">
        <v>131</v>
      </c>
      <c r="C79" s="135" t="e">
        <f>#REF!</f>
        <v>#REF!</v>
      </c>
      <c r="D79" s="137" t="e">
        <f>#REF!</f>
        <v>#REF!</v>
      </c>
      <c r="E79" s="137" t="e">
        <f>#REF!</f>
        <v>#REF!</v>
      </c>
      <c r="F79" s="139" t="e">
        <f>#REF!</f>
        <v>#REF!</v>
      </c>
      <c r="G79" s="136" t="e">
        <f>#REF!</f>
        <v>#REF!</v>
      </c>
      <c r="H79" s="97" t="s">
        <v>125</v>
      </c>
      <c r="I79" s="168"/>
      <c r="J79" s="91" t="str">
        <f>'YARIŞMA BİLGİLERİ'!$F$21</f>
        <v>ERKEKLER  - BAYANLAR</v>
      </c>
      <c r="K79" s="169" t="str">
        <f t="shared" si="1"/>
        <v>İZMİR-Olimpik Deneme Yarışmaları</v>
      </c>
      <c r="L79" s="95" t="e">
        <f>#REF!</f>
        <v>#REF!</v>
      </c>
      <c r="M79" s="95" t="s">
        <v>149</v>
      </c>
    </row>
    <row r="80" spans="1:13" s="87" customFormat="1" ht="26.25" customHeight="1" x14ac:dyDescent="0.2">
      <c r="A80" s="89">
        <v>214</v>
      </c>
      <c r="B80" s="133" t="s">
        <v>131</v>
      </c>
      <c r="C80" s="135" t="e">
        <f>#REF!</f>
        <v>#REF!</v>
      </c>
      <c r="D80" s="137" t="e">
        <f>#REF!</f>
        <v>#REF!</v>
      </c>
      <c r="E80" s="137" t="e">
        <f>#REF!</f>
        <v>#REF!</v>
      </c>
      <c r="F80" s="139" t="e">
        <f>#REF!</f>
        <v>#REF!</v>
      </c>
      <c r="G80" s="136" t="e">
        <f>#REF!</f>
        <v>#REF!</v>
      </c>
      <c r="H80" s="97" t="s">
        <v>125</v>
      </c>
      <c r="I80" s="168"/>
      <c r="J80" s="91" t="str">
        <f>'YARIŞMA BİLGİLERİ'!$F$21</f>
        <v>ERKEKLER  - BAYANLAR</v>
      </c>
      <c r="K80" s="169" t="str">
        <f t="shared" si="1"/>
        <v>İZMİR-Olimpik Deneme Yarışmaları</v>
      </c>
      <c r="L80" s="95" t="e">
        <f>#REF!</f>
        <v>#REF!</v>
      </c>
      <c r="M80" s="95" t="s">
        <v>149</v>
      </c>
    </row>
    <row r="81" spans="1:13" s="87" customFormat="1" ht="26.25" customHeight="1" x14ac:dyDescent="0.2">
      <c r="A81" s="89">
        <v>215</v>
      </c>
      <c r="B81" s="133" t="s">
        <v>131</v>
      </c>
      <c r="C81" s="135" t="e">
        <f>#REF!</f>
        <v>#REF!</v>
      </c>
      <c r="D81" s="137" t="e">
        <f>#REF!</f>
        <v>#REF!</v>
      </c>
      <c r="E81" s="137" t="e">
        <f>#REF!</f>
        <v>#REF!</v>
      </c>
      <c r="F81" s="139" t="e">
        <f>#REF!</f>
        <v>#REF!</v>
      </c>
      <c r="G81" s="136" t="e">
        <f>#REF!</f>
        <v>#REF!</v>
      </c>
      <c r="H81" s="97" t="s">
        <v>125</v>
      </c>
      <c r="I81" s="168"/>
      <c r="J81" s="91" t="str">
        <f>'YARIŞMA BİLGİLERİ'!$F$21</f>
        <v>ERKEKLER  - BAYANLAR</v>
      </c>
      <c r="K81" s="169" t="str">
        <f t="shared" si="1"/>
        <v>İZMİR-Olimpik Deneme Yarışmaları</v>
      </c>
      <c r="L81" s="95" t="e">
        <f>#REF!</f>
        <v>#REF!</v>
      </c>
      <c r="M81" s="95" t="s">
        <v>149</v>
      </c>
    </row>
    <row r="82" spans="1:13" s="87" customFormat="1" ht="26.25" customHeight="1" x14ac:dyDescent="0.2">
      <c r="A82" s="89">
        <v>216</v>
      </c>
      <c r="B82" s="133" t="s">
        <v>131</v>
      </c>
      <c r="C82" s="135" t="e">
        <f>#REF!</f>
        <v>#REF!</v>
      </c>
      <c r="D82" s="137" t="e">
        <f>#REF!</f>
        <v>#REF!</v>
      </c>
      <c r="E82" s="137" t="e">
        <f>#REF!</f>
        <v>#REF!</v>
      </c>
      <c r="F82" s="139" t="e">
        <f>#REF!</f>
        <v>#REF!</v>
      </c>
      <c r="G82" s="136" t="e">
        <f>#REF!</f>
        <v>#REF!</v>
      </c>
      <c r="H82" s="97" t="s">
        <v>125</v>
      </c>
      <c r="I82" s="168"/>
      <c r="J82" s="91" t="str">
        <f>'YARIŞMA BİLGİLERİ'!$F$21</f>
        <v>ERKEKLER  - BAYANLAR</v>
      </c>
      <c r="K82" s="169" t="str">
        <f t="shared" si="1"/>
        <v>İZMİR-Olimpik Deneme Yarışmaları</v>
      </c>
      <c r="L82" s="95" t="e">
        <f>#REF!</f>
        <v>#REF!</v>
      </c>
      <c r="M82" s="95" t="s">
        <v>149</v>
      </c>
    </row>
    <row r="83" spans="1:13" s="87" customFormat="1" ht="26.25" customHeight="1" x14ac:dyDescent="0.2">
      <c r="A83" s="89">
        <v>217</v>
      </c>
      <c r="B83" s="133" t="s">
        <v>131</v>
      </c>
      <c r="C83" s="135" t="e">
        <f>#REF!</f>
        <v>#REF!</v>
      </c>
      <c r="D83" s="137" t="e">
        <f>#REF!</f>
        <v>#REF!</v>
      </c>
      <c r="E83" s="137" t="e">
        <f>#REF!</f>
        <v>#REF!</v>
      </c>
      <c r="F83" s="139" t="e">
        <f>#REF!</f>
        <v>#REF!</v>
      </c>
      <c r="G83" s="136" t="e">
        <f>#REF!</f>
        <v>#REF!</v>
      </c>
      <c r="H83" s="97" t="s">
        <v>125</v>
      </c>
      <c r="I83" s="168"/>
      <c r="J83" s="91" t="str">
        <f>'YARIŞMA BİLGİLERİ'!$F$21</f>
        <v>ERKEKLER  - BAYANLAR</v>
      </c>
      <c r="K83" s="169" t="str">
        <f t="shared" si="1"/>
        <v>İZMİR-Olimpik Deneme Yarışmaları</v>
      </c>
      <c r="L83" s="95" t="e">
        <f>#REF!</f>
        <v>#REF!</v>
      </c>
      <c r="M83" s="95" t="s">
        <v>149</v>
      </c>
    </row>
    <row r="84" spans="1:13" s="87" customFormat="1" ht="26.25" customHeight="1" x14ac:dyDescent="0.2">
      <c r="A84" s="89">
        <v>222</v>
      </c>
      <c r="B84" s="133" t="s">
        <v>131</v>
      </c>
      <c r="C84" s="135" t="e">
        <f>#REF!</f>
        <v>#REF!</v>
      </c>
      <c r="D84" s="137" t="e">
        <f>#REF!</f>
        <v>#REF!</v>
      </c>
      <c r="E84" s="137" t="e">
        <f>#REF!</f>
        <v>#REF!</v>
      </c>
      <c r="F84" s="139" t="e">
        <f>#REF!</f>
        <v>#REF!</v>
      </c>
      <c r="G84" s="136" t="e">
        <f>#REF!</f>
        <v>#REF!</v>
      </c>
      <c r="H84" s="97" t="s">
        <v>125</v>
      </c>
      <c r="I84" s="168"/>
      <c r="J84" s="91" t="str">
        <f>'YARIŞMA BİLGİLERİ'!$F$21</f>
        <v>ERKEKLER  - BAYANLAR</v>
      </c>
      <c r="K84" s="169" t="str">
        <f t="shared" si="1"/>
        <v>İZMİR-Olimpik Deneme Yarışmaları</v>
      </c>
      <c r="L84" s="95" t="e">
        <f>#REF!</f>
        <v>#REF!</v>
      </c>
      <c r="M84" s="95" t="s">
        <v>149</v>
      </c>
    </row>
    <row r="85" spans="1:13" s="87" customFormat="1" ht="26.25" customHeight="1" x14ac:dyDescent="0.2">
      <c r="A85" s="89">
        <v>223</v>
      </c>
      <c r="B85" s="133" t="s">
        <v>131</v>
      </c>
      <c r="C85" s="135" t="e">
        <f>#REF!</f>
        <v>#REF!</v>
      </c>
      <c r="D85" s="137" t="e">
        <f>#REF!</f>
        <v>#REF!</v>
      </c>
      <c r="E85" s="137" t="e">
        <f>#REF!</f>
        <v>#REF!</v>
      </c>
      <c r="F85" s="139" t="e">
        <f>#REF!</f>
        <v>#REF!</v>
      </c>
      <c r="G85" s="136" t="e">
        <f>#REF!</f>
        <v>#REF!</v>
      </c>
      <c r="H85" s="97" t="s">
        <v>125</v>
      </c>
      <c r="I85" s="168"/>
      <c r="J85" s="91" t="str">
        <f>'YARIŞMA BİLGİLERİ'!$F$21</f>
        <v>ERKEKLER  - BAYANLAR</v>
      </c>
      <c r="K85" s="169" t="str">
        <f t="shared" si="1"/>
        <v>İZMİR-Olimpik Deneme Yarışmaları</v>
      </c>
      <c r="L85" s="95" t="e">
        <f>#REF!</f>
        <v>#REF!</v>
      </c>
      <c r="M85" s="95" t="s">
        <v>149</v>
      </c>
    </row>
    <row r="86" spans="1:13" s="87" customFormat="1" ht="26.25" customHeight="1" x14ac:dyDescent="0.2">
      <c r="A86" s="89">
        <v>224</v>
      </c>
      <c r="B86" s="133" t="s">
        <v>131</v>
      </c>
      <c r="C86" s="135" t="e">
        <f>#REF!</f>
        <v>#REF!</v>
      </c>
      <c r="D86" s="137" t="e">
        <f>#REF!</f>
        <v>#REF!</v>
      </c>
      <c r="E86" s="137" t="e">
        <f>#REF!</f>
        <v>#REF!</v>
      </c>
      <c r="F86" s="139" t="e">
        <f>#REF!</f>
        <v>#REF!</v>
      </c>
      <c r="G86" s="136" t="e">
        <f>#REF!</f>
        <v>#REF!</v>
      </c>
      <c r="H86" s="97" t="s">
        <v>125</v>
      </c>
      <c r="I86" s="168"/>
      <c r="J86" s="91" t="str">
        <f>'YARIŞMA BİLGİLERİ'!$F$21</f>
        <v>ERKEKLER  - BAYANLAR</v>
      </c>
      <c r="K86" s="169" t="str">
        <f t="shared" si="1"/>
        <v>İZMİR-Olimpik Deneme Yarışmaları</v>
      </c>
      <c r="L86" s="95" t="e">
        <f>#REF!</f>
        <v>#REF!</v>
      </c>
      <c r="M86" s="95" t="s">
        <v>149</v>
      </c>
    </row>
    <row r="87" spans="1:13" s="87" customFormat="1" ht="26.25" customHeight="1" x14ac:dyDescent="0.2">
      <c r="A87" s="89">
        <v>225</v>
      </c>
      <c r="B87" s="133" t="s">
        <v>131</v>
      </c>
      <c r="C87" s="135" t="e">
        <f>#REF!</f>
        <v>#REF!</v>
      </c>
      <c r="D87" s="137" t="e">
        <f>#REF!</f>
        <v>#REF!</v>
      </c>
      <c r="E87" s="137" t="e">
        <f>#REF!</f>
        <v>#REF!</v>
      </c>
      <c r="F87" s="139" t="e">
        <f>#REF!</f>
        <v>#REF!</v>
      </c>
      <c r="G87" s="136" t="e">
        <f>#REF!</f>
        <v>#REF!</v>
      </c>
      <c r="H87" s="97" t="s">
        <v>125</v>
      </c>
      <c r="I87" s="168"/>
      <c r="J87" s="91" t="str">
        <f>'YARIŞMA BİLGİLERİ'!$F$21</f>
        <v>ERKEKLER  - BAYANLAR</v>
      </c>
      <c r="K87" s="169" t="str">
        <f t="shared" si="1"/>
        <v>İZMİR-Olimpik Deneme Yarışmaları</v>
      </c>
      <c r="L87" s="95" t="e">
        <f>#REF!</f>
        <v>#REF!</v>
      </c>
      <c r="M87" s="95" t="s">
        <v>149</v>
      </c>
    </row>
    <row r="88" spans="1:13" s="87" customFormat="1" ht="26.25" customHeight="1" x14ac:dyDescent="0.2">
      <c r="A88" s="89">
        <v>226</v>
      </c>
      <c r="B88" s="133" t="s">
        <v>131</v>
      </c>
      <c r="C88" s="135" t="e">
        <f>#REF!</f>
        <v>#REF!</v>
      </c>
      <c r="D88" s="137" t="e">
        <f>#REF!</f>
        <v>#REF!</v>
      </c>
      <c r="E88" s="137" t="e">
        <f>#REF!</f>
        <v>#REF!</v>
      </c>
      <c r="F88" s="139" t="e">
        <f>#REF!</f>
        <v>#REF!</v>
      </c>
      <c r="G88" s="136" t="e">
        <f>#REF!</f>
        <v>#REF!</v>
      </c>
      <c r="H88" s="97" t="s">
        <v>125</v>
      </c>
      <c r="I88" s="168"/>
      <c r="J88" s="91" t="str">
        <f>'YARIŞMA BİLGİLERİ'!$F$21</f>
        <v>ERKEKLER  - BAYANLAR</v>
      </c>
      <c r="K88" s="169" t="str">
        <f t="shared" si="1"/>
        <v>İZMİR-Olimpik Deneme Yarışmaları</v>
      </c>
      <c r="L88" s="95" t="e">
        <f>#REF!</f>
        <v>#REF!</v>
      </c>
      <c r="M88" s="95" t="s">
        <v>149</v>
      </c>
    </row>
    <row r="89" spans="1:13" s="87" customFormat="1" ht="26.25" customHeight="1" x14ac:dyDescent="0.2">
      <c r="A89" s="89">
        <v>227</v>
      </c>
      <c r="B89" s="133" t="s">
        <v>131</v>
      </c>
      <c r="C89" s="135" t="e">
        <f>#REF!</f>
        <v>#REF!</v>
      </c>
      <c r="D89" s="137" t="e">
        <f>#REF!</f>
        <v>#REF!</v>
      </c>
      <c r="E89" s="137" t="e">
        <f>#REF!</f>
        <v>#REF!</v>
      </c>
      <c r="F89" s="139" t="e">
        <f>#REF!</f>
        <v>#REF!</v>
      </c>
      <c r="G89" s="136" t="e">
        <f>#REF!</f>
        <v>#REF!</v>
      </c>
      <c r="H89" s="97" t="s">
        <v>125</v>
      </c>
      <c r="I89" s="168"/>
      <c r="J89" s="91" t="str">
        <f>'YARIŞMA BİLGİLERİ'!$F$21</f>
        <v>ERKEKLER  - BAYANLAR</v>
      </c>
      <c r="K89" s="169" t="str">
        <f t="shared" si="1"/>
        <v>İZMİR-Olimpik Deneme Yarışmaları</v>
      </c>
      <c r="L89" s="95" t="e">
        <f>#REF!</f>
        <v>#REF!</v>
      </c>
      <c r="M89" s="95" t="s">
        <v>149</v>
      </c>
    </row>
    <row r="90" spans="1:13" s="87" customFormat="1" ht="26.25" customHeight="1" x14ac:dyDescent="0.2">
      <c r="A90" s="89">
        <v>228</v>
      </c>
      <c r="B90" s="133" t="s">
        <v>131</v>
      </c>
      <c r="C90" s="135" t="e">
        <f>#REF!</f>
        <v>#REF!</v>
      </c>
      <c r="D90" s="137" t="e">
        <f>#REF!</f>
        <v>#REF!</v>
      </c>
      <c r="E90" s="137" t="e">
        <f>#REF!</f>
        <v>#REF!</v>
      </c>
      <c r="F90" s="139" t="e">
        <f>#REF!</f>
        <v>#REF!</v>
      </c>
      <c r="G90" s="136" t="e">
        <f>#REF!</f>
        <v>#REF!</v>
      </c>
      <c r="H90" s="97" t="s">
        <v>125</v>
      </c>
      <c r="I90" s="168"/>
      <c r="J90" s="91" t="str">
        <f>'YARIŞMA BİLGİLERİ'!$F$21</f>
        <v>ERKEKLER  - BAYANLAR</v>
      </c>
      <c r="K90" s="169" t="str">
        <f t="shared" si="1"/>
        <v>İZMİR-Olimpik Deneme Yarışmaları</v>
      </c>
      <c r="L90" s="95" t="e">
        <f>#REF!</f>
        <v>#REF!</v>
      </c>
      <c r="M90" s="95" t="s">
        <v>149</v>
      </c>
    </row>
    <row r="91" spans="1:13" s="87" customFormat="1" ht="26.25" customHeight="1" x14ac:dyDescent="0.2">
      <c r="A91" s="89">
        <v>229</v>
      </c>
      <c r="B91" s="133" t="s">
        <v>131</v>
      </c>
      <c r="C91" s="135" t="e">
        <f>#REF!</f>
        <v>#REF!</v>
      </c>
      <c r="D91" s="137" t="e">
        <f>#REF!</f>
        <v>#REF!</v>
      </c>
      <c r="E91" s="137" t="e">
        <f>#REF!</f>
        <v>#REF!</v>
      </c>
      <c r="F91" s="139" t="e">
        <f>#REF!</f>
        <v>#REF!</v>
      </c>
      <c r="G91" s="136" t="e">
        <f>#REF!</f>
        <v>#REF!</v>
      </c>
      <c r="H91" s="97" t="s">
        <v>125</v>
      </c>
      <c r="I91" s="168"/>
      <c r="J91" s="91" t="str">
        <f>'YARIŞMA BİLGİLERİ'!$F$21</f>
        <v>ERKEKLER  - BAYANLAR</v>
      </c>
      <c r="K91" s="169" t="str">
        <f t="shared" si="1"/>
        <v>İZMİR-Olimpik Deneme Yarışmaları</v>
      </c>
      <c r="L91" s="95" t="e">
        <f>#REF!</f>
        <v>#REF!</v>
      </c>
      <c r="M91" s="95" t="s">
        <v>149</v>
      </c>
    </row>
    <row r="92" spans="1:13" s="87" customFormat="1" ht="26.25" customHeight="1" x14ac:dyDescent="0.2">
      <c r="A92" s="89">
        <v>230</v>
      </c>
      <c r="B92" s="133" t="s">
        <v>131</v>
      </c>
      <c r="C92" s="135" t="e">
        <f>#REF!</f>
        <v>#REF!</v>
      </c>
      <c r="D92" s="137" t="e">
        <f>#REF!</f>
        <v>#REF!</v>
      </c>
      <c r="E92" s="137" t="e">
        <f>#REF!</f>
        <v>#REF!</v>
      </c>
      <c r="F92" s="139" t="e">
        <f>#REF!</f>
        <v>#REF!</v>
      </c>
      <c r="G92" s="136" t="e">
        <f>#REF!</f>
        <v>#REF!</v>
      </c>
      <c r="H92" s="97" t="s">
        <v>125</v>
      </c>
      <c r="I92" s="168"/>
      <c r="J92" s="91" t="str">
        <f>'YARIŞMA BİLGİLERİ'!$F$21</f>
        <v>ERKEKLER  - BAYANLAR</v>
      </c>
      <c r="K92" s="169" t="str">
        <f t="shared" si="1"/>
        <v>İZMİR-Olimpik Deneme Yarışmaları</v>
      </c>
      <c r="L92" s="95" t="e">
        <f>#REF!</f>
        <v>#REF!</v>
      </c>
      <c r="M92" s="95" t="s">
        <v>149</v>
      </c>
    </row>
    <row r="93" spans="1:13" s="87" customFormat="1" ht="26.25" customHeight="1" x14ac:dyDescent="0.2">
      <c r="A93" s="89">
        <v>231</v>
      </c>
      <c r="B93" s="133" t="s">
        <v>195</v>
      </c>
      <c r="C93" s="135">
        <f>'3000m.'!L11</f>
        <v>0</v>
      </c>
      <c r="D93" s="137">
        <f>'3000m.'!M11</f>
        <v>0</v>
      </c>
      <c r="E93" s="137">
        <f>'3000m.'!N11</f>
        <v>0</v>
      </c>
      <c r="F93" s="139">
        <f>'3000m.'!O11</f>
        <v>0</v>
      </c>
      <c r="G93" s="136">
        <f>'3000m.'!J11</f>
        <v>1</v>
      </c>
      <c r="H93" s="97" t="s">
        <v>155</v>
      </c>
      <c r="I93" s="168"/>
      <c r="J93" s="91" t="str">
        <f>'YARIŞMA BİLGİLERİ'!$F$21</f>
        <v>ERKEKLER  - BAYANLAR</v>
      </c>
      <c r="K93" s="169" t="str">
        <f t="shared" si="1"/>
        <v>İZMİR-Olimpik Deneme Yarışmaları</v>
      </c>
      <c r="L93" s="95" t="e">
        <f>'3000m.'!N$7</f>
        <v>#REF!</v>
      </c>
      <c r="M93" s="95" t="s">
        <v>149</v>
      </c>
    </row>
    <row r="94" spans="1:13" s="87" customFormat="1" ht="26.25" customHeight="1" x14ac:dyDescent="0.2">
      <c r="A94" s="89">
        <v>236</v>
      </c>
      <c r="B94" s="133" t="s">
        <v>195</v>
      </c>
      <c r="C94" s="135">
        <f>'3000m.'!L12</f>
        <v>0</v>
      </c>
      <c r="D94" s="137">
        <f>'3000m.'!M12</f>
        <v>0</v>
      </c>
      <c r="E94" s="137">
        <f>'3000m.'!N12</f>
        <v>0</v>
      </c>
      <c r="F94" s="139">
        <f>'3000m.'!O12</f>
        <v>0</v>
      </c>
      <c r="G94" s="136">
        <f>'3000m.'!J12</f>
        <v>2</v>
      </c>
      <c r="H94" s="97" t="s">
        <v>155</v>
      </c>
      <c r="I94" s="168"/>
      <c r="J94" s="91" t="str">
        <f>'YARIŞMA BİLGİLERİ'!$F$21</f>
        <v>ERKEKLER  - BAYANLAR</v>
      </c>
      <c r="K94" s="169" t="str">
        <f t="shared" si="1"/>
        <v>İZMİR-Olimpik Deneme Yarışmaları</v>
      </c>
      <c r="L94" s="95" t="e">
        <f>'3000m.'!N$7</f>
        <v>#REF!</v>
      </c>
      <c r="M94" s="95" t="s">
        <v>149</v>
      </c>
    </row>
    <row r="95" spans="1:13" s="87" customFormat="1" ht="26.25" customHeight="1" x14ac:dyDescent="0.2">
      <c r="A95" s="89">
        <v>237</v>
      </c>
      <c r="B95" s="133" t="s">
        <v>195</v>
      </c>
      <c r="C95" s="135">
        <f>'3000m.'!L13</f>
        <v>0</v>
      </c>
      <c r="D95" s="137">
        <f>'3000m.'!M13</f>
        <v>0</v>
      </c>
      <c r="E95" s="137">
        <f>'3000m.'!N13</f>
        <v>0</v>
      </c>
      <c r="F95" s="139">
        <f>'3000m.'!O13</f>
        <v>0</v>
      </c>
      <c r="G95" s="136">
        <f>'3000m.'!J13</f>
        <v>3</v>
      </c>
      <c r="H95" s="97" t="s">
        <v>155</v>
      </c>
      <c r="I95" s="168"/>
      <c r="J95" s="91" t="str">
        <f>'YARIŞMA BİLGİLERİ'!$F$21</f>
        <v>ERKEKLER  - BAYANLAR</v>
      </c>
      <c r="K95" s="169" t="str">
        <f t="shared" si="1"/>
        <v>İZMİR-Olimpik Deneme Yarışmaları</v>
      </c>
      <c r="L95" s="95" t="e">
        <f>'3000m.'!N$7</f>
        <v>#REF!</v>
      </c>
      <c r="M95" s="95" t="s">
        <v>149</v>
      </c>
    </row>
    <row r="96" spans="1:13" s="87" customFormat="1" ht="26.25" customHeight="1" x14ac:dyDescent="0.2">
      <c r="A96" s="89">
        <v>238</v>
      </c>
      <c r="B96" s="133" t="s">
        <v>195</v>
      </c>
      <c r="C96" s="135">
        <f>'3000m.'!L14</f>
        <v>0</v>
      </c>
      <c r="D96" s="137">
        <f>'3000m.'!M14</f>
        <v>0</v>
      </c>
      <c r="E96" s="137">
        <f>'3000m.'!N14</f>
        <v>0</v>
      </c>
      <c r="F96" s="139">
        <f>'3000m.'!O14</f>
        <v>0</v>
      </c>
      <c r="G96" s="136">
        <f>'3000m.'!J14</f>
        <v>4</v>
      </c>
      <c r="H96" s="97" t="s">
        <v>155</v>
      </c>
      <c r="I96" s="168"/>
      <c r="J96" s="91" t="str">
        <f>'YARIŞMA BİLGİLERİ'!$F$21</f>
        <v>ERKEKLER  - BAYANLAR</v>
      </c>
      <c r="K96" s="169" t="str">
        <f t="shared" si="1"/>
        <v>İZMİR-Olimpik Deneme Yarışmaları</v>
      </c>
      <c r="L96" s="95" t="e">
        <f>'3000m.'!N$7</f>
        <v>#REF!</v>
      </c>
      <c r="M96" s="95" t="s">
        <v>149</v>
      </c>
    </row>
    <row r="97" spans="1:13" s="87" customFormat="1" ht="26.25" customHeight="1" x14ac:dyDescent="0.2">
      <c r="A97" s="89">
        <v>239</v>
      </c>
      <c r="B97" s="133" t="s">
        <v>195</v>
      </c>
      <c r="C97" s="135">
        <f>'3000m.'!L15</f>
        <v>0</v>
      </c>
      <c r="D97" s="137">
        <f>'3000m.'!M15</f>
        <v>0</v>
      </c>
      <c r="E97" s="137">
        <f>'3000m.'!N15</f>
        <v>0</v>
      </c>
      <c r="F97" s="139">
        <f>'3000m.'!O15</f>
        <v>0</v>
      </c>
      <c r="G97" s="136">
        <f>'3000m.'!J15</f>
        <v>5</v>
      </c>
      <c r="H97" s="97" t="s">
        <v>155</v>
      </c>
      <c r="I97" s="168"/>
      <c r="J97" s="91" t="str">
        <f>'YARIŞMA BİLGİLERİ'!$F$21</f>
        <v>ERKEKLER  - BAYANLAR</v>
      </c>
      <c r="K97" s="169" t="str">
        <f t="shared" si="1"/>
        <v>İZMİR-Olimpik Deneme Yarışmaları</v>
      </c>
      <c r="L97" s="95" t="e">
        <f>'3000m.'!N$7</f>
        <v>#REF!</v>
      </c>
      <c r="M97" s="95" t="s">
        <v>149</v>
      </c>
    </row>
    <row r="98" spans="1:13" s="87" customFormat="1" ht="26.25" customHeight="1" x14ac:dyDescent="0.2">
      <c r="A98" s="89">
        <v>240</v>
      </c>
      <c r="B98" s="133" t="s">
        <v>195</v>
      </c>
      <c r="C98" s="135">
        <f>'3000m.'!L16</f>
        <v>0</v>
      </c>
      <c r="D98" s="137">
        <f>'3000m.'!M16</f>
        <v>0</v>
      </c>
      <c r="E98" s="137">
        <f>'3000m.'!N16</f>
        <v>0</v>
      </c>
      <c r="F98" s="139">
        <f>'3000m.'!O16</f>
        <v>0</v>
      </c>
      <c r="G98" s="136">
        <f>'3000m.'!J16</f>
        <v>6</v>
      </c>
      <c r="H98" s="97" t="s">
        <v>155</v>
      </c>
      <c r="I98" s="168"/>
      <c r="J98" s="91" t="str">
        <f>'YARIŞMA BİLGİLERİ'!$F$21</f>
        <v>ERKEKLER  - BAYANLAR</v>
      </c>
      <c r="K98" s="169" t="str">
        <f t="shared" si="1"/>
        <v>İZMİR-Olimpik Deneme Yarışmaları</v>
      </c>
      <c r="L98" s="95" t="e">
        <f>'3000m.'!N$7</f>
        <v>#REF!</v>
      </c>
      <c r="M98" s="95" t="s">
        <v>149</v>
      </c>
    </row>
    <row r="99" spans="1:13" s="87" customFormat="1" ht="26.25" customHeight="1" x14ac:dyDescent="0.2">
      <c r="A99" s="89">
        <v>241</v>
      </c>
      <c r="B99" s="133" t="s">
        <v>195</v>
      </c>
      <c r="C99" s="135">
        <f>'3000m.'!L17</f>
        <v>0</v>
      </c>
      <c r="D99" s="137">
        <f>'3000m.'!M17</f>
        <v>0</v>
      </c>
      <c r="E99" s="137">
        <f>'3000m.'!N17</f>
        <v>0</v>
      </c>
      <c r="F99" s="139">
        <f>'3000m.'!O17</f>
        <v>0</v>
      </c>
      <c r="G99" s="136">
        <f>'3000m.'!J17</f>
        <v>7</v>
      </c>
      <c r="H99" s="97" t="s">
        <v>155</v>
      </c>
      <c r="I99" s="168"/>
      <c r="J99" s="91" t="str">
        <f>'YARIŞMA BİLGİLERİ'!$F$21</f>
        <v>ERKEKLER  - BAYANLAR</v>
      </c>
      <c r="K99" s="169" t="str">
        <f t="shared" si="1"/>
        <v>İZMİR-Olimpik Deneme Yarışmaları</v>
      </c>
      <c r="L99" s="95" t="e">
        <f>'3000m.'!N$7</f>
        <v>#REF!</v>
      </c>
      <c r="M99" s="95" t="s">
        <v>149</v>
      </c>
    </row>
    <row r="100" spans="1:13" s="87" customFormat="1" ht="26.25" customHeight="1" x14ac:dyDescent="0.2">
      <c r="A100" s="89">
        <v>242</v>
      </c>
      <c r="B100" s="133" t="s">
        <v>195</v>
      </c>
      <c r="C100" s="135">
        <f>'3000m.'!L18</f>
        <v>0</v>
      </c>
      <c r="D100" s="137">
        <f>'3000m.'!M18</f>
        <v>0</v>
      </c>
      <c r="E100" s="137">
        <f>'3000m.'!N18</f>
        <v>0</v>
      </c>
      <c r="F100" s="139">
        <f>'3000m.'!O18</f>
        <v>0</v>
      </c>
      <c r="G100" s="136">
        <f>'3000m.'!J18</f>
        <v>8</v>
      </c>
      <c r="H100" s="97" t="s">
        <v>155</v>
      </c>
      <c r="I100" s="168"/>
      <c r="J100" s="91" t="str">
        <f>'YARIŞMA BİLGİLERİ'!$F$21</f>
        <v>ERKEKLER  - BAYANLAR</v>
      </c>
      <c r="K100" s="169" t="str">
        <f t="shared" si="1"/>
        <v>İZMİR-Olimpik Deneme Yarışmaları</v>
      </c>
      <c r="L100" s="95" t="e">
        <f>'3000m.'!N$7</f>
        <v>#REF!</v>
      </c>
      <c r="M100" s="95" t="s">
        <v>149</v>
      </c>
    </row>
    <row r="101" spans="1:13" s="87" customFormat="1" ht="26.25" customHeight="1" x14ac:dyDescent="0.2">
      <c r="A101" s="89">
        <v>243</v>
      </c>
      <c r="B101" s="133" t="s">
        <v>195</v>
      </c>
      <c r="C101" s="135">
        <f>'3000m.'!L19</f>
        <v>0</v>
      </c>
      <c r="D101" s="137">
        <f>'3000m.'!M19</f>
        <v>0</v>
      </c>
      <c r="E101" s="137">
        <f>'3000m.'!N19</f>
        <v>0</v>
      </c>
      <c r="F101" s="139">
        <f>'3000m.'!O19</f>
        <v>0</v>
      </c>
      <c r="G101" s="136">
        <f>'3000m.'!J19</f>
        <v>0</v>
      </c>
      <c r="H101" s="97" t="s">
        <v>155</v>
      </c>
      <c r="I101" s="168"/>
      <c r="J101" s="91" t="str">
        <f>'YARIŞMA BİLGİLERİ'!$F$21</f>
        <v>ERKEKLER  - BAYANLAR</v>
      </c>
      <c r="K101" s="169" t="str">
        <f t="shared" si="1"/>
        <v>İZMİR-Olimpik Deneme Yarışmaları</v>
      </c>
      <c r="L101" s="95" t="e">
        <f>'3000m.'!N$7</f>
        <v>#REF!</v>
      </c>
      <c r="M101" s="95" t="s">
        <v>149</v>
      </c>
    </row>
    <row r="102" spans="1:13" s="87" customFormat="1" ht="26.25" customHeight="1" x14ac:dyDescent="0.2">
      <c r="A102" s="89">
        <v>244</v>
      </c>
      <c r="B102" s="133" t="s">
        <v>195</v>
      </c>
      <c r="C102" s="135">
        <f>'3000m.'!L20</f>
        <v>0</v>
      </c>
      <c r="D102" s="137">
        <f>'3000m.'!M20</f>
        <v>0</v>
      </c>
      <c r="E102" s="137">
        <f>'3000m.'!N20</f>
        <v>0</v>
      </c>
      <c r="F102" s="139">
        <f>'3000m.'!O20</f>
        <v>0</v>
      </c>
      <c r="G102" s="136">
        <f>'3000m.'!J20</f>
        <v>0</v>
      </c>
      <c r="H102" s="97" t="s">
        <v>155</v>
      </c>
      <c r="I102" s="168"/>
      <c r="J102" s="91" t="str">
        <f>'YARIŞMA BİLGİLERİ'!$F$21</f>
        <v>ERKEKLER  - BAYANLAR</v>
      </c>
      <c r="K102" s="169" t="str">
        <f t="shared" si="1"/>
        <v>İZMİR-Olimpik Deneme Yarışmaları</v>
      </c>
      <c r="L102" s="95" t="e">
        <f>'3000m.'!N$7</f>
        <v>#REF!</v>
      </c>
      <c r="M102" s="95" t="s">
        <v>149</v>
      </c>
    </row>
    <row r="103" spans="1:13" s="87" customFormat="1" ht="26.25" customHeight="1" x14ac:dyDescent="0.2">
      <c r="A103" s="89">
        <v>245</v>
      </c>
      <c r="B103" s="133" t="s">
        <v>195</v>
      </c>
      <c r="C103" s="135">
        <f>'3000m.'!L21</f>
        <v>0</v>
      </c>
      <c r="D103" s="137">
        <f>'3000m.'!M21</f>
        <v>0</v>
      </c>
      <c r="E103" s="137">
        <f>'3000m.'!N21</f>
        <v>0</v>
      </c>
      <c r="F103" s="139">
        <f>'3000m.'!O21</f>
        <v>0</v>
      </c>
      <c r="G103" s="136">
        <f>'3000m.'!J21</f>
        <v>0</v>
      </c>
      <c r="H103" s="97" t="s">
        <v>155</v>
      </c>
      <c r="I103" s="168"/>
      <c r="J103" s="91" t="str">
        <f>'YARIŞMA BİLGİLERİ'!$F$21</f>
        <v>ERKEKLER  - BAYANLAR</v>
      </c>
      <c r="K103" s="169" t="str">
        <f t="shared" si="1"/>
        <v>İZMİR-Olimpik Deneme Yarışmaları</v>
      </c>
      <c r="L103" s="95" t="e">
        <f>'3000m.'!N$7</f>
        <v>#REF!</v>
      </c>
      <c r="M103" s="95" t="s">
        <v>149</v>
      </c>
    </row>
    <row r="104" spans="1:13" s="87" customFormat="1" ht="26.25" customHeight="1" x14ac:dyDescent="0.2">
      <c r="A104" s="89">
        <v>346</v>
      </c>
      <c r="B104" s="133" t="s">
        <v>195</v>
      </c>
      <c r="C104" s="135">
        <f>'3000m.'!L22</f>
        <v>0</v>
      </c>
      <c r="D104" s="137">
        <f>'3000m.'!M22</f>
        <v>0</v>
      </c>
      <c r="E104" s="137">
        <f>'3000m.'!N22</f>
        <v>0</v>
      </c>
      <c r="F104" s="139">
        <f>'3000m.'!O22</f>
        <v>0</v>
      </c>
      <c r="G104" s="136">
        <f>'3000m.'!J22</f>
        <v>0</v>
      </c>
      <c r="H104" s="97" t="s">
        <v>155</v>
      </c>
      <c r="I104" s="168"/>
      <c r="J104" s="91" t="str">
        <f>'YARIŞMA BİLGİLERİ'!$F$21</f>
        <v>ERKEKLER  - BAYANLAR</v>
      </c>
      <c r="K104" s="169" t="str">
        <f t="shared" si="1"/>
        <v>İZMİR-Olimpik Deneme Yarışmaları</v>
      </c>
      <c r="L104" s="95" t="e">
        <f>'3000m.'!N$7</f>
        <v>#REF!</v>
      </c>
      <c r="M104" s="95" t="s">
        <v>149</v>
      </c>
    </row>
    <row r="105" spans="1:13" s="87" customFormat="1" ht="26.25" customHeight="1" x14ac:dyDescent="0.2">
      <c r="A105" s="89">
        <v>347</v>
      </c>
      <c r="B105" s="133" t="s">
        <v>195</v>
      </c>
      <c r="C105" s="135">
        <f>'3000m.'!L23</f>
        <v>0</v>
      </c>
      <c r="D105" s="137">
        <f>'3000m.'!M23</f>
        <v>0</v>
      </c>
      <c r="E105" s="137">
        <f>'3000m.'!N23</f>
        <v>0</v>
      </c>
      <c r="F105" s="139">
        <f>'3000m.'!O23</f>
        <v>0</v>
      </c>
      <c r="G105" s="136">
        <f>'3000m.'!J23</f>
        <v>0</v>
      </c>
      <c r="H105" s="97" t="s">
        <v>155</v>
      </c>
      <c r="I105" s="168"/>
      <c r="J105" s="91" t="str">
        <f>'YARIŞMA BİLGİLERİ'!$F$21</f>
        <v>ERKEKLER  - BAYANLAR</v>
      </c>
      <c r="K105" s="169" t="str">
        <f t="shared" si="1"/>
        <v>İZMİR-Olimpik Deneme Yarışmaları</v>
      </c>
      <c r="L105" s="95" t="e">
        <f>'3000m.'!N$7</f>
        <v>#REF!</v>
      </c>
      <c r="M105" s="95" t="s">
        <v>149</v>
      </c>
    </row>
    <row r="106" spans="1:13" s="87" customFormat="1" ht="26.25" customHeight="1" x14ac:dyDescent="0.2">
      <c r="A106" s="89">
        <v>348</v>
      </c>
      <c r="B106" s="133" t="s">
        <v>195</v>
      </c>
      <c r="C106" s="135">
        <f>'3000m.'!L24</f>
        <v>0</v>
      </c>
      <c r="D106" s="137">
        <f>'3000m.'!M24</f>
        <v>0</v>
      </c>
      <c r="E106" s="137">
        <f>'3000m.'!N24</f>
        <v>0</v>
      </c>
      <c r="F106" s="139">
        <f>'3000m.'!O24</f>
        <v>0</v>
      </c>
      <c r="G106" s="136">
        <f>'3000m.'!J24</f>
        <v>0</v>
      </c>
      <c r="H106" s="97" t="s">
        <v>155</v>
      </c>
      <c r="I106" s="168"/>
      <c r="J106" s="91" t="str">
        <f>'YARIŞMA BİLGİLERİ'!$F$21</f>
        <v>ERKEKLER  - BAYANLAR</v>
      </c>
      <c r="K106" s="169" t="str">
        <f t="shared" si="1"/>
        <v>İZMİR-Olimpik Deneme Yarışmaları</v>
      </c>
      <c r="L106" s="95" t="e">
        <f>'3000m.'!N$7</f>
        <v>#REF!</v>
      </c>
      <c r="M106" s="95" t="s">
        <v>149</v>
      </c>
    </row>
    <row r="107" spans="1:13" s="87" customFormat="1" ht="26.25" customHeight="1" x14ac:dyDescent="0.2">
      <c r="A107" s="89">
        <v>349</v>
      </c>
      <c r="B107" s="133" t="s">
        <v>195</v>
      </c>
      <c r="C107" s="135">
        <f>'3000m.'!L25</f>
        <v>0</v>
      </c>
      <c r="D107" s="137">
        <f>'3000m.'!M25</f>
        <v>0</v>
      </c>
      <c r="E107" s="137">
        <f>'3000m.'!N25</f>
        <v>0</v>
      </c>
      <c r="F107" s="139">
        <f>'3000m.'!O25</f>
        <v>0</v>
      </c>
      <c r="G107" s="136">
        <f>'3000m.'!J25</f>
        <v>0</v>
      </c>
      <c r="H107" s="97" t="s">
        <v>155</v>
      </c>
      <c r="I107" s="168"/>
      <c r="J107" s="91" t="str">
        <f>'YARIŞMA BİLGİLERİ'!$F$21</f>
        <v>ERKEKLER  - BAYANLAR</v>
      </c>
      <c r="K107" s="169" t="str">
        <f t="shared" si="1"/>
        <v>İZMİR-Olimpik Deneme Yarışmaları</v>
      </c>
      <c r="L107" s="95" t="e">
        <f>'3000m.'!N$7</f>
        <v>#REF!</v>
      </c>
      <c r="M107" s="95" t="s">
        <v>149</v>
      </c>
    </row>
    <row r="108" spans="1:13" s="87" customFormat="1" ht="26.25" customHeight="1" x14ac:dyDescent="0.2">
      <c r="A108" s="89">
        <v>350</v>
      </c>
      <c r="B108" s="133" t="s">
        <v>195</v>
      </c>
      <c r="C108" s="135">
        <f>'3000m.'!L26</f>
        <v>0</v>
      </c>
      <c r="D108" s="137">
        <f>'3000m.'!M26</f>
        <v>0</v>
      </c>
      <c r="E108" s="137">
        <f>'3000m.'!N26</f>
        <v>0</v>
      </c>
      <c r="F108" s="139">
        <f>'3000m.'!O26</f>
        <v>0</v>
      </c>
      <c r="G108" s="136">
        <f>'3000m.'!J26</f>
        <v>0</v>
      </c>
      <c r="H108" s="97" t="s">
        <v>155</v>
      </c>
      <c r="I108" s="168"/>
      <c r="J108" s="91" t="str">
        <f>'YARIŞMA BİLGİLERİ'!$F$21</f>
        <v>ERKEKLER  - BAYANLAR</v>
      </c>
      <c r="K108" s="169" t="str">
        <f t="shared" si="1"/>
        <v>İZMİR-Olimpik Deneme Yarışmaları</v>
      </c>
      <c r="L108" s="95" t="e">
        <f>'3000m.'!N$7</f>
        <v>#REF!</v>
      </c>
      <c r="M108" s="95" t="s">
        <v>149</v>
      </c>
    </row>
    <row r="109" spans="1:13" s="87" customFormat="1" ht="26.25" customHeight="1" x14ac:dyDescent="0.2">
      <c r="A109" s="89">
        <v>351</v>
      </c>
      <c r="B109" s="133" t="s">
        <v>195</v>
      </c>
      <c r="C109" s="135">
        <f>'3000m.'!L27</f>
        <v>0</v>
      </c>
      <c r="D109" s="137">
        <f>'3000m.'!M27</f>
        <v>0</v>
      </c>
      <c r="E109" s="137">
        <f>'3000m.'!N27</f>
        <v>0</v>
      </c>
      <c r="F109" s="139">
        <f>'3000m.'!O27</f>
        <v>0</v>
      </c>
      <c r="G109" s="136">
        <f>'3000m.'!J27</f>
        <v>0</v>
      </c>
      <c r="H109" s="97" t="s">
        <v>155</v>
      </c>
      <c r="I109" s="168"/>
      <c r="J109" s="91" t="str">
        <f>'YARIŞMA BİLGİLERİ'!$F$21</f>
        <v>ERKEKLER  - BAYANLAR</v>
      </c>
      <c r="K109" s="169" t="str">
        <f t="shared" si="1"/>
        <v>İZMİR-Olimpik Deneme Yarışmaları</v>
      </c>
      <c r="L109" s="95" t="e">
        <f>'3000m.'!N$7</f>
        <v>#REF!</v>
      </c>
      <c r="M109" s="95" t="s">
        <v>149</v>
      </c>
    </row>
    <row r="110" spans="1:13" s="87" customFormat="1" ht="26.25" customHeight="1" x14ac:dyDescent="0.2">
      <c r="A110" s="89">
        <v>352</v>
      </c>
      <c r="B110" s="133" t="s">
        <v>195</v>
      </c>
      <c r="C110" s="135">
        <f>'3000m.'!L28</f>
        <v>0</v>
      </c>
      <c r="D110" s="137">
        <f>'3000m.'!M28</f>
        <v>0</v>
      </c>
      <c r="E110" s="137">
        <f>'3000m.'!N28</f>
        <v>0</v>
      </c>
      <c r="F110" s="139">
        <f>'3000m.'!O28</f>
        <v>0</v>
      </c>
      <c r="G110" s="136">
        <f>'3000m.'!J28</f>
        <v>0</v>
      </c>
      <c r="H110" s="97" t="s">
        <v>155</v>
      </c>
      <c r="I110" s="168"/>
      <c r="J110" s="91" t="str">
        <f>'YARIŞMA BİLGİLERİ'!$F$21</f>
        <v>ERKEKLER  - BAYANLAR</v>
      </c>
      <c r="K110" s="169" t="str">
        <f t="shared" si="1"/>
        <v>İZMİR-Olimpik Deneme Yarışmaları</v>
      </c>
      <c r="L110" s="95" t="e">
        <f>'3000m.'!N$7</f>
        <v>#REF!</v>
      </c>
      <c r="M110" s="95" t="s">
        <v>149</v>
      </c>
    </row>
    <row r="111" spans="1:13" s="87" customFormat="1" ht="26.25" customHeight="1" x14ac:dyDescent="0.2">
      <c r="A111" s="89">
        <v>353</v>
      </c>
      <c r="B111" s="133" t="s">
        <v>195</v>
      </c>
      <c r="C111" s="135">
        <f>'3000m.'!L29</f>
        <v>0</v>
      </c>
      <c r="D111" s="137">
        <f>'3000m.'!M29</f>
        <v>0</v>
      </c>
      <c r="E111" s="137">
        <f>'3000m.'!N29</f>
        <v>0</v>
      </c>
      <c r="F111" s="139">
        <f>'3000m.'!O29</f>
        <v>0</v>
      </c>
      <c r="G111" s="136">
        <f>'3000m.'!J29</f>
        <v>0</v>
      </c>
      <c r="H111" s="97" t="s">
        <v>155</v>
      </c>
      <c r="I111" s="168"/>
      <c r="J111" s="91" t="str">
        <f>'YARIŞMA BİLGİLERİ'!$F$21</f>
        <v>ERKEKLER  - BAYANLAR</v>
      </c>
      <c r="K111" s="169" t="str">
        <f t="shared" si="1"/>
        <v>İZMİR-Olimpik Deneme Yarışmaları</v>
      </c>
      <c r="L111" s="95" t="e">
        <f>'3000m.'!N$7</f>
        <v>#REF!</v>
      </c>
      <c r="M111" s="95" t="s">
        <v>149</v>
      </c>
    </row>
    <row r="112" spans="1:13" s="87" customFormat="1" ht="26.25" customHeight="1" x14ac:dyDescent="0.2">
      <c r="A112" s="89">
        <v>354</v>
      </c>
      <c r="B112" s="133" t="s">
        <v>195</v>
      </c>
      <c r="C112" s="135">
        <f>'3000m.'!L30</f>
        <v>0</v>
      </c>
      <c r="D112" s="137">
        <f>'3000m.'!M30</f>
        <v>0</v>
      </c>
      <c r="E112" s="137">
        <f>'3000m.'!N30</f>
        <v>0</v>
      </c>
      <c r="F112" s="139">
        <f>'3000m.'!O30</f>
        <v>0</v>
      </c>
      <c r="G112" s="136">
        <f>'3000m.'!J30</f>
        <v>0</v>
      </c>
      <c r="H112" s="97" t="s">
        <v>155</v>
      </c>
      <c r="I112" s="168"/>
      <c r="J112" s="91" t="str">
        <f>'YARIŞMA BİLGİLERİ'!$F$21</f>
        <v>ERKEKLER  - BAYANLAR</v>
      </c>
      <c r="K112" s="169" t="str">
        <f t="shared" si="1"/>
        <v>İZMİR-Olimpik Deneme Yarışmaları</v>
      </c>
      <c r="L112" s="95" t="e">
        <f>'3000m.'!N$7</f>
        <v>#REF!</v>
      </c>
      <c r="M112" s="95" t="s">
        <v>149</v>
      </c>
    </row>
    <row r="113" spans="1:13" s="87" customFormat="1" ht="26.25" customHeight="1" x14ac:dyDescent="0.2">
      <c r="A113" s="89">
        <v>355</v>
      </c>
      <c r="B113" s="133" t="s">
        <v>195</v>
      </c>
      <c r="C113" s="135">
        <f>'3000m.'!L31</f>
        <v>0</v>
      </c>
      <c r="D113" s="137">
        <f>'3000m.'!M31</f>
        <v>0</v>
      </c>
      <c r="E113" s="137">
        <f>'3000m.'!N31</f>
        <v>0</v>
      </c>
      <c r="F113" s="139">
        <f>'3000m.'!O31</f>
        <v>0</v>
      </c>
      <c r="G113" s="136">
        <f>'3000m.'!J31</f>
        <v>0</v>
      </c>
      <c r="H113" s="97" t="s">
        <v>155</v>
      </c>
      <c r="I113" s="168"/>
      <c r="J113" s="91" t="str">
        <f>'YARIŞMA BİLGİLERİ'!$F$21</f>
        <v>ERKEKLER  - BAYANLAR</v>
      </c>
      <c r="K113" s="169" t="str">
        <f t="shared" si="1"/>
        <v>İZMİR-Olimpik Deneme Yarışmaları</v>
      </c>
      <c r="L113" s="95" t="e">
        <f>'3000m.'!N$7</f>
        <v>#REF!</v>
      </c>
      <c r="M113" s="95" t="s">
        <v>149</v>
      </c>
    </row>
    <row r="114" spans="1:13" s="87" customFormat="1" ht="26.25" customHeight="1" x14ac:dyDescent="0.2">
      <c r="A114" s="89">
        <v>356</v>
      </c>
      <c r="B114" s="133" t="s">
        <v>195</v>
      </c>
      <c r="C114" s="135">
        <f>'3000m.'!L32</f>
        <v>0</v>
      </c>
      <c r="D114" s="137">
        <f>'3000m.'!M32</f>
        <v>0</v>
      </c>
      <c r="E114" s="137">
        <f>'3000m.'!N32</f>
        <v>0</v>
      </c>
      <c r="F114" s="139">
        <f>'3000m.'!O32</f>
        <v>0</v>
      </c>
      <c r="G114" s="136">
        <f>'3000m.'!J32</f>
        <v>0</v>
      </c>
      <c r="H114" s="97" t="s">
        <v>155</v>
      </c>
      <c r="I114" s="168"/>
      <c r="J114" s="91" t="str">
        <f>'YARIŞMA BİLGİLERİ'!$F$21</f>
        <v>ERKEKLER  - BAYANLAR</v>
      </c>
      <c r="K114" s="169" t="str">
        <f t="shared" si="1"/>
        <v>İZMİR-Olimpik Deneme Yarışmaları</v>
      </c>
      <c r="L114" s="95" t="e">
        <f>'3000m.'!N$7</f>
        <v>#REF!</v>
      </c>
      <c r="M114" s="95" t="s">
        <v>149</v>
      </c>
    </row>
    <row r="115" spans="1:13" s="87" customFormat="1" ht="26.25" customHeight="1" x14ac:dyDescent="0.2">
      <c r="A115" s="89">
        <v>357</v>
      </c>
      <c r="B115" s="133" t="s">
        <v>195</v>
      </c>
      <c r="C115" s="135">
        <f>'3000m.'!L33</f>
        <v>0</v>
      </c>
      <c r="D115" s="137">
        <f>'3000m.'!M33</f>
        <v>0</v>
      </c>
      <c r="E115" s="137">
        <f>'3000m.'!N33</f>
        <v>0</v>
      </c>
      <c r="F115" s="139">
        <f>'3000m.'!O33</f>
        <v>0</v>
      </c>
      <c r="G115" s="136">
        <f>'3000m.'!J33</f>
        <v>0</v>
      </c>
      <c r="H115" s="97" t="s">
        <v>155</v>
      </c>
      <c r="I115" s="168"/>
      <c r="J115" s="91" t="str">
        <f>'YARIŞMA BİLGİLERİ'!$F$21</f>
        <v>ERKEKLER  - BAYANLAR</v>
      </c>
      <c r="K115" s="169" t="str">
        <f t="shared" si="1"/>
        <v>İZMİR-Olimpik Deneme Yarışmaları</v>
      </c>
      <c r="L115" s="95" t="e">
        <f>'3000m.'!N$7</f>
        <v>#REF!</v>
      </c>
      <c r="M115" s="95" t="s">
        <v>149</v>
      </c>
    </row>
    <row r="116" spans="1:13" s="87" customFormat="1" ht="26.25" customHeight="1" x14ac:dyDescent="0.2">
      <c r="A116" s="89">
        <v>358</v>
      </c>
      <c r="B116" s="133" t="s">
        <v>195</v>
      </c>
      <c r="C116" s="135">
        <f>'3000m.'!L34</f>
        <v>0</v>
      </c>
      <c r="D116" s="137">
        <f>'3000m.'!M34</f>
        <v>0</v>
      </c>
      <c r="E116" s="137">
        <f>'3000m.'!N34</f>
        <v>0</v>
      </c>
      <c r="F116" s="139">
        <f>'3000m.'!O34</f>
        <v>0</v>
      </c>
      <c r="G116" s="136">
        <f>'3000m.'!J34</f>
        <v>0</v>
      </c>
      <c r="H116" s="97" t="s">
        <v>155</v>
      </c>
      <c r="I116" s="168"/>
      <c r="J116" s="91" t="str">
        <f>'YARIŞMA BİLGİLERİ'!$F$21</f>
        <v>ERKEKLER  - BAYANLAR</v>
      </c>
      <c r="K116" s="169" t="str">
        <f t="shared" si="1"/>
        <v>İZMİR-Olimpik Deneme Yarışmaları</v>
      </c>
      <c r="L116" s="95" t="e">
        <f>'3000m.'!N$7</f>
        <v>#REF!</v>
      </c>
      <c r="M116" s="95" t="s">
        <v>149</v>
      </c>
    </row>
    <row r="117" spans="1:13" s="87" customFormat="1" ht="26.25" customHeight="1" x14ac:dyDescent="0.2">
      <c r="A117" s="89">
        <v>359</v>
      </c>
      <c r="B117" s="133" t="s">
        <v>195</v>
      </c>
      <c r="C117" s="135">
        <f>'3000m.'!L35</f>
        <v>0</v>
      </c>
      <c r="D117" s="137">
        <f>'3000m.'!M35</f>
        <v>0</v>
      </c>
      <c r="E117" s="137">
        <f>'3000m.'!N35</f>
        <v>0</v>
      </c>
      <c r="F117" s="139">
        <f>'3000m.'!O35</f>
        <v>0</v>
      </c>
      <c r="G117" s="136">
        <f>'3000m.'!J35</f>
        <v>0</v>
      </c>
      <c r="H117" s="97" t="s">
        <v>155</v>
      </c>
      <c r="I117" s="168"/>
      <c r="J117" s="91" t="str">
        <f>'YARIŞMA BİLGİLERİ'!$F$21</f>
        <v>ERKEKLER  - BAYANLAR</v>
      </c>
      <c r="K117" s="169" t="str">
        <f t="shared" si="1"/>
        <v>İZMİR-Olimpik Deneme Yarışmaları</v>
      </c>
      <c r="L117" s="95" t="e">
        <f>'3000m.'!N$7</f>
        <v>#REF!</v>
      </c>
      <c r="M117" s="95" t="s">
        <v>149</v>
      </c>
    </row>
    <row r="118" spans="1:13" s="87" customFormat="1" ht="26.25" customHeight="1" x14ac:dyDescent="0.2">
      <c r="A118" s="89">
        <v>360</v>
      </c>
      <c r="B118" s="133" t="s">
        <v>195</v>
      </c>
      <c r="C118" s="135">
        <f>'3000m.'!L36</f>
        <v>0</v>
      </c>
      <c r="D118" s="137">
        <f>'3000m.'!M36</f>
        <v>0</v>
      </c>
      <c r="E118" s="137">
        <f>'3000m.'!N36</f>
        <v>0</v>
      </c>
      <c r="F118" s="139">
        <f>'3000m.'!O36</f>
        <v>0</v>
      </c>
      <c r="G118" s="136">
        <f>'3000m.'!J36</f>
        <v>0</v>
      </c>
      <c r="H118" s="97" t="s">
        <v>155</v>
      </c>
      <c r="I118" s="168"/>
      <c r="J118" s="91" t="str">
        <f>'YARIŞMA BİLGİLERİ'!$F$21</f>
        <v>ERKEKLER  - BAYANLAR</v>
      </c>
      <c r="K118" s="169" t="str">
        <f t="shared" si="1"/>
        <v>İZMİR-Olimpik Deneme Yarışmaları</v>
      </c>
      <c r="L118" s="95" t="e">
        <f>'3000m.'!N$7</f>
        <v>#REF!</v>
      </c>
      <c r="M118" s="95" t="s">
        <v>149</v>
      </c>
    </row>
    <row r="119" spans="1:13" s="87" customFormat="1" ht="26.25" customHeight="1" x14ac:dyDescent="0.2">
      <c r="A119" s="89">
        <v>361</v>
      </c>
      <c r="B119" s="133" t="s">
        <v>195</v>
      </c>
      <c r="C119" s="135" t="e">
        <f>'3000m.'!#REF!</f>
        <v>#REF!</v>
      </c>
      <c r="D119" s="137" t="e">
        <f>'3000m.'!#REF!</f>
        <v>#REF!</v>
      </c>
      <c r="E119" s="137" t="e">
        <f>'3000m.'!#REF!</f>
        <v>#REF!</v>
      </c>
      <c r="F119" s="139" t="e">
        <f>'3000m.'!#REF!</f>
        <v>#REF!</v>
      </c>
      <c r="G119" s="136" t="e">
        <f>'3000m.'!#REF!</f>
        <v>#REF!</v>
      </c>
      <c r="H119" s="97" t="s">
        <v>155</v>
      </c>
      <c r="I119" s="168"/>
      <c r="J119" s="91" t="str">
        <f>'YARIŞMA BİLGİLERİ'!$F$21</f>
        <v>ERKEKLER  - BAYANLAR</v>
      </c>
      <c r="K119" s="169" t="str">
        <f t="shared" si="1"/>
        <v>İZMİR-Olimpik Deneme Yarışmaları</v>
      </c>
      <c r="L119" s="95" t="e">
        <f>'3000m.'!N$7</f>
        <v>#REF!</v>
      </c>
      <c r="M119" s="95" t="s">
        <v>149</v>
      </c>
    </row>
    <row r="120" spans="1:13" s="87" customFormat="1" ht="26.25" customHeight="1" x14ac:dyDescent="0.2">
      <c r="A120" s="89">
        <v>362</v>
      </c>
      <c r="B120" s="133" t="s">
        <v>195</v>
      </c>
      <c r="C120" s="135" t="e">
        <f>'3000m.'!#REF!</f>
        <v>#REF!</v>
      </c>
      <c r="D120" s="137" t="e">
        <f>'3000m.'!#REF!</f>
        <v>#REF!</v>
      </c>
      <c r="E120" s="137" t="e">
        <f>'3000m.'!#REF!</f>
        <v>#REF!</v>
      </c>
      <c r="F120" s="139" t="e">
        <f>'3000m.'!#REF!</f>
        <v>#REF!</v>
      </c>
      <c r="G120" s="136" t="e">
        <f>'3000m.'!#REF!</f>
        <v>#REF!</v>
      </c>
      <c r="H120" s="97" t="s">
        <v>155</v>
      </c>
      <c r="I120" s="168"/>
      <c r="J120" s="91" t="str">
        <f>'YARIŞMA BİLGİLERİ'!$F$21</f>
        <v>ERKEKLER  - BAYANLAR</v>
      </c>
      <c r="K120" s="169" t="str">
        <f t="shared" si="1"/>
        <v>İZMİR-Olimpik Deneme Yarışmaları</v>
      </c>
      <c r="L120" s="95" t="e">
        <f>'3000m.'!N$7</f>
        <v>#REF!</v>
      </c>
      <c r="M120" s="95" t="s">
        <v>149</v>
      </c>
    </row>
    <row r="121" spans="1:13" s="87" customFormat="1" ht="26.25" customHeight="1" x14ac:dyDescent="0.2">
      <c r="A121" s="89">
        <v>363</v>
      </c>
      <c r="B121" s="133" t="s">
        <v>195</v>
      </c>
      <c r="C121" s="135" t="e">
        <f>'3000m.'!#REF!</f>
        <v>#REF!</v>
      </c>
      <c r="D121" s="137" t="e">
        <f>'3000m.'!#REF!</f>
        <v>#REF!</v>
      </c>
      <c r="E121" s="137" t="e">
        <f>'3000m.'!#REF!</f>
        <v>#REF!</v>
      </c>
      <c r="F121" s="139" t="e">
        <f>'3000m.'!#REF!</f>
        <v>#REF!</v>
      </c>
      <c r="G121" s="136" t="e">
        <f>'3000m.'!#REF!</f>
        <v>#REF!</v>
      </c>
      <c r="H121" s="97" t="s">
        <v>155</v>
      </c>
      <c r="I121" s="168"/>
      <c r="J121" s="91" t="str">
        <f>'YARIŞMA BİLGİLERİ'!$F$21</f>
        <v>ERKEKLER  - BAYANLAR</v>
      </c>
      <c r="K121" s="169" t="str">
        <f t="shared" si="1"/>
        <v>İZMİR-Olimpik Deneme Yarışmaları</v>
      </c>
      <c r="L121" s="95" t="e">
        <f>'3000m.'!N$7</f>
        <v>#REF!</v>
      </c>
      <c r="M121" s="95" t="s">
        <v>149</v>
      </c>
    </row>
    <row r="122" spans="1:13" s="87" customFormat="1" ht="26.25" customHeight="1" x14ac:dyDescent="0.2">
      <c r="A122" s="89">
        <v>364</v>
      </c>
      <c r="B122" s="133" t="s">
        <v>195</v>
      </c>
      <c r="C122" s="135" t="e">
        <f>'3000m.'!#REF!</f>
        <v>#REF!</v>
      </c>
      <c r="D122" s="137" t="e">
        <f>'3000m.'!#REF!</f>
        <v>#REF!</v>
      </c>
      <c r="E122" s="137" t="e">
        <f>'3000m.'!#REF!</f>
        <v>#REF!</v>
      </c>
      <c r="F122" s="139" t="e">
        <f>'3000m.'!#REF!</f>
        <v>#REF!</v>
      </c>
      <c r="G122" s="136" t="e">
        <f>'3000m.'!#REF!</f>
        <v>#REF!</v>
      </c>
      <c r="H122" s="97" t="s">
        <v>155</v>
      </c>
      <c r="I122" s="168"/>
      <c r="J122" s="91" t="str">
        <f>'YARIŞMA BİLGİLERİ'!$F$21</f>
        <v>ERKEKLER  - BAYANLAR</v>
      </c>
      <c r="K122" s="169" t="str">
        <f t="shared" si="1"/>
        <v>İZMİR-Olimpik Deneme Yarışmaları</v>
      </c>
      <c r="L122" s="95" t="e">
        <f>'3000m.'!N$7</f>
        <v>#REF!</v>
      </c>
      <c r="M122" s="95" t="s">
        <v>149</v>
      </c>
    </row>
    <row r="123" spans="1:13" s="87" customFormat="1" ht="26.25" customHeight="1" x14ac:dyDescent="0.2">
      <c r="A123" s="89">
        <v>365</v>
      </c>
      <c r="B123" s="133" t="s">
        <v>195</v>
      </c>
      <c r="C123" s="135" t="e">
        <f>'3000m.'!#REF!</f>
        <v>#REF!</v>
      </c>
      <c r="D123" s="137" t="e">
        <f>'3000m.'!#REF!</f>
        <v>#REF!</v>
      </c>
      <c r="E123" s="137" t="e">
        <f>'3000m.'!#REF!</f>
        <v>#REF!</v>
      </c>
      <c r="F123" s="139" t="e">
        <f>'3000m.'!#REF!</f>
        <v>#REF!</v>
      </c>
      <c r="G123" s="136" t="e">
        <f>'3000m.'!#REF!</f>
        <v>#REF!</v>
      </c>
      <c r="H123" s="97" t="s">
        <v>155</v>
      </c>
      <c r="I123" s="168"/>
      <c r="J123" s="91" t="str">
        <f>'YARIŞMA BİLGİLERİ'!$F$21</f>
        <v>ERKEKLER  - BAYANLAR</v>
      </c>
      <c r="K123" s="169" t="str">
        <f t="shared" si="1"/>
        <v>İZMİR-Olimpik Deneme Yarışmaları</v>
      </c>
      <c r="L123" s="95" t="e">
        <f>'3000m.'!N$7</f>
        <v>#REF!</v>
      </c>
      <c r="M123" s="95" t="s">
        <v>149</v>
      </c>
    </row>
    <row r="124" spans="1:13" s="87" customFormat="1" ht="26.25" customHeight="1" x14ac:dyDescent="0.2">
      <c r="A124" s="89">
        <v>366</v>
      </c>
      <c r="B124" s="133" t="s">
        <v>195</v>
      </c>
      <c r="C124" s="135" t="e">
        <f>'3000m.'!#REF!</f>
        <v>#REF!</v>
      </c>
      <c r="D124" s="137" t="e">
        <f>'3000m.'!#REF!</f>
        <v>#REF!</v>
      </c>
      <c r="E124" s="137" t="e">
        <f>'3000m.'!#REF!</f>
        <v>#REF!</v>
      </c>
      <c r="F124" s="139" t="e">
        <f>'3000m.'!#REF!</f>
        <v>#REF!</v>
      </c>
      <c r="G124" s="136" t="e">
        <f>'3000m.'!#REF!</f>
        <v>#REF!</v>
      </c>
      <c r="H124" s="97" t="s">
        <v>155</v>
      </c>
      <c r="I124" s="168"/>
      <c r="J124" s="91" t="str">
        <f>'YARIŞMA BİLGİLERİ'!$F$21</f>
        <v>ERKEKLER  - BAYANLAR</v>
      </c>
      <c r="K124" s="169" t="str">
        <f t="shared" si="1"/>
        <v>İZMİR-Olimpik Deneme Yarışmaları</v>
      </c>
      <c r="L124" s="95" t="e">
        <f>'3000m.'!N$7</f>
        <v>#REF!</v>
      </c>
      <c r="M124" s="95" t="s">
        <v>149</v>
      </c>
    </row>
    <row r="125" spans="1:13" s="87" customFormat="1" ht="26.25" customHeight="1" x14ac:dyDescent="0.2">
      <c r="A125" s="89">
        <v>367</v>
      </c>
      <c r="B125" s="133" t="s">
        <v>195</v>
      </c>
      <c r="C125" s="135" t="e">
        <f>'3000m.'!#REF!</f>
        <v>#REF!</v>
      </c>
      <c r="D125" s="137" t="e">
        <f>'3000m.'!#REF!</f>
        <v>#REF!</v>
      </c>
      <c r="E125" s="137" t="e">
        <f>'3000m.'!#REF!</f>
        <v>#REF!</v>
      </c>
      <c r="F125" s="139" t="e">
        <f>'3000m.'!#REF!</f>
        <v>#REF!</v>
      </c>
      <c r="G125" s="136" t="e">
        <f>'3000m.'!#REF!</f>
        <v>#REF!</v>
      </c>
      <c r="H125" s="97" t="s">
        <v>155</v>
      </c>
      <c r="I125" s="168"/>
      <c r="J125" s="91" t="str">
        <f>'YARIŞMA BİLGİLERİ'!$F$21</f>
        <v>ERKEKLER  - BAYANLAR</v>
      </c>
      <c r="K125" s="169" t="str">
        <f t="shared" si="1"/>
        <v>İZMİR-Olimpik Deneme Yarışmaları</v>
      </c>
      <c r="L125" s="95" t="e">
        <f>'3000m.'!N$7</f>
        <v>#REF!</v>
      </c>
      <c r="M125" s="95" t="s">
        <v>149</v>
      </c>
    </row>
    <row r="126" spans="1:13" s="87" customFormat="1" ht="26.25" customHeight="1" x14ac:dyDescent="0.2">
      <c r="A126" s="89">
        <v>368</v>
      </c>
      <c r="B126" s="133" t="s">
        <v>195</v>
      </c>
      <c r="C126" s="135" t="e">
        <f>'3000m.'!#REF!</f>
        <v>#REF!</v>
      </c>
      <c r="D126" s="137" t="e">
        <f>'3000m.'!#REF!</f>
        <v>#REF!</v>
      </c>
      <c r="E126" s="137" t="e">
        <f>'3000m.'!#REF!</f>
        <v>#REF!</v>
      </c>
      <c r="F126" s="139" t="e">
        <f>'3000m.'!#REF!</f>
        <v>#REF!</v>
      </c>
      <c r="G126" s="136" t="e">
        <f>'3000m.'!#REF!</f>
        <v>#REF!</v>
      </c>
      <c r="H126" s="97" t="s">
        <v>155</v>
      </c>
      <c r="I126" s="168"/>
      <c r="J126" s="91" t="str">
        <f>'YARIŞMA BİLGİLERİ'!$F$21</f>
        <v>ERKEKLER  - BAYANLAR</v>
      </c>
      <c r="K126" s="169" t="str">
        <f t="shared" si="1"/>
        <v>İZMİR-Olimpik Deneme Yarışmaları</v>
      </c>
      <c r="L126" s="95" t="e">
        <f>'3000m.'!N$7</f>
        <v>#REF!</v>
      </c>
      <c r="M126" s="95" t="s">
        <v>149</v>
      </c>
    </row>
    <row r="127" spans="1:13" s="87" customFormat="1" ht="26.25" customHeight="1" x14ac:dyDescent="0.2">
      <c r="A127" s="89">
        <v>369</v>
      </c>
      <c r="B127" s="133" t="s">
        <v>195</v>
      </c>
      <c r="C127" s="135" t="e">
        <f>'3000m.'!#REF!</f>
        <v>#REF!</v>
      </c>
      <c r="D127" s="137" t="e">
        <f>'3000m.'!#REF!</f>
        <v>#REF!</v>
      </c>
      <c r="E127" s="137" t="e">
        <f>'3000m.'!#REF!</f>
        <v>#REF!</v>
      </c>
      <c r="F127" s="139" t="e">
        <f>'3000m.'!#REF!</f>
        <v>#REF!</v>
      </c>
      <c r="G127" s="136" t="e">
        <f>'3000m.'!#REF!</f>
        <v>#REF!</v>
      </c>
      <c r="H127" s="97" t="s">
        <v>155</v>
      </c>
      <c r="I127" s="168"/>
      <c r="J127" s="91" t="str">
        <f>'YARIŞMA BİLGİLERİ'!$F$21</f>
        <v>ERKEKLER  - BAYANLAR</v>
      </c>
      <c r="K127" s="169" t="str">
        <f t="shared" si="1"/>
        <v>İZMİR-Olimpik Deneme Yarışmaları</v>
      </c>
      <c r="L127" s="95" t="e">
        <f>'3000m.'!N$7</f>
        <v>#REF!</v>
      </c>
      <c r="M127" s="95" t="s">
        <v>149</v>
      </c>
    </row>
    <row r="128" spans="1:13" s="87" customFormat="1" ht="26.25" customHeight="1" x14ac:dyDescent="0.2">
      <c r="A128" s="89">
        <v>370</v>
      </c>
      <c r="B128" s="133" t="s">
        <v>195</v>
      </c>
      <c r="C128" s="135" t="e">
        <f>'3000m.'!#REF!</f>
        <v>#REF!</v>
      </c>
      <c r="D128" s="137" t="e">
        <f>'3000m.'!#REF!</f>
        <v>#REF!</v>
      </c>
      <c r="E128" s="137" t="e">
        <f>'3000m.'!#REF!</f>
        <v>#REF!</v>
      </c>
      <c r="F128" s="139" t="e">
        <f>'3000m.'!#REF!</f>
        <v>#REF!</v>
      </c>
      <c r="G128" s="136" t="e">
        <f>'3000m.'!#REF!</f>
        <v>#REF!</v>
      </c>
      <c r="H128" s="97" t="s">
        <v>155</v>
      </c>
      <c r="I128" s="168"/>
      <c r="J128" s="91" t="str">
        <f>'YARIŞMA BİLGİLERİ'!$F$21</f>
        <v>ERKEKLER  - BAYANLAR</v>
      </c>
      <c r="K128" s="169" t="str">
        <f t="shared" si="1"/>
        <v>İZMİR-Olimpik Deneme Yarışmaları</v>
      </c>
      <c r="L128" s="95" t="e">
        <f>'3000m.'!N$7</f>
        <v>#REF!</v>
      </c>
      <c r="M128" s="95" t="s">
        <v>149</v>
      </c>
    </row>
    <row r="129" spans="1:13" s="87" customFormat="1" ht="26.25" customHeight="1" x14ac:dyDescent="0.2">
      <c r="A129" s="89">
        <v>451</v>
      </c>
      <c r="B129" s="133" t="s">
        <v>195</v>
      </c>
      <c r="C129" s="135" t="e">
        <f>'3000m.'!#REF!</f>
        <v>#REF!</v>
      </c>
      <c r="D129" s="137" t="e">
        <f>'3000m.'!#REF!</f>
        <v>#REF!</v>
      </c>
      <c r="E129" s="137" t="e">
        <f>'3000m.'!#REF!</f>
        <v>#REF!</v>
      </c>
      <c r="F129" s="139" t="e">
        <f>'3000m.'!#REF!</f>
        <v>#REF!</v>
      </c>
      <c r="G129" s="136" t="e">
        <f>'3000m.'!#REF!</f>
        <v>#REF!</v>
      </c>
      <c r="H129" s="97" t="s">
        <v>155</v>
      </c>
      <c r="I129" s="168"/>
      <c r="J129" s="91" t="str">
        <f>'YARIŞMA BİLGİLERİ'!$F$21</f>
        <v>ERKEKLER  - BAYANLAR</v>
      </c>
      <c r="K129" s="169" t="str">
        <f t="shared" si="1"/>
        <v>İZMİR-Olimpik Deneme Yarışmaları</v>
      </c>
      <c r="L129" s="95" t="e">
        <f>'3000m.'!N$7</f>
        <v>#REF!</v>
      </c>
      <c r="M129" s="95" t="s">
        <v>149</v>
      </c>
    </row>
    <row r="130" spans="1:13" s="87" customFormat="1" ht="26.25" customHeight="1" x14ac:dyDescent="0.2">
      <c r="A130" s="89">
        <v>452</v>
      </c>
      <c r="B130" s="133" t="s">
        <v>195</v>
      </c>
      <c r="C130" s="135" t="e">
        <f>'3000m.'!#REF!</f>
        <v>#REF!</v>
      </c>
      <c r="D130" s="137" t="e">
        <f>'3000m.'!#REF!</f>
        <v>#REF!</v>
      </c>
      <c r="E130" s="137" t="e">
        <f>'3000m.'!#REF!</f>
        <v>#REF!</v>
      </c>
      <c r="F130" s="139" t="e">
        <f>'3000m.'!#REF!</f>
        <v>#REF!</v>
      </c>
      <c r="G130" s="136" t="e">
        <f>'3000m.'!#REF!</f>
        <v>#REF!</v>
      </c>
      <c r="H130" s="97" t="s">
        <v>155</v>
      </c>
      <c r="I130" s="168"/>
      <c r="J130" s="91" t="str">
        <f>'YARIŞMA BİLGİLERİ'!$F$21</f>
        <v>ERKEKLER  - BAYANLAR</v>
      </c>
      <c r="K130" s="169" t="str">
        <f t="shared" si="1"/>
        <v>İZMİR-Olimpik Deneme Yarışmaları</v>
      </c>
      <c r="L130" s="95" t="e">
        <f>'3000m.'!N$7</f>
        <v>#REF!</v>
      </c>
      <c r="M130" s="95" t="s">
        <v>149</v>
      </c>
    </row>
    <row r="131" spans="1:13" s="87" customFormat="1" ht="26.25" customHeight="1" x14ac:dyDescent="0.2">
      <c r="A131" s="89">
        <v>453</v>
      </c>
      <c r="B131" s="133" t="s">
        <v>195</v>
      </c>
      <c r="C131" s="135" t="e">
        <f>'3000m.'!#REF!</f>
        <v>#REF!</v>
      </c>
      <c r="D131" s="137" t="e">
        <f>'3000m.'!#REF!</f>
        <v>#REF!</v>
      </c>
      <c r="E131" s="137" t="e">
        <f>'3000m.'!#REF!</f>
        <v>#REF!</v>
      </c>
      <c r="F131" s="139" t="e">
        <f>'3000m.'!#REF!</f>
        <v>#REF!</v>
      </c>
      <c r="G131" s="136" t="e">
        <f>'3000m.'!#REF!</f>
        <v>#REF!</v>
      </c>
      <c r="H131" s="97" t="s">
        <v>155</v>
      </c>
      <c r="I131" s="168"/>
      <c r="J131" s="91" t="str">
        <f>'YARIŞMA BİLGİLERİ'!$F$21</f>
        <v>ERKEKLER  - BAYANLAR</v>
      </c>
      <c r="K131" s="169" t="str">
        <f t="shared" ref="K131:K194" si="2">CONCATENATE(K$1,"-",A$1)</f>
        <v>İZMİR-Olimpik Deneme Yarışmaları</v>
      </c>
      <c r="L131" s="95" t="e">
        <f>'3000m.'!N$7</f>
        <v>#REF!</v>
      </c>
      <c r="M131" s="95" t="s">
        <v>149</v>
      </c>
    </row>
    <row r="132" spans="1:13" s="87" customFormat="1" ht="26.25" customHeight="1" x14ac:dyDescent="0.2">
      <c r="A132" s="89">
        <v>454</v>
      </c>
      <c r="B132" s="133" t="s">
        <v>195</v>
      </c>
      <c r="C132" s="135" t="e">
        <f>'3000m.'!#REF!</f>
        <v>#REF!</v>
      </c>
      <c r="D132" s="137" t="e">
        <f>'3000m.'!#REF!</f>
        <v>#REF!</v>
      </c>
      <c r="E132" s="137" t="e">
        <f>'3000m.'!#REF!</f>
        <v>#REF!</v>
      </c>
      <c r="F132" s="139" t="e">
        <f>'3000m.'!#REF!</f>
        <v>#REF!</v>
      </c>
      <c r="G132" s="136" t="e">
        <f>'3000m.'!#REF!</f>
        <v>#REF!</v>
      </c>
      <c r="H132" s="97" t="s">
        <v>155</v>
      </c>
      <c r="I132" s="168"/>
      <c r="J132" s="91" t="str">
        <f>'YARIŞMA BİLGİLERİ'!$F$21</f>
        <v>ERKEKLER  - BAYANLAR</v>
      </c>
      <c r="K132" s="169" t="str">
        <f t="shared" si="2"/>
        <v>İZMİR-Olimpik Deneme Yarışmaları</v>
      </c>
      <c r="L132" s="95" t="e">
        <f>'3000m.'!N$7</f>
        <v>#REF!</v>
      </c>
      <c r="M132" s="95" t="s">
        <v>149</v>
      </c>
    </row>
    <row r="133" spans="1:13" s="87" customFormat="1" ht="26.25" customHeight="1" x14ac:dyDescent="0.2">
      <c r="A133" s="89">
        <v>455</v>
      </c>
      <c r="B133" s="133" t="s">
        <v>197</v>
      </c>
      <c r="C133" s="135" t="e">
        <f>#REF!</f>
        <v>#REF!</v>
      </c>
      <c r="D133" s="137" t="e">
        <f>#REF!</f>
        <v>#REF!</v>
      </c>
      <c r="E133" s="137" t="e">
        <f>#REF!</f>
        <v>#REF!</v>
      </c>
      <c r="F133" s="138" t="e">
        <f>#REF!</f>
        <v>#REF!</v>
      </c>
      <c r="G133" s="136" t="e">
        <f>#REF!</f>
        <v>#REF!</v>
      </c>
      <c r="H133" s="97" t="s">
        <v>157</v>
      </c>
      <c r="I133" s="168"/>
      <c r="J133" s="91" t="str">
        <f>'YARIŞMA BİLGİLERİ'!$F$21</f>
        <v>ERKEKLER  - BAYANLAR</v>
      </c>
      <c r="K133" s="169" t="str">
        <f t="shared" si="2"/>
        <v>İZMİR-Olimpik Deneme Yarışmaları</v>
      </c>
      <c r="L133" s="95" t="e">
        <f>#REF!</f>
        <v>#REF!</v>
      </c>
      <c r="M133" s="95" t="s">
        <v>149</v>
      </c>
    </row>
    <row r="134" spans="1:13" s="87" customFormat="1" ht="26.25" customHeight="1" x14ac:dyDescent="0.2">
      <c r="A134" s="89">
        <v>456</v>
      </c>
      <c r="B134" s="133" t="s">
        <v>197</v>
      </c>
      <c r="C134" s="135" t="e">
        <f>#REF!</f>
        <v>#REF!</v>
      </c>
      <c r="D134" s="137" t="e">
        <f>#REF!</f>
        <v>#REF!</v>
      </c>
      <c r="E134" s="137" t="e">
        <f>#REF!</f>
        <v>#REF!</v>
      </c>
      <c r="F134" s="138" t="e">
        <f>#REF!</f>
        <v>#REF!</v>
      </c>
      <c r="G134" s="136" t="e">
        <f>#REF!</f>
        <v>#REF!</v>
      </c>
      <c r="H134" s="97" t="s">
        <v>157</v>
      </c>
      <c r="I134" s="168"/>
      <c r="J134" s="91" t="str">
        <f>'YARIŞMA BİLGİLERİ'!$F$21</f>
        <v>ERKEKLER  - BAYANLAR</v>
      </c>
      <c r="K134" s="169" t="str">
        <f t="shared" si="2"/>
        <v>İZMİR-Olimpik Deneme Yarışmaları</v>
      </c>
      <c r="L134" s="95" t="e">
        <f>#REF!</f>
        <v>#REF!</v>
      </c>
      <c r="M134" s="95" t="s">
        <v>149</v>
      </c>
    </row>
    <row r="135" spans="1:13" s="87" customFormat="1" ht="26.25" customHeight="1" x14ac:dyDescent="0.2">
      <c r="A135" s="89">
        <v>457</v>
      </c>
      <c r="B135" s="133" t="s">
        <v>197</v>
      </c>
      <c r="C135" s="135" t="e">
        <f>#REF!</f>
        <v>#REF!</v>
      </c>
      <c r="D135" s="137" t="e">
        <f>#REF!</f>
        <v>#REF!</v>
      </c>
      <c r="E135" s="137" t="e">
        <f>#REF!</f>
        <v>#REF!</v>
      </c>
      <c r="F135" s="138" t="e">
        <f>#REF!</f>
        <v>#REF!</v>
      </c>
      <c r="G135" s="136" t="e">
        <f>#REF!</f>
        <v>#REF!</v>
      </c>
      <c r="H135" s="97" t="s">
        <v>157</v>
      </c>
      <c r="I135" s="168"/>
      <c r="J135" s="91" t="str">
        <f>'YARIŞMA BİLGİLERİ'!$F$21</f>
        <v>ERKEKLER  - BAYANLAR</v>
      </c>
      <c r="K135" s="169" t="str">
        <f t="shared" si="2"/>
        <v>İZMİR-Olimpik Deneme Yarışmaları</v>
      </c>
      <c r="L135" s="95" t="e">
        <f>#REF!</f>
        <v>#REF!</v>
      </c>
      <c r="M135" s="95" t="s">
        <v>149</v>
      </c>
    </row>
    <row r="136" spans="1:13" s="87" customFormat="1" ht="26.25" customHeight="1" x14ac:dyDescent="0.2">
      <c r="A136" s="89">
        <v>458</v>
      </c>
      <c r="B136" s="133" t="s">
        <v>197</v>
      </c>
      <c r="C136" s="135" t="e">
        <f>#REF!</f>
        <v>#REF!</v>
      </c>
      <c r="D136" s="137" t="e">
        <f>#REF!</f>
        <v>#REF!</v>
      </c>
      <c r="E136" s="137" t="e">
        <f>#REF!</f>
        <v>#REF!</v>
      </c>
      <c r="F136" s="138" t="e">
        <f>#REF!</f>
        <v>#REF!</v>
      </c>
      <c r="G136" s="136" t="e">
        <f>#REF!</f>
        <v>#REF!</v>
      </c>
      <c r="H136" s="97" t="s">
        <v>157</v>
      </c>
      <c r="I136" s="168"/>
      <c r="J136" s="91" t="str">
        <f>'YARIŞMA BİLGİLERİ'!$F$21</f>
        <v>ERKEKLER  - BAYANLAR</v>
      </c>
      <c r="K136" s="169" t="str">
        <f t="shared" si="2"/>
        <v>İZMİR-Olimpik Deneme Yarışmaları</v>
      </c>
      <c r="L136" s="95" t="e">
        <f>#REF!</f>
        <v>#REF!</v>
      </c>
      <c r="M136" s="95" t="s">
        <v>149</v>
      </c>
    </row>
    <row r="137" spans="1:13" s="87" customFormat="1" ht="26.25" customHeight="1" x14ac:dyDescent="0.2">
      <c r="A137" s="89">
        <v>459</v>
      </c>
      <c r="B137" s="133" t="s">
        <v>197</v>
      </c>
      <c r="C137" s="135" t="e">
        <f>#REF!</f>
        <v>#REF!</v>
      </c>
      <c r="D137" s="137" t="e">
        <f>#REF!</f>
        <v>#REF!</v>
      </c>
      <c r="E137" s="137" t="e">
        <f>#REF!</f>
        <v>#REF!</v>
      </c>
      <c r="F137" s="138" t="e">
        <f>#REF!</f>
        <v>#REF!</v>
      </c>
      <c r="G137" s="136" t="e">
        <f>#REF!</f>
        <v>#REF!</v>
      </c>
      <c r="H137" s="97" t="s">
        <v>157</v>
      </c>
      <c r="I137" s="168"/>
      <c r="J137" s="91" t="str">
        <f>'YARIŞMA BİLGİLERİ'!$F$21</f>
        <v>ERKEKLER  - BAYANLAR</v>
      </c>
      <c r="K137" s="169" t="str">
        <f t="shared" si="2"/>
        <v>İZMİR-Olimpik Deneme Yarışmaları</v>
      </c>
      <c r="L137" s="95" t="e">
        <f>#REF!</f>
        <v>#REF!</v>
      </c>
      <c r="M137" s="95" t="s">
        <v>149</v>
      </c>
    </row>
    <row r="138" spans="1:13" s="87" customFormat="1" ht="26.25" customHeight="1" x14ac:dyDescent="0.2">
      <c r="A138" s="89">
        <v>460</v>
      </c>
      <c r="B138" s="133" t="s">
        <v>197</v>
      </c>
      <c r="C138" s="135" t="e">
        <f>#REF!</f>
        <v>#REF!</v>
      </c>
      <c r="D138" s="137" t="e">
        <f>#REF!</f>
        <v>#REF!</v>
      </c>
      <c r="E138" s="137" t="e">
        <f>#REF!</f>
        <v>#REF!</v>
      </c>
      <c r="F138" s="138" t="e">
        <f>#REF!</f>
        <v>#REF!</v>
      </c>
      <c r="G138" s="136" t="e">
        <f>#REF!</f>
        <v>#REF!</v>
      </c>
      <c r="H138" s="97" t="s">
        <v>157</v>
      </c>
      <c r="I138" s="168"/>
      <c r="J138" s="91" t="str">
        <f>'YARIŞMA BİLGİLERİ'!$F$21</f>
        <v>ERKEKLER  - BAYANLAR</v>
      </c>
      <c r="K138" s="169" t="str">
        <f t="shared" si="2"/>
        <v>İZMİR-Olimpik Deneme Yarışmaları</v>
      </c>
      <c r="L138" s="95" t="e">
        <f>#REF!</f>
        <v>#REF!</v>
      </c>
      <c r="M138" s="95" t="s">
        <v>149</v>
      </c>
    </row>
    <row r="139" spans="1:13" s="87" customFormat="1" ht="26.25" customHeight="1" x14ac:dyDescent="0.2">
      <c r="A139" s="89">
        <v>461</v>
      </c>
      <c r="B139" s="133" t="s">
        <v>197</v>
      </c>
      <c r="C139" s="135" t="e">
        <f>#REF!</f>
        <v>#REF!</v>
      </c>
      <c r="D139" s="137" t="e">
        <f>#REF!</f>
        <v>#REF!</v>
      </c>
      <c r="E139" s="137" t="e">
        <f>#REF!</f>
        <v>#REF!</v>
      </c>
      <c r="F139" s="138" t="e">
        <f>#REF!</f>
        <v>#REF!</v>
      </c>
      <c r="G139" s="136" t="e">
        <f>#REF!</f>
        <v>#REF!</v>
      </c>
      <c r="H139" s="97" t="s">
        <v>157</v>
      </c>
      <c r="I139" s="168"/>
      <c r="J139" s="91" t="str">
        <f>'YARIŞMA BİLGİLERİ'!$F$21</f>
        <v>ERKEKLER  - BAYANLAR</v>
      </c>
      <c r="K139" s="169" t="str">
        <f t="shared" si="2"/>
        <v>İZMİR-Olimpik Deneme Yarışmaları</v>
      </c>
      <c r="L139" s="95" t="e">
        <f>#REF!</f>
        <v>#REF!</v>
      </c>
      <c r="M139" s="95" t="s">
        <v>149</v>
      </c>
    </row>
    <row r="140" spans="1:13" s="87" customFormat="1" ht="26.25" customHeight="1" x14ac:dyDescent="0.2">
      <c r="A140" s="89">
        <v>462</v>
      </c>
      <c r="B140" s="133" t="s">
        <v>197</v>
      </c>
      <c r="C140" s="135" t="e">
        <f>#REF!</f>
        <v>#REF!</v>
      </c>
      <c r="D140" s="137" t="e">
        <f>#REF!</f>
        <v>#REF!</v>
      </c>
      <c r="E140" s="137" t="e">
        <f>#REF!</f>
        <v>#REF!</v>
      </c>
      <c r="F140" s="138" t="e">
        <f>#REF!</f>
        <v>#REF!</v>
      </c>
      <c r="G140" s="136" t="e">
        <f>#REF!</f>
        <v>#REF!</v>
      </c>
      <c r="H140" s="97" t="s">
        <v>157</v>
      </c>
      <c r="I140" s="168"/>
      <c r="J140" s="91" t="str">
        <f>'YARIŞMA BİLGİLERİ'!$F$21</f>
        <v>ERKEKLER  - BAYANLAR</v>
      </c>
      <c r="K140" s="169" t="str">
        <f t="shared" si="2"/>
        <v>İZMİR-Olimpik Deneme Yarışmaları</v>
      </c>
      <c r="L140" s="95" t="e">
        <f>#REF!</f>
        <v>#REF!</v>
      </c>
      <c r="M140" s="95" t="s">
        <v>149</v>
      </c>
    </row>
    <row r="141" spans="1:13" s="87" customFormat="1" ht="26.25" customHeight="1" x14ac:dyDescent="0.2">
      <c r="A141" s="89">
        <v>463</v>
      </c>
      <c r="B141" s="133" t="s">
        <v>197</v>
      </c>
      <c r="C141" s="135" t="e">
        <f>#REF!</f>
        <v>#REF!</v>
      </c>
      <c r="D141" s="137" t="e">
        <f>#REF!</f>
        <v>#REF!</v>
      </c>
      <c r="E141" s="137" t="e">
        <f>#REF!</f>
        <v>#REF!</v>
      </c>
      <c r="F141" s="138" t="e">
        <f>#REF!</f>
        <v>#REF!</v>
      </c>
      <c r="G141" s="136" t="e">
        <f>#REF!</f>
        <v>#REF!</v>
      </c>
      <c r="H141" s="97" t="s">
        <v>157</v>
      </c>
      <c r="I141" s="168"/>
      <c r="J141" s="91" t="str">
        <f>'YARIŞMA BİLGİLERİ'!$F$21</f>
        <v>ERKEKLER  - BAYANLAR</v>
      </c>
      <c r="K141" s="169" t="str">
        <f t="shared" si="2"/>
        <v>İZMİR-Olimpik Deneme Yarışmaları</v>
      </c>
      <c r="L141" s="95" t="e">
        <f>#REF!</f>
        <v>#REF!</v>
      </c>
      <c r="M141" s="95" t="s">
        <v>149</v>
      </c>
    </row>
    <row r="142" spans="1:13" s="87" customFormat="1" ht="26.25" customHeight="1" x14ac:dyDescent="0.2">
      <c r="A142" s="89">
        <v>464</v>
      </c>
      <c r="B142" s="133" t="s">
        <v>197</v>
      </c>
      <c r="C142" s="135" t="e">
        <f>#REF!</f>
        <v>#REF!</v>
      </c>
      <c r="D142" s="137" t="e">
        <f>#REF!</f>
        <v>#REF!</v>
      </c>
      <c r="E142" s="137" t="e">
        <f>#REF!</f>
        <v>#REF!</v>
      </c>
      <c r="F142" s="138" t="e">
        <f>#REF!</f>
        <v>#REF!</v>
      </c>
      <c r="G142" s="136" t="e">
        <f>#REF!</f>
        <v>#REF!</v>
      </c>
      <c r="H142" s="97" t="s">
        <v>157</v>
      </c>
      <c r="I142" s="168"/>
      <c r="J142" s="91" t="str">
        <f>'YARIŞMA BİLGİLERİ'!$F$21</f>
        <v>ERKEKLER  - BAYANLAR</v>
      </c>
      <c r="K142" s="169" t="str">
        <f t="shared" si="2"/>
        <v>İZMİR-Olimpik Deneme Yarışmaları</v>
      </c>
      <c r="L142" s="95" t="e">
        <f>#REF!</f>
        <v>#REF!</v>
      </c>
      <c r="M142" s="95" t="s">
        <v>149</v>
      </c>
    </row>
    <row r="143" spans="1:13" s="87" customFormat="1" ht="26.25" customHeight="1" x14ac:dyDescent="0.2">
      <c r="A143" s="89">
        <v>465</v>
      </c>
      <c r="B143" s="133" t="s">
        <v>197</v>
      </c>
      <c r="C143" s="135" t="e">
        <f>#REF!</f>
        <v>#REF!</v>
      </c>
      <c r="D143" s="137" t="e">
        <f>#REF!</f>
        <v>#REF!</v>
      </c>
      <c r="E143" s="137" t="e">
        <f>#REF!</f>
        <v>#REF!</v>
      </c>
      <c r="F143" s="138" t="e">
        <f>#REF!</f>
        <v>#REF!</v>
      </c>
      <c r="G143" s="136" t="e">
        <f>#REF!</f>
        <v>#REF!</v>
      </c>
      <c r="H143" s="97" t="s">
        <v>157</v>
      </c>
      <c r="I143" s="168"/>
      <c r="J143" s="91" t="str">
        <f>'YARIŞMA BİLGİLERİ'!$F$21</f>
        <v>ERKEKLER  - BAYANLAR</v>
      </c>
      <c r="K143" s="169" t="str">
        <f t="shared" si="2"/>
        <v>İZMİR-Olimpik Deneme Yarışmaları</v>
      </c>
      <c r="L143" s="95" t="e">
        <f>#REF!</f>
        <v>#REF!</v>
      </c>
      <c r="M143" s="95" t="s">
        <v>149</v>
      </c>
    </row>
    <row r="144" spans="1:13" s="87" customFormat="1" ht="26.25" customHeight="1" x14ac:dyDescent="0.2">
      <c r="A144" s="89">
        <v>466</v>
      </c>
      <c r="B144" s="133" t="s">
        <v>197</v>
      </c>
      <c r="C144" s="135" t="e">
        <f>#REF!</f>
        <v>#REF!</v>
      </c>
      <c r="D144" s="137" t="e">
        <f>#REF!</f>
        <v>#REF!</v>
      </c>
      <c r="E144" s="137" t="e">
        <f>#REF!</f>
        <v>#REF!</v>
      </c>
      <c r="F144" s="138" t="e">
        <f>#REF!</f>
        <v>#REF!</v>
      </c>
      <c r="G144" s="136" t="e">
        <f>#REF!</f>
        <v>#REF!</v>
      </c>
      <c r="H144" s="97" t="s">
        <v>157</v>
      </c>
      <c r="I144" s="168"/>
      <c r="J144" s="91" t="str">
        <f>'YARIŞMA BİLGİLERİ'!$F$21</f>
        <v>ERKEKLER  - BAYANLAR</v>
      </c>
      <c r="K144" s="169" t="str">
        <f t="shared" si="2"/>
        <v>İZMİR-Olimpik Deneme Yarışmaları</v>
      </c>
      <c r="L144" s="95" t="e">
        <f>#REF!</f>
        <v>#REF!</v>
      </c>
      <c r="M144" s="95" t="s">
        <v>149</v>
      </c>
    </row>
    <row r="145" spans="1:13" s="87" customFormat="1" ht="26.25" customHeight="1" x14ac:dyDescent="0.2">
      <c r="A145" s="89">
        <v>467</v>
      </c>
      <c r="B145" s="133" t="s">
        <v>197</v>
      </c>
      <c r="C145" s="135" t="e">
        <f>#REF!</f>
        <v>#REF!</v>
      </c>
      <c r="D145" s="137" t="e">
        <f>#REF!</f>
        <v>#REF!</v>
      </c>
      <c r="E145" s="137" t="e">
        <f>#REF!</f>
        <v>#REF!</v>
      </c>
      <c r="F145" s="138" t="e">
        <f>#REF!</f>
        <v>#REF!</v>
      </c>
      <c r="G145" s="136" t="e">
        <f>#REF!</f>
        <v>#REF!</v>
      </c>
      <c r="H145" s="97" t="s">
        <v>157</v>
      </c>
      <c r="I145" s="168"/>
      <c r="J145" s="91" t="str">
        <f>'YARIŞMA BİLGİLERİ'!$F$21</f>
        <v>ERKEKLER  - BAYANLAR</v>
      </c>
      <c r="K145" s="169" t="str">
        <f t="shared" si="2"/>
        <v>İZMİR-Olimpik Deneme Yarışmaları</v>
      </c>
      <c r="L145" s="95" t="e">
        <f>#REF!</f>
        <v>#REF!</v>
      </c>
      <c r="M145" s="95" t="s">
        <v>149</v>
      </c>
    </row>
    <row r="146" spans="1:13" s="87" customFormat="1" ht="26.25" customHeight="1" x14ac:dyDescent="0.2">
      <c r="A146" s="89">
        <v>468</v>
      </c>
      <c r="B146" s="133" t="s">
        <v>197</v>
      </c>
      <c r="C146" s="135" t="e">
        <f>#REF!</f>
        <v>#REF!</v>
      </c>
      <c r="D146" s="137" t="e">
        <f>#REF!</f>
        <v>#REF!</v>
      </c>
      <c r="E146" s="137" t="e">
        <f>#REF!</f>
        <v>#REF!</v>
      </c>
      <c r="F146" s="138" t="e">
        <f>#REF!</f>
        <v>#REF!</v>
      </c>
      <c r="G146" s="136" t="e">
        <f>#REF!</f>
        <v>#REF!</v>
      </c>
      <c r="H146" s="97" t="s">
        <v>157</v>
      </c>
      <c r="I146" s="168"/>
      <c r="J146" s="91" t="str">
        <f>'YARIŞMA BİLGİLERİ'!$F$21</f>
        <v>ERKEKLER  - BAYANLAR</v>
      </c>
      <c r="K146" s="169" t="str">
        <f t="shared" si="2"/>
        <v>İZMİR-Olimpik Deneme Yarışmaları</v>
      </c>
      <c r="L146" s="95" t="e">
        <f>#REF!</f>
        <v>#REF!</v>
      </c>
      <c r="M146" s="95" t="s">
        <v>149</v>
      </c>
    </row>
    <row r="147" spans="1:13" s="170" customFormat="1" ht="26.25" customHeight="1" x14ac:dyDescent="0.2">
      <c r="A147" s="89">
        <v>469</v>
      </c>
      <c r="B147" s="133" t="s">
        <v>197</v>
      </c>
      <c r="C147" s="135" t="e">
        <f>#REF!</f>
        <v>#REF!</v>
      </c>
      <c r="D147" s="137" t="e">
        <f>#REF!</f>
        <v>#REF!</v>
      </c>
      <c r="E147" s="137" t="e">
        <f>#REF!</f>
        <v>#REF!</v>
      </c>
      <c r="F147" s="138" t="e">
        <f>#REF!</f>
        <v>#REF!</v>
      </c>
      <c r="G147" s="136" t="e">
        <f>#REF!</f>
        <v>#REF!</v>
      </c>
      <c r="H147" s="97" t="s">
        <v>157</v>
      </c>
      <c r="I147" s="168"/>
      <c r="J147" s="91" t="str">
        <f>'YARIŞMA BİLGİLERİ'!$F$21</f>
        <v>ERKEKLER  - BAYANLAR</v>
      </c>
      <c r="K147" s="169" t="str">
        <f t="shared" si="2"/>
        <v>İZMİR-Olimpik Deneme Yarışmaları</v>
      </c>
      <c r="L147" s="95" t="e">
        <f>#REF!</f>
        <v>#REF!</v>
      </c>
      <c r="M147" s="95" t="s">
        <v>149</v>
      </c>
    </row>
    <row r="148" spans="1:13" s="170" customFormat="1" ht="26.25" customHeight="1" x14ac:dyDescent="0.2">
      <c r="A148" s="89">
        <v>470</v>
      </c>
      <c r="B148" s="133" t="s">
        <v>197</v>
      </c>
      <c r="C148" s="135" t="e">
        <f>#REF!</f>
        <v>#REF!</v>
      </c>
      <c r="D148" s="137" t="e">
        <f>#REF!</f>
        <v>#REF!</v>
      </c>
      <c r="E148" s="137" t="e">
        <f>#REF!</f>
        <v>#REF!</v>
      </c>
      <c r="F148" s="138" t="e">
        <f>#REF!</f>
        <v>#REF!</v>
      </c>
      <c r="G148" s="136" t="e">
        <f>#REF!</f>
        <v>#REF!</v>
      </c>
      <c r="H148" s="97" t="s">
        <v>157</v>
      </c>
      <c r="I148" s="168"/>
      <c r="J148" s="91" t="str">
        <f>'YARIŞMA BİLGİLERİ'!$F$21</f>
        <v>ERKEKLER  - BAYANLAR</v>
      </c>
      <c r="K148" s="169" t="str">
        <f t="shared" si="2"/>
        <v>İZMİR-Olimpik Deneme Yarışmaları</v>
      </c>
      <c r="L148" s="95" t="e">
        <f>#REF!</f>
        <v>#REF!</v>
      </c>
      <c r="M148" s="95" t="s">
        <v>149</v>
      </c>
    </row>
    <row r="149" spans="1:13" s="170" customFormat="1" ht="26.25" customHeight="1" x14ac:dyDescent="0.2">
      <c r="A149" s="89">
        <v>471</v>
      </c>
      <c r="B149" s="133" t="s">
        <v>197</v>
      </c>
      <c r="C149" s="135" t="e">
        <f>#REF!</f>
        <v>#REF!</v>
      </c>
      <c r="D149" s="137" t="e">
        <f>#REF!</f>
        <v>#REF!</v>
      </c>
      <c r="E149" s="137" t="e">
        <f>#REF!</f>
        <v>#REF!</v>
      </c>
      <c r="F149" s="138" t="e">
        <f>#REF!</f>
        <v>#REF!</v>
      </c>
      <c r="G149" s="136" t="e">
        <f>#REF!</f>
        <v>#REF!</v>
      </c>
      <c r="H149" s="97" t="s">
        <v>157</v>
      </c>
      <c r="I149" s="168"/>
      <c r="J149" s="91" t="str">
        <f>'YARIŞMA BİLGİLERİ'!$F$21</f>
        <v>ERKEKLER  - BAYANLAR</v>
      </c>
      <c r="K149" s="169" t="str">
        <f t="shared" si="2"/>
        <v>İZMİR-Olimpik Deneme Yarışmaları</v>
      </c>
      <c r="L149" s="95" t="e">
        <f>#REF!</f>
        <v>#REF!</v>
      </c>
      <c r="M149" s="95" t="s">
        <v>149</v>
      </c>
    </row>
    <row r="150" spans="1:13" s="170" customFormat="1" ht="26.25" customHeight="1" x14ac:dyDescent="0.2">
      <c r="A150" s="89">
        <v>472</v>
      </c>
      <c r="B150" s="133" t="s">
        <v>197</v>
      </c>
      <c r="C150" s="135" t="e">
        <f>#REF!</f>
        <v>#REF!</v>
      </c>
      <c r="D150" s="137" t="e">
        <f>#REF!</f>
        <v>#REF!</v>
      </c>
      <c r="E150" s="137" t="e">
        <f>#REF!</f>
        <v>#REF!</v>
      </c>
      <c r="F150" s="138" t="e">
        <f>#REF!</f>
        <v>#REF!</v>
      </c>
      <c r="G150" s="136" t="e">
        <f>#REF!</f>
        <v>#REF!</v>
      </c>
      <c r="H150" s="97" t="s">
        <v>157</v>
      </c>
      <c r="I150" s="168"/>
      <c r="J150" s="91" t="str">
        <f>'YARIŞMA BİLGİLERİ'!$F$21</f>
        <v>ERKEKLER  - BAYANLAR</v>
      </c>
      <c r="K150" s="169" t="str">
        <f t="shared" si="2"/>
        <v>İZMİR-Olimpik Deneme Yarışmaları</v>
      </c>
      <c r="L150" s="95" t="e">
        <f>#REF!</f>
        <v>#REF!</v>
      </c>
      <c r="M150" s="95" t="s">
        <v>149</v>
      </c>
    </row>
    <row r="151" spans="1:13" s="170" customFormat="1" ht="26.25" customHeight="1" x14ac:dyDescent="0.2">
      <c r="A151" s="89">
        <v>473</v>
      </c>
      <c r="B151" s="133" t="s">
        <v>197</v>
      </c>
      <c r="C151" s="135" t="e">
        <f>#REF!</f>
        <v>#REF!</v>
      </c>
      <c r="D151" s="137" t="e">
        <f>#REF!</f>
        <v>#REF!</v>
      </c>
      <c r="E151" s="137" t="e">
        <f>#REF!</f>
        <v>#REF!</v>
      </c>
      <c r="F151" s="138" t="e">
        <f>#REF!</f>
        <v>#REF!</v>
      </c>
      <c r="G151" s="136" t="e">
        <f>#REF!</f>
        <v>#REF!</v>
      </c>
      <c r="H151" s="97" t="s">
        <v>157</v>
      </c>
      <c r="I151" s="168"/>
      <c r="J151" s="91" t="str">
        <f>'YARIŞMA BİLGİLERİ'!$F$21</f>
        <v>ERKEKLER  - BAYANLAR</v>
      </c>
      <c r="K151" s="169" t="str">
        <f t="shared" si="2"/>
        <v>İZMİR-Olimpik Deneme Yarışmaları</v>
      </c>
      <c r="L151" s="95" t="e">
        <f>#REF!</f>
        <v>#REF!</v>
      </c>
      <c r="M151" s="95" t="s">
        <v>149</v>
      </c>
    </row>
    <row r="152" spans="1:13" s="170" customFormat="1" ht="26.25" customHeight="1" x14ac:dyDescent="0.2">
      <c r="A152" s="89">
        <v>474</v>
      </c>
      <c r="B152" s="133" t="s">
        <v>197</v>
      </c>
      <c r="C152" s="135" t="e">
        <f>#REF!</f>
        <v>#REF!</v>
      </c>
      <c r="D152" s="137" t="e">
        <f>#REF!</f>
        <v>#REF!</v>
      </c>
      <c r="E152" s="137" t="e">
        <f>#REF!</f>
        <v>#REF!</v>
      </c>
      <c r="F152" s="138" t="e">
        <f>#REF!</f>
        <v>#REF!</v>
      </c>
      <c r="G152" s="136" t="e">
        <f>#REF!</f>
        <v>#REF!</v>
      </c>
      <c r="H152" s="97" t="s">
        <v>157</v>
      </c>
      <c r="I152" s="168"/>
      <c r="J152" s="91" t="str">
        <f>'YARIŞMA BİLGİLERİ'!$F$21</f>
        <v>ERKEKLER  - BAYANLAR</v>
      </c>
      <c r="K152" s="169" t="str">
        <f t="shared" si="2"/>
        <v>İZMİR-Olimpik Deneme Yarışmaları</v>
      </c>
      <c r="L152" s="95" t="e">
        <f>#REF!</f>
        <v>#REF!</v>
      </c>
      <c r="M152" s="95" t="s">
        <v>149</v>
      </c>
    </row>
    <row r="153" spans="1:13" s="170" customFormat="1" ht="26.25" customHeight="1" x14ac:dyDescent="0.2">
      <c r="A153" s="89">
        <v>475</v>
      </c>
      <c r="B153" s="133" t="s">
        <v>197</v>
      </c>
      <c r="C153" s="135" t="e">
        <f>#REF!</f>
        <v>#REF!</v>
      </c>
      <c r="D153" s="137" t="e">
        <f>#REF!</f>
        <v>#REF!</v>
      </c>
      <c r="E153" s="137" t="e">
        <f>#REF!</f>
        <v>#REF!</v>
      </c>
      <c r="F153" s="138" t="e">
        <f>#REF!</f>
        <v>#REF!</v>
      </c>
      <c r="G153" s="136" t="e">
        <f>#REF!</f>
        <v>#REF!</v>
      </c>
      <c r="H153" s="97" t="s">
        <v>157</v>
      </c>
      <c r="I153" s="168"/>
      <c r="J153" s="91" t="str">
        <f>'YARIŞMA BİLGİLERİ'!$F$21</f>
        <v>ERKEKLER  - BAYANLAR</v>
      </c>
      <c r="K153" s="169" t="str">
        <f t="shared" si="2"/>
        <v>İZMİR-Olimpik Deneme Yarışmaları</v>
      </c>
      <c r="L153" s="95" t="e">
        <f>#REF!</f>
        <v>#REF!</v>
      </c>
      <c r="M153" s="95" t="s">
        <v>149</v>
      </c>
    </row>
    <row r="154" spans="1:13" s="170" customFormat="1" ht="26.25" customHeight="1" x14ac:dyDescent="0.2">
      <c r="A154" s="89">
        <v>476</v>
      </c>
      <c r="B154" s="133" t="s">
        <v>197</v>
      </c>
      <c r="C154" s="135" t="e">
        <f>#REF!</f>
        <v>#REF!</v>
      </c>
      <c r="D154" s="137" t="e">
        <f>#REF!</f>
        <v>#REF!</v>
      </c>
      <c r="E154" s="137" t="e">
        <f>#REF!</f>
        <v>#REF!</v>
      </c>
      <c r="F154" s="138" t="e">
        <f>#REF!</f>
        <v>#REF!</v>
      </c>
      <c r="G154" s="136" t="e">
        <f>#REF!</f>
        <v>#REF!</v>
      </c>
      <c r="H154" s="97" t="s">
        <v>157</v>
      </c>
      <c r="I154" s="168"/>
      <c r="J154" s="91" t="str">
        <f>'YARIŞMA BİLGİLERİ'!$F$21</f>
        <v>ERKEKLER  - BAYANLAR</v>
      </c>
      <c r="K154" s="169" t="str">
        <f t="shared" si="2"/>
        <v>İZMİR-Olimpik Deneme Yarışmaları</v>
      </c>
      <c r="L154" s="95" t="e">
        <f>#REF!</f>
        <v>#REF!</v>
      </c>
      <c r="M154" s="95" t="s">
        <v>149</v>
      </c>
    </row>
    <row r="155" spans="1:13" s="170" customFormat="1" ht="26.25" customHeight="1" x14ac:dyDescent="0.2">
      <c r="A155" s="89">
        <v>477</v>
      </c>
      <c r="B155" s="133" t="s">
        <v>197</v>
      </c>
      <c r="C155" s="135" t="e">
        <f>#REF!</f>
        <v>#REF!</v>
      </c>
      <c r="D155" s="137" t="e">
        <f>#REF!</f>
        <v>#REF!</v>
      </c>
      <c r="E155" s="137" t="e">
        <f>#REF!</f>
        <v>#REF!</v>
      </c>
      <c r="F155" s="138" t="e">
        <f>#REF!</f>
        <v>#REF!</v>
      </c>
      <c r="G155" s="136" t="e">
        <f>#REF!</f>
        <v>#REF!</v>
      </c>
      <c r="H155" s="97" t="s">
        <v>157</v>
      </c>
      <c r="I155" s="168"/>
      <c r="J155" s="91" t="str">
        <f>'YARIŞMA BİLGİLERİ'!$F$21</f>
        <v>ERKEKLER  - BAYANLAR</v>
      </c>
      <c r="K155" s="169" t="str">
        <f t="shared" si="2"/>
        <v>İZMİR-Olimpik Deneme Yarışmaları</v>
      </c>
      <c r="L155" s="95" t="e">
        <f>#REF!</f>
        <v>#REF!</v>
      </c>
      <c r="M155" s="95" t="s">
        <v>149</v>
      </c>
    </row>
    <row r="156" spans="1:13" s="170" customFormat="1" ht="26.25" customHeight="1" x14ac:dyDescent="0.2">
      <c r="A156" s="89">
        <v>478</v>
      </c>
      <c r="B156" s="133" t="s">
        <v>197</v>
      </c>
      <c r="C156" s="135" t="e">
        <f>#REF!</f>
        <v>#REF!</v>
      </c>
      <c r="D156" s="137" t="e">
        <f>#REF!</f>
        <v>#REF!</v>
      </c>
      <c r="E156" s="137" t="e">
        <f>#REF!</f>
        <v>#REF!</v>
      </c>
      <c r="F156" s="138" t="e">
        <f>#REF!</f>
        <v>#REF!</v>
      </c>
      <c r="G156" s="136" t="e">
        <f>#REF!</f>
        <v>#REF!</v>
      </c>
      <c r="H156" s="97" t="s">
        <v>157</v>
      </c>
      <c r="I156" s="168"/>
      <c r="J156" s="91" t="str">
        <f>'YARIŞMA BİLGİLERİ'!$F$21</f>
        <v>ERKEKLER  - BAYANLAR</v>
      </c>
      <c r="K156" s="169" t="str">
        <f t="shared" si="2"/>
        <v>İZMİR-Olimpik Deneme Yarışmaları</v>
      </c>
      <c r="L156" s="95" t="e">
        <f>#REF!</f>
        <v>#REF!</v>
      </c>
      <c r="M156" s="95" t="s">
        <v>149</v>
      </c>
    </row>
    <row r="157" spans="1:13" s="170" customFormat="1" ht="26.25" customHeight="1" x14ac:dyDescent="0.2">
      <c r="A157" s="89">
        <v>479</v>
      </c>
      <c r="B157" s="133" t="s">
        <v>197</v>
      </c>
      <c r="C157" s="135" t="e">
        <f>#REF!</f>
        <v>#REF!</v>
      </c>
      <c r="D157" s="137" t="e">
        <f>#REF!</f>
        <v>#REF!</v>
      </c>
      <c r="E157" s="137" t="e">
        <f>#REF!</f>
        <v>#REF!</v>
      </c>
      <c r="F157" s="138" t="e">
        <f>#REF!</f>
        <v>#REF!</v>
      </c>
      <c r="G157" s="136" t="e">
        <f>#REF!</f>
        <v>#REF!</v>
      </c>
      <c r="H157" s="97" t="s">
        <v>157</v>
      </c>
      <c r="I157" s="168"/>
      <c r="J157" s="91" t="str">
        <f>'YARIŞMA BİLGİLERİ'!$F$21</f>
        <v>ERKEKLER  - BAYANLAR</v>
      </c>
      <c r="K157" s="169" t="str">
        <f t="shared" si="2"/>
        <v>İZMİR-Olimpik Deneme Yarışmaları</v>
      </c>
      <c r="L157" s="95" t="e">
        <f>#REF!</f>
        <v>#REF!</v>
      </c>
      <c r="M157" s="95" t="s">
        <v>149</v>
      </c>
    </row>
    <row r="158" spans="1:13" s="170" customFormat="1" ht="26.25" customHeight="1" x14ac:dyDescent="0.2">
      <c r="A158" s="89">
        <v>480</v>
      </c>
      <c r="B158" s="133" t="s">
        <v>197</v>
      </c>
      <c r="C158" s="135" t="e">
        <f>#REF!</f>
        <v>#REF!</v>
      </c>
      <c r="D158" s="137" t="e">
        <f>#REF!</f>
        <v>#REF!</v>
      </c>
      <c r="E158" s="137" t="e">
        <f>#REF!</f>
        <v>#REF!</v>
      </c>
      <c r="F158" s="138" t="e">
        <f>#REF!</f>
        <v>#REF!</v>
      </c>
      <c r="G158" s="136" t="e">
        <f>#REF!</f>
        <v>#REF!</v>
      </c>
      <c r="H158" s="97" t="s">
        <v>157</v>
      </c>
      <c r="I158" s="168"/>
      <c r="J158" s="91" t="str">
        <f>'YARIŞMA BİLGİLERİ'!$F$21</f>
        <v>ERKEKLER  - BAYANLAR</v>
      </c>
      <c r="K158" s="169" t="str">
        <f t="shared" si="2"/>
        <v>İZMİR-Olimpik Deneme Yarışmaları</v>
      </c>
      <c r="L158" s="95" t="e">
        <f>#REF!</f>
        <v>#REF!</v>
      </c>
      <c r="M158" s="95" t="s">
        <v>149</v>
      </c>
    </row>
    <row r="159" spans="1:13" s="170" customFormat="1" ht="26.25" customHeight="1" x14ac:dyDescent="0.2">
      <c r="A159" s="89">
        <v>481</v>
      </c>
      <c r="B159" s="133" t="s">
        <v>197</v>
      </c>
      <c r="C159" s="135" t="e">
        <f>#REF!</f>
        <v>#REF!</v>
      </c>
      <c r="D159" s="137" t="e">
        <f>#REF!</f>
        <v>#REF!</v>
      </c>
      <c r="E159" s="137" t="e">
        <f>#REF!</f>
        <v>#REF!</v>
      </c>
      <c r="F159" s="138" t="e">
        <f>#REF!</f>
        <v>#REF!</v>
      </c>
      <c r="G159" s="136" t="e">
        <f>#REF!</f>
        <v>#REF!</v>
      </c>
      <c r="H159" s="97" t="s">
        <v>157</v>
      </c>
      <c r="I159" s="168"/>
      <c r="J159" s="91" t="str">
        <f>'YARIŞMA BİLGİLERİ'!$F$21</f>
        <v>ERKEKLER  - BAYANLAR</v>
      </c>
      <c r="K159" s="169" t="str">
        <f t="shared" si="2"/>
        <v>İZMİR-Olimpik Deneme Yarışmaları</v>
      </c>
      <c r="L159" s="95" t="e">
        <f>#REF!</f>
        <v>#REF!</v>
      </c>
      <c r="M159" s="95" t="s">
        <v>149</v>
      </c>
    </row>
    <row r="160" spans="1:13" s="170" customFormat="1" ht="26.25" customHeight="1" x14ac:dyDescent="0.2">
      <c r="A160" s="89">
        <v>482</v>
      </c>
      <c r="B160" s="133" t="s">
        <v>146</v>
      </c>
      <c r="C160" s="135" t="e">
        <f>#REF!</f>
        <v>#REF!</v>
      </c>
      <c r="D160" s="137" t="e">
        <f>#REF!</f>
        <v>#REF!</v>
      </c>
      <c r="E160" s="137" t="e">
        <f>#REF!</f>
        <v>#REF!</v>
      </c>
      <c r="F160" s="138" t="e">
        <f>#REF!</f>
        <v>#REF!</v>
      </c>
      <c r="G160" s="136" t="e">
        <f>#REF!</f>
        <v>#REF!</v>
      </c>
      <c r="H160" s="97" t="s">
        <v>144</v>
      </c>
      <c r="I160" s="168"/>
      <c r="J160" s="91" t="str">
        <f>'YARIŞMA BİLGİLERİ'!$F$21</f>
        <v>ERKEKLER  - BAYANLAR</v>
      </c>
      <c r="K160" s="169" t="str">
        <f t="shared" si="2"/>
        <v>İZMİR-Olimpik Deneme Yarışmaları</v>
      </c>
      <c r="L160" s="95" t="e">
        <f>#REF!</f>
        <v>#REF!</v>
      </c>
      <c r="M160" s="95" t="s">
        <v>149</v>
      </c>
    </row>
    <row r="161" spans="1:13" s="170" customFormat="1" ht="26.25" customHeight="1" x14ac:dyDescent="0.2">
      <c r="A161" s="89">
        <v>483</v>
      </c>
      <c r="B161" s="133" t="s">
        <v>146</v>
      </c>
      <c r="C161" s="135" t="e">
        <f>#REF!</f>
        <v>#REF!</v>
      </c>
      <c r="D161" s="137" t="e">
        <f>#REF!</f>
        <v>#REF!</v>
      </c>
      <c r="E161" s="137" t="e">
        <f>#REF!</f>
        <v>#REF!</v>
      </c>
      <c r="F161" s="138" t="e">
        <f>#REF!</f>
        <v>#REF!</v>
      </c>
      <c r="G161" s="136" t="e">
        <f>#REF!</f>
        <v>#REF!</v>
      </c>
      <c r="H161" s="97" t="s">
        <v>144</v>
      </c>
      <c r="I161" s="168"/>
      <c r="J161" s="91" t="str">
        <f>'YARIŞMA BİLGİLERİ'!$F$21</f>
        <v>ERKEKLER  - BAYANLAR</v>
      </c>
      <c r="K161" s="169" t="str">
        <f t="shared" si="2"/>
        <v>İZMİR-Olimpik Deneme Yarışmaları</v>
      </c>
      <c r="L161" s="95" t="e">
        <f>#REF!</f>
        <v>#REF!</v>
      </c>
      <c r="M161" s="95" t="s">
        <v>149</v>
      </c>
    </row>
    <row r="162" spans="1:13" s="170" customFormat="1" ht="26.25" customHeight="1" x14ac:dyDescent="0.2">
      <c r="A162" s="89">
        <v>484</v>
      </c>
      <c r="B162" s="133" t="s">
        <v>146</v>
      </c>
      <c r="C162" s="135" t="e">
        <f>#REF!</f>
        <v>#REF!</v>
      </c>
      <c r="D162" s="137" t="e">
        <f>#REF!</f>
        <v>#REF!</v>
      </c>
      <c r="E162" s="137" t="e">
        <f>#REF!</f>
        <v>#REF!</v>
      </c>
      <c r="F162" s="138" t="e">
        <f>#REF!</f>
        <v>#REF!</v>
      </c>
      <c r="G162" s="136" t="e">
        <f>#REF!</f>
        <v>#REF!</v>
      </c>
      <c r="H162" s="97" t="s">
        <v>144</v>
      </c>
      <c r="I162" s="168"/>
      <c r="J162" s="91" t="str">
        <f>'YARIŞMA BİLGİLERİ'!$F$21</f>
        <v>ERKEKLER  - BAYANLAR</v>
      </c>
      <c r="K162" s="169" t="str">
        <f t="shared" si="2"/>
        <v>İZMİR-Olimpik Deneme Yarışmaları</v>
      </c>
      <c r="L162" s="95" t="e">
        <f>#REF!</f>
        <v>#REF!</v>
      </c>
      <c r="M162" s="95" t="s">
        <v>149</v>
      </c>
    </row>
    <row r="163" spans="1:13" s="170" customFormat="1" ht="26.25" customHeight="1" x14ac:dyDescent="0.2">
      <c r="A163" s="89">
        <v>485</v>
      </c>
      <c r="B163" s="133" t="s">
        <v>146</v>
      </c>
      <c r="C163" s="135" t="e">
        <f>#REF!</f>
        <v>#REF!</v>
      </c>
      <c r="D163" s="137" t="e">
        <f>#REF!</f>
        <v>#REF!</v>
      </c>
      <c r="E163" s="137" t="e">
        <f>#REF!</f>
        <v>#REF!</v>
      </c>
      <c r="F163" s="138" t="e">
        <f>#REF!</f>
        <v>#REF!</v>
      </c>
      <c r="G163" s="136" t="e">
        <f>#REF!</f>
        <v>#REF!</v>
      </c>
      <c r="H163" s="97" t="s">
        <v>144</v>
      </c>
      <c r="I163" s="168"/>
      <c r="J163" s="91" t="str">
        <f>'YARIŞMA BİLGİLERİ'!$F$21</f>
        <v>ERKEKLER  - BAYANLAR</v>
      </c>
      <c r="K163" s="169" t="str">
        <f t="shared" si="2"/>
        <v>İZMİR-Olimpik Deneme Yarışmaları</v>
      </c>
      <c r="L163" s="95" t="e">
        <f>#REF!</f>
        <v>#REF!</v>
      </c>
      <c r="M163" s="95" t="s">
        <v>149</v>
      </c>
    </row>
    <row r="164" spans="1:13" s="170" customFormat="1" ht="26.25" customHeight="1" x14ac:dyDescent="0.2">
      <c r="A164" s="89">
        <v>486</v>
      </c>
      <c r="B164" s="133" t="s">
        <v>146</v>
      </c>
      <c r="C164" s="135" t="e">
        <f>#REF!</f>
        <v>#REF!</v>
      </c>
      <c r="D164" s="137" t="e">
        <f>#REF!</f>
        <v>#REF!</v>
      </c>
      <c r="E164" s="137" t="e">
        <f>#REF!</f>
        <v>#REF!</v>
      </c>
      <c r="F164" s="138" t="e">
        <f>#REF!</f>
        <v>#REF!</v>
      </c>
      <c r="G164" s="136" t="e">
        <f>#REF!</f>
        <v>#REF!</v>
      </c>
      <c r="H164" s="97" t="s">
        <v>144</v>
      </c>
      <c r="I164" s="168"/>
      <c r="J164" s="91" t="str">
        <f>'YARIŞMA BİLGİLERİ'!$F$21</f>
        <v>ERKEKLER  - BAYANLAR</v>
      </c>
      <c r="K164" s="169" t="str">
        <f t="shared" si="2"/>
        <v>İZMİR-Olimpik Deneme Yarışmaları</v>
      </c>
      <c r="L164" s="95" t="e">
        <f>#REF!</f>
        <v>#REF!</v>
      </c>
      <c r="M164" s="95" t="s">
        <v>149</v>
      </c>
    </row>
    <row r="165" spans="1:13" s="170" customFormat="1" ht="26.25" customHeight="1" x14ac:dyDescent="0.2">
      <c r="A165" s="89">
        <v>487</v>
      </c>
      <c r="B165" s="133" t="s">
        <v>146</v>
      </c>
      <c r="C165" s="135" t="e">
        <f>#REF!</f>
        <v>#REF!</v>
      </c>
      <c r="D165" s="137" t="e">
        <f>#REF!</f>
        <v>#REF!</v>
      </c>
      <c r="E165" s="137" t="e">
        <f>#REF!</f>
        <v>#REF!</v>
      </c>
      <c r="F165" s="138" t="e">
        <f>#REF!</f>
        <v>#REF!</v>
      </c>
      <c r="G165" s="136" t="e">
        <f>#REF!</f>
        <v>#REF!</v>
      </c>
      <c r="H165" s="97" t="s">
        <v>144</v>
      </c>
      <c r="I165" s="168"/>
      <c r="J165" s="91" t="str">
        <f>'YARIŞMA BİLGİLERİ'!$F$21</f>
        <v>ERKEKLER  - BAYANLAR</v>
      </c>
      <c r="K165" s="169" t="str">
        <f t="shared" si="2"/>
        <v>İZMİR-Olimpik Deneme Yarışmaları</v>
      </c>
      <c r="L165" s="95" t="e">
        <f>#REF!</f>
        <v>#REF!</v>
      </c>
      <c r="M165" s="95" t="s">
        <v>149</v>
      </c>
    </row>
    <row r="166" spans="1:13" s="170" customFormat="1" ht="26.25" customHeight="1" x14ac:dyDescent="0.2">
      <c r="A166" s="89">
        <v>488</v>
      </c>
      <c r="B166" s="133" t="s">
        <v>146</v>
      </c>
      <c r="C166" s="135" t="e">
        <f>#REF!</f>
        <v>#REF!</v>
      </c>
      <c r="D166" s="137" t="e">
        <f>#REF!</f>
        <v>#REF!</v>
      </c>
      <c r="E166" s="137" t="e">
        <f>#REF!</f>
        <v>#REF!</v>
      </c>
      <c r="F166" s="138" t="e">
        <f>#REF!</f>
        <v>#REF!</v>
      </c>
      <c r="G166" s="136" t="e">
        <f>#REF!</f>
        <v>#REF!</v>
      </c>
      <c r="H166" s="97" t="s">
        <v>144</v>
      </c>
      <c r="I166" s="168"/>
      <c r="J166" s="91" t="str">
        <f>'YARIŞMA BİLGİLERİ'!$F$21</f>
        <v>ERKEKLER  - BAYANLAR</v>
      </c>
      <c r="K166" s="169" t="str">
        <f t="shared" si="2"/>
        <v>İZMİR-Olimpik Deneme Yarışmaları</v>
      </c>
      <c r="L166" s="95" t="e">
        <f>#REF!</f>
        <v>#REF!</v>
      </c>
      <c r="M166" s="95" t="s">
        <v>149</v>
      </c>
    </row>
    <row r="167" spans="1:13" s="170" customFormat="1" ht="26.25" customHeight="1" x14ac:dyDescent="0.2">
      <c r="A167" s="89">
        <v>489</v>
      </c>
      <c r="B167" s="133" t="s">
        <v>146</v>
      </c>
      <c r="C167" s="135" t="e">
        <f>#REF!</f>
        <v>#REF!</v>
      </c>
      <c r="D167" s="137" t="e">
        <f>#REF!</f>
        <v>#REF!</v>
      </c>
      <c r="E167" s="137" t="e">
        <f>#REF!</f>
        <v>#REF!</v>
      </c>
      <c r="F167" s="138" t="e">
        <f>#REF!</f>
        <v>#REF!</v>
      </c>
      <c r="G167" s="136" t="e">
        <f>#REF!</f>
        <v>#REF!</v>
      </c>
      <c r="H167" s="97" t="s">
        <v>144</v>
      </c>
      <c r="I167" s="168"/>
      <c r="J167" s="91" t="str">
        <f>'YARIŞMA BİLGİLERİ'!$F$21</f>
        <v>ERKEKLER  - BAYANLAR</v>
      </c>
      <c r="K167" s="169" t="str">
        <f t="shared" si="2"/>
        <v>İZMİR-Olimpik Deneme Yarışmaları</v>
      </c>
      <c r="L167" s="95" t="e">
        <f>#REF!</f>
        <v>#REF!</v>
      </c>
      <c r="M167" s="95" t="s">
        <v>149</v>
      </c>
    </row>
    <row r="168" spans="1:13" s="170" customFormat="1" ht="26.25" customHeight="1" x14ac:dyDescent="0.2">
      <c r="A168" s="89">
        <v>490</v>
      </c>
      <c r="B168" s="133" t="s">
        <v>146</v>
      </c>
      <c r="C168" s="135" t="e">
        <f>#REF!</f>
        <v>#REF!</v>
      </c>
      <c r="D168" s="137" t="e">
        <f>#REF!</f>
        <v>#REF!</v>
      </c>
      <c r="E168" s="137" t="e">
        <f>#REF!</f>
        <v>#REF!</v>
      </c>
      <c r="F168" s="138" t="e">
        <f>#REF!</f>
        <v>#REF!</v>
      </c>
      <c r="G168" s="136" t="e">
        <f>#REF!</f>
        <v>#REF!</v>
      </c>
      <c r="H168" s="97" t="s">
        <v>144</v>
      </c>
      <c r="I168" s="168"/>
      <c r="J168" s="91" t="str">
        <f>'YARIŞMA BİLGİLERİ'!$F$21</f>
        <v>ERKEKLER  - BAYANLAR</v>
      </c>
      <c r="K168" s="169" t="str">
        <f t="shared" si="2"/>
        <v>İZMİR-Olimpik Deneme Yarışmaları</v>
      </c>
      <c r="L168" s="95" t="e">
        <f>#REF!</f>
        <v>#REF!</v>
      </c>
      <c r="M168" s="95" t="s">
        <v>149</v>
      </c>
    </row>
    <row r="169" spans="1:13" s="170" customFormat="1" ht="26.25" customHeight="1" x14ac:dyDescent="0.2">
      <c r="A169" s="89">
        <v>491</v>
      </c>
      <c r="B169" s="133" t="s">
        <v>146</v>
      </c>
      <c r="C169" s="135" t="e">
        <f>#REF!</f>
        <v>#REF!</v>
      </c>
      <c r="D169" s="137" t="e">
        <f>#REF!</f>
        <v>#REF!</v>
      </c>
      <c r="E169" s="137" t="e">
        <f>#REF!</f>
        <v>#REF!</v>
      </c>
      <c r="F169" s="138" t="e">
        <f>#REF!</f>
        <v>#REF!</v>
      </c>
      <c r="G169" s="136" t="e">
        <f>#REF!</f>
        <v>#REF!</v>
      </c>
      <c r="H169" s="97" t="s">
        <v>144</v>
      </c>
      <c r="I169" s="168"/>
      <c r="J169" s="91" t="str">
        <f>'YARIŞMA BİLGİLERİ'!$F$21</f>
        <v>ERKEKLER  - BAYANLAR</v>
      </c>
      <c r="K169" s="169" t="str">
        <f t="shared" si="2"/>
        <v>İZMİR-Olimpik Deneme Yarışmaları</v>
      </c>
      <c r="L169" s="95" t="e">
        <f>#REF!</f>
        <v>#REF!</v>
      </c>
      <c r="M169" s="95" t="s">
        <v>149</v>
      </c>
    </row>
    <row r="170" spans="1:13" s="170" customFormat="1" ht="26.25" customHeight="1" x14ac:dyDescent="0.2">
      <c r="A170" s="89">
        <v>492</v>
      </c>
      <c r="B170" s="133" t="s">
        <v>146</v>
      </c>
      <c r="C170" s="135" t="e">
        <f>#REF!</f>
        <v>#REF!</v>
      </c>
      <c r="D170" s="137" t="e">
        <f>#REF!</f>
        <v>#REF!</v>
      </c>
      <c r="E170" s="137" t="e">
        <f>#REF!</f>
        <v>#REF!</v>
      </c>
      <c r="F170" s="138" t="e">
        <f>#REF!</f>
        <v>#REF!</v>
      </c>
      <c r="G170" s="136" t="e">
        <f>#REF!</f>
        <v>#REF!</v>
      </c>
      <c r="H170" s="97" t="s">
        <v>144</v>
      </c>
      <c r="I170" s="168"/>
      <c r="J170" s="91" t="str">
        <f>'YARIŞMA BİLGİLERİ'!$F$21</f>
        <v>ERKEKLER  - BAYANLAR</v>
      </c>
      <c r="K170" s="169" t="str">
        <f t="shared" si="2"/>
        <v>İZMİR-Olimpik Deneme Yarışmaları</v>
      </c>
      <c r="L170" s="95" t="e">
        <f>#REF!</f>
        <v>#REF!</v>
      </c>
      <c r="M170" s="95" t="s">
        <v>149</v>
      </c>
    </row>
    <row r="171" spans="1:13" s="170" customFormat="1" ht="26.25" customHeight="1" x14ac:dyDescent="0.2">
      <c r="A171" s="89">
        <v>493</v>
      </c>
      <c r="B171" s="133" t="s">
        <v>146</v>
      </c>
      <c r="C171" s="135" t="e">
        <f>#REF!</f>
        <v>#REF!</v>
      </c>
      <c r="D171" s="137" t="e">
        <f>#REF!</f>
        <v>#REF!</v>
      </c>
      <c r="E171" s="137" t="e">
        <f>#REF!</f>
        <v>#REF!</v>
      </c>
      <c r="F171" s="138" t="e">
        <f>#REF!</f>
        <v>#REF!</v>
      </c>
      <c r="G171" s="136" t="e">
        <f>#REF!</f>
        <v>#REF!</v>
      </c>
      <c r="H171" s="97" t="s">
        <v>144</v>
      </c>
      <c r="I171" s="168"/>
      <c r="J171" s="91" t="str">
        <f>'YARIŞMA BİLGİLERİ'!$F$21</f>
        <v>ERKEKLER  - BAYANLAR</v>
      </c>
      <c r="K171" s="169" t="str">
        <f t="shared" si="2"/>
        <v>İZMİR-Olimpik Deneme Yarışmaları</v>
      </c>
      <c r="L171" s="95" t="e">
        <f>#REF!</f>
        <v>#REF!</v>
      </c>
      <c r="M171" s="95" t="s">
        <v>149</v>
      </c>
    </row>
    <row r="172" spans="1:13" s="170" customFormat="1" ht="26.25" customHeight="1" x14ac:dyDescent="0.2">
      <c r="A172" s="89">
        <v>494</v>
      </c>
      <c r="B172" s="133" t="s">
        <v>146</v>
      </c>
      <c r="C172" s="135" t="e">
        <f>#REF!</f>
        <v>#REF!</v>
      </c>
      <c r="D172" s="137" t="e">
        <f>#REF!</f>
        <v>#REF!</v>
      </c>
      <c r="E172" s="137" t="e">
        <f>#REF!</f>
        <v>#REF!</v>
      </c>
      <c r="F172" s="138" t="e">
        <f>#REF!</f>
        <v>#REF!</v>
      </c>
      <c r="G172" s="136" t="e">
        <f>#REF!</f>
        <v>#REF!</v>
      </c>
      <c r="H172" s="97" t="s">
        <v>144</v>
      </c>
      <c r="I172" s="168"/>
      <c r="J172" s="91" t="str">
        <f>'YARIŞMA BİLGİLERİ'!$F$21</f>
        <v>ERKEKLER  - BAYANLAR</v>
      </c>
      <c r="K172" s="169" t="str">
        <f t="shared" si="2"/>
        <v>İZMİR-Olimpik Deneme Yarışmaları</v>
      </c>
      <c r="L172" s="95" t="e">
        <f>#REF!</f>
        <v>#REF!</v>
      </c>
      <c r="M172" s="95" t="s">
        <v>149</v>
      </c>
    </row>
    <row r="173" spans="1:13" s="170" customFormat="1" ht="26.25" customHeight="1" x14ac:dyDescent="0.2">
      <c r="A173" s="89">
        <v>495</v>
      </c>
      <c r="B173" s="133" t="s">
        <v>146</v>
      </c>
      <c r="C173" s="135" t="e">
        <f>#REF!</f>
        <v>#REF!</v>
      </c>
      <c r="D173" s="137" t="e">
        <f>#REF!</f>
        <v>#REF!</v>
      </c>
      <c r="E173" s="137" t="e">
        <f>#REF!</f>
        <v>#REF!</v>
      </c>
      <c r="F173" s="138" t="e">
        <f>#REF!</f>
        <v>#REF!</v>
      </c>
      <c r="G173" s="136" t="e">
        <f>#REF!</f>
        <v>#REF!</v>
      </c>
      <c r="H173" s="97" t="s">
        <v>144</v>
      </c>
      <c r="I173" s="168"/>
      <c r="J173" s="91" t="str">
        <f>'YARIŞMA BİLGİLERİ'!$F$21</f>
        <v>ERKEKLER  - BAYANLAR</v>
      </c>
      <c r="K173" s="169" t="str">
        <f t="shared" si="2"/>
        <v>İZMİR-Olimpik Deneme Yarışmaları</v>
      </c>
      <c r="L173" s="95" t="e">
        <f>#REF!</f>
        <v>#REF!</v>
      </c>
      <c r="M173" s="95" t="s">
        <v>149</v>
      </c>
    </row>
    <row r="174" spans="1:13" s="170" customFormat="1" ht="26.25" customHeight="1" x14ac:dyDescent="0.2">
      <c r="A174" s="89">
        <v>496</v>
      </c>
      <c r="B174" s="133" t="s">
        <v>146</v>
      </c>
      <c r="C174" s="135" t="e">
        <f>#REF!</f>
        <v>#REF!</v>
      </c>
      <c r="D174" s="137" t="e">
        <f>#REF!</f>
        <v>#REF!</v>
      </c>
      <c r="E174" s="137" t="e">
        <f>#REF!</f>
        <v>#REF!</v>
      </c>
      <c r="F174" s="138" t="e">
        <f>#REF!</f>
        <v>#REF!</v>
      </c>
      <c r="G174" s="136" t="e">
        <f>#REF!</f>
        <v>#REF!</v>
      </c>
      <c r="H174" s="97" t="s">
        <v>144</v>
      </c>
      <c r="I174" s="168"/>
      <c r="J174" s="91" t="str">
        <f>'YARIŞMA BİLGİLERİ'!$F$21</f>
        <v>ERKEKLER  - BAYANLAR</v>
      </c>
      <c r="K174" s="169" t="str">
        <f t="shared" si="2"/>
        <v>İZMİR-Olimpik Deneme Yarışmaları</v>
      </c>
      <c r="L174" s="95" t="e">
        <f>#REF!</f>
        <v>#REF!</v>
      </c>
      <c r="M174" s="95" t="s">
        <v>149</v>
      </c>
    </row>
    <row r="175" spans="1:13" s="170" customFormat="1" ht="26.25" customHeight="1" x14ac:dyDescent="0.2">
      <c r="A175" s="89">
        <v>506</v>
      </c>
      <c r="B175" s="133" t="s">
        <v>146</v>
      </c>
      <c r="C175" s="135" t="e">
        <f>#REF!</f>
        <v>#REF!</v>
      </c>
      <c r="D175" s="137" t="e">
        <f>#REF!</f>
        <v>#REF!</v>
      </c>
      <c r="E175" s="137" t="e">
        <f>#REF!</f>
        <v>#REF!</v>
      </c>
      <c r="F175" s="138" t="e">
        <f>#REF!</f>
        <v>#REF!</v>
      </c>
      <c r="G175" s="136" t="e">
        <f>#REF!</f>
        <v>#REF!</v>
      </c>
      <c r="H175" s="97" t="s">
        <v>144</v>
      </c>
      <c r="I175" s="168"/>
      <c r="J175" s="91" t="str">
        <f>'YARIŞMA BİLGİLERİ'!$F$21</f>
        <v>ERKEKLER  - BAYANLAR</v>
      </c>
      <c r="K175" s="169" t="str">
        <f t="shared" si="2"/>
        <v>İZMİR-Olimpik Deneme Yarışmaları</v>
      </c>
      <c r="L175" s="95" t="e">
        <f>#REF!</f>
        <v>#REF!</v>
      </c>
      <c r="M175" s="95" t="s">
        <v>149</v>
      </c>
    </row>
    <row r="176" spans="1:13" s="170" customFormat="1" ht="26.25" customHeight="1" x14ac:dyDescent="0.2">
      <c r="A176" s="89">
        <v>507</v>
      </c>
      <c r="B176" s="133" t="s">
        <v>146</v>
      </c>
      <c r="C176" s="135" t="e">
        <f>#REF!</f>
        <v>#REF!</v>
      </c>
      <c r="D176" s="137" t="e">
        <f>#REF!</f>
        <v>#REF!</v>
      </c>
      <c r="E176" s="137" t="e">
        <f>#REF!</f>
        <v>#REF!</v>
      </c>
      <c r="F176" s="138" t="e">
        <f>#REF!</f>
        <v>#REF!</v>
      </c>
      <c r="G176" s="136" t="e">
        <f>#REF!</f>
        <v>#REF!</v>
      </c>
      <c r="H176" s="97" t="s">
        <v>144</v>
      </c>
      <c r="I176" s="168"/>
      <c r="J176" s="91" t="str">
        <f>'YARIŞMA BİLGİLERİ'!$F$21</f>
        <v>ERKEKLER  - BAYANLAR</v>
      </c>
      <c r="K176" s="169" t="str">
        <f t="shared" si="2"/>
        <v>İZMİR-Olimpik Deneme Yarışmaları</v>
      </c>
      <c r="L176" s="95" t="e">
        <f>#REF!</f>
        <v>#REF!</v>
      </c>
      <c r="M176" s="95" t="s">
        <v>149</v>
      </c>
    </row>
    <row r="177" spans="1:13" s="170" customFormat="1" ht="26.25" customHeight="1" x14ac:dyDescent="0.2">
      <c r="A177" s="89">
        <v>508</v>
      </c>
      <c r="B177" s="133" t="s">
        <v>146</v>
      </c>
      <c r="C177" s="135" t="e">
        <f>#REF!</f>
        <v>#REF!</v>
      </c>
      <c r="D177" s="137" t="e">
        <f>#REF!</f>
        <v>#REF!</v>
      </c>
      <c r="E177" s="137" t="e">
        <f>#REF!</f>
        <v>#REF!</v>
      </c>
      <c r="F177" s="138" t="e">
        <f>#REF!</f>
        <v>#REF!</v>
      </c>
      <c r="G177" s="136" t="e">
        <f>#REF!</f>
        <v>#REF!</v>
      </c>
      <c r="H177" s="97" t="s">
        <v>144</v>
      </c>
      <c r="I177" s="168"/>
      <c r="J177" s="91" t="str">
        <f>'YARIŞMA BİLGİLERİ'!$F$21</f>
        <v>ERKEKLER  - BAYANLAR</v>
      </c>
      <c r="K177" s="169" t="str">
        <f t="shared" si="2"/>
        <v>İZMİR-Olimpik Deneme Yarışmaları</v>
      </c>
      <c r="L177" s="95" t="e">
        <f>#REF!</f>
        <v>#REF!</v>
      </c>
      <c r="M177" s="95" t="s">
        <v>149</v>
      </c>
    </row>
    <row r="178" spans="1:13" s="170" customFormat="1" ht="26.25" customHeight="1" x14ac:dyDescent="0.2">
      <c r="A178" s="89">
        <v>509</v>
      </c>
      <c r="B178" s="133" t="s">
        <v>146</v>
      </c>
      <c r="C178" s="135" t="e">
        <f>#REF!</f>
        <v>#REF!</v>
      </c>
      <c r="D178" s="137" t="e">
        <f>#REF!</f>
        <v>#REF!</v>
      </c>
      <c r="E178" s="137" t="e">
        <f>#REF!</f>
        <v>#REF!</v>
      </c>
      <c r="F178" s="138" t="e">
        <f>#REF!</f>
        <v>#REF!</v>
      </c>
      <c r="G178" s="136" t="e">
        <f>#REF!</f>
        <v>#REF!</v>
      </c>
      <c r="H178" s="97" t="s">
        <v>144</v>
      </c>
      <c r="I178" s="168"/>
      <c r="J178" s="91" t="str">
        <f>'YARIŞMA BİLGİLERİ'!$F$21</f>
        <v>ERKEKLER  - BAYANLAR</v>
      </c>
      <c r="K178" s="169" t="str">
        <f t="shared" si="2"/>
        <v>İZMİR-Olimpik Deneme Yarışmaları</v>
      </c>
      <c r="L178" s="95" t="e">
        <f>#REF!</f>
        <v>#REF!</v>
      </c>
      <c r="M178" s="95" t="s">
        <v>149</v>
      </c>
    </row>
    <row r="179" spans="1:13" s="170" customFormat="1" ht="26.25" customHeight="1" x14ac:dyDescent="0.2">
      <c r="A179" s="89">
        <v>510</v>
      </c>
      <c r="B179" s="133" t="s">
        <v>146</v>
      </c>
      <c r="C179" s="135" t="e">
        <f>#REF!</f>
        <v>#REF!</v>
      </c>
      <c r="D179" s="137" t="e">
        <f>#REF!</f>
        <v>#REF!</v>
      </c>
      <c r="E179" s="137" t="e">
        <f>#REF!</f>
        <v>#REF!</v>
      </c>
      <c r="F179" s="138" t="e">
        <f>#REF!</f>
        <v>#REF!</v>
      </c>
      <c r="G179" s="136" t="e">
        <f>#REF!</f>
        <v>#REF!</v>
      </c>
      <c r="H179" s="97" t="s">
        <v>144</v>
      </c>
      <c r="I179" s="168"/>
      <c r="J179" s="91" t="str">
        <f>'YARIŞMA BİLGİLERİ'!$F$21</f>
        <v>ERKEKLER  - BAYANLAR</v>
      </c>
      <c r="K179" s="169" t="str">
        <f t="shared" si="2"/>
        <v>İZMİR-Olimpik Deneme Yarışmaları</v>
      </c>
      <c r="L179" s="95" t="e">
        <f>#REF!</f>
        <v>#REF!</v>
      </c>
      <c r="M179" s="95" t="s">
        <v>149</v>
      </c>
    </row>
    <row r="180" spans="1:13" s="170" customFormat="1" ht="26.25" customHeight="1" x14ac:dyDescent="0.2">
      <c r="A180" s="89">
        <v>511</v>
      </c>
      <c r="B180" s="133" t="s">
        <v>146</v>
      </c>
      <c r="C180" s="135" t="e">
        <f>#REF!</f>
        <v>#REF!</v>
      </c>
      <c r="D180" s="137" t="e">
        <f>#REF!</f>
        <v>#REF!</v>
      </c>
      <c r="E180" s="137" t="e">
        <f>#REF!</f>
        <v>#REF!</v>
      </c>
      <c r="F180" s="138" t="e">
        <f>#REF!</f>
        <v>#REF!</v>
      </c>
      <c r="G180" s="136" t="e">
        <f>#REF!</f>
        <v>#REF!</v>
      </c>
      <c r="H180" s="97" t="s">
        <v>144</v>
      </c>
      <c r="I180" s="168"/>
      <c r="J180" s="91" t="str">
        <f>'YARIŞMA BİLGİLERİ'!$F$21</f>
        <v>ERKEKLER  - BAYANLAR</v>
      </c>
      <c r="K180" s="169" t="str">
        <f t="shared" si="2"/>
        <v>İZMİR-Olimpik Deneme Yarışmaları</v>
      </c>
      <c r="L180" s="95" t="e">
        <f>#REF!</f>
        <v>#REF!</v>
      </c>
      <c r="M180" s="95" t="s">
        <v>149</v>
      </c>
    </row>
    <row r="181" spans="1:13" s="170" customFormat="1" ht="26.25" customHeight="1" x14ac:dyDescent="0.2">
      <c r="A181" s="89">
        <v>512</v>
      </c>
      <c r="B181" s="133" t="s">
        <v>146</v>
      </c>
      <c r="C181" s="135" t="e">
        <f>#REF!</f>
        <v>#REF!</v>
      </c>
      <c r="D181" s="137" t="e">
        <f>#REF!</f>
        <v>#REF!</v>
      </c>
      <c r="E181" s="137" t="e">
        <f>#REF!</f>
        <v>#REF!</v>
      </c>
      <c r="F181" s="138" t="e">
        <f>#REF!</f>
        <v>#REF!</v>
      </c>
      <c r="G181" s="136" t="e">
        <f>#REF!</f>
        <v>#REF!</v>
      </c>
      <c r="H181" s="97" t="s">
        <v>144</v>
      </c>
      <c r="I181" s="168"/>
      <c r="J181" s="91" t="str">
        <f>'YARIŞMA BİLGİLERİ'!$F$21</f>
        <v>ERKEKLER  - BAYANLAR</v>
      </c>
      <c r="K181" s="169" t="str">
        <f t="shared" si="2"/>
        <v>İZMİR-Olimpik Deneme Yarışmaları</v>
      </c>
      <c r="L181" s="95" t="e">
        <f>#REF!</f>
        <v>#REF!</v>
      </c>
      <c r="M181" s="95" t="s">
        <v>149</v>
      </c>
    </row>
    <row r="182" spans="1:13" s="170" customFormat="1" ht="26.25" customHeight="1" x14ac:dyDescent="0.2">
      <c r="A182" s="89">
        <v>513</v>
      </c>
      <c r="B182" s="133" t="s">
        <v>146</v>
      </c>
      <c r="C182" s="135" t="e">
        <f>#REF!</f>
        <v>#REF!</v>
      </c>
      <c r="D182" s="137" t="e">
        <f>#REF!</f>
        <v>#REF!</v>
      </c>
      <c r="E182" s="137" t="e">
        <f>#REF!</f>
        <v>#REF!</v>
      </c>
      <c r="F182" s="138" t="e">
        <f>#REF!</f>
        <v>#REF!</v>
      </c>
      <c r="G182" s="136" t="e">
        <f>#REF!</f>
        <v>#REF!</v>
      </c>
      <c r="H182" s="97" t="s">
        <v>144</v>
      </c>
      <c r="I182" s="168"/>
      <c r="J182" s="91" t="str">
        <f>'YARIŞMA BİLGİLERİ'!$F$21</f>
        <v>ERKEKLER  - BAYANLAR</v>
      </c>
      <c r="K182" s="169" t="str">
        <f t="shared" si="2"/>
        <v>İZMİR-Olimpik Deneme Yarışmaları</v>
      </c>
      <c r="L182" s="95" t="e">
        <f>#REF!</f>
        <v>#REF!</v>
      </c>
      <c r="M182" s="95" t="s">
        <v>149</v>
      </c>
    </row>
    <row r="183" spans="1:13" s="170" customFormat="1" ht="26.25" customHeight="1" x14ac:dyDescent="0.2">
      <c r="A183" s="89">
        <v>514</v>
      </c>
      <c r="B183" s="133" t="s">
        <v>146</v>
      </c>
      <c r="C183" s="135" t="e">
        <f>#REF!</f>
        <v>#REF!</v>
      </c>
      <c r="D183" s="137" t="e">
        <f>#REF!</f>
        <v>#REF!</v>
      </c>
      <c r="E183" s="137" t="e">
        <f>#REF!</f>
        <v>#REF!</v>
      </c>
      <c r="F183" s="138" t="e">
        <f>#REF!</f>
        <v>#REF!</v>
      </c>
      <c r="G183" s="136" t="e">
        <f>#REF!</f>
        <v>#REF!</v>
      </c>
      <c r="H183" s="97" t="s">
        <v>144</v>
      </c>
      <c r="I183" s="168"/>
      <c r="J183" s="91" t="str">
        <f>'YARIŞMA BİLGİLERİ'!$F$21</f>
        <v>ERKEKLER  - BAYANLAR</v>
      </c>
      <c r="K183" s="169" t="str">
        <f t="shared" si="2"/>
        <v>İZMİR-Olimpik Deneme Yarışmaları</v>
      </c>
      <c r="L183" s="95" t="e">
        <f>#REF!</f>
        <v>#REF!</v>
      </c>
      <c r="M183" s="95" t="s">
        <v>149</v>
      </c>
    </row>
    <row r="184" spans="1:13" s="170" customFormat="1" ht="26.25" customHeight="1" x14ac:dyDescent="0.2">
      <c r="A184" s="89">
        <v>515</v>
      </c>
      <c r="B184" s="133" t="s">
        <v>146</v>
      </c>
      <c r="C184" s="135" t="e">
        <f>#REF!</f>
        <v>#REF!</v>
      </c>
      <c r="D184" s="137" t="e">
        <f>#REF!</f>
        <v>#REF!</v>
      </c>
      <c r="E184" s="137" t="e">
        <f>#REF!</f>
        <v>#REF!</v>
      </c>
      <c r="F184" s="138" t="e">
        <f>#REF!</f>
        <v>#REF!</v>
      </c>
      <c r="G184" s="136" t="e">
        <f>#REF!</f>
        <v>#REF!</v>
      </c>
      <c r="H184" s="97" t="s">
        <v>144</v>
      </c>
      <c r="I184" s="168"/>
      <c r="J184" s="91" t="str">
        <f>'YARIŞMA BİLGİLERİ'!$F$21</f>
        <v>ERKEKLER  - BAYANLAR</v>
      </c>
      <c r="K184" s="169" t="str">
        <f t="shared" si="2"/>
        <v>İZMİR-Olimpik Deneme Yarışmaları</v>
      </c>
      <c r="L184" s="95" t="e">
        <f>#REF!</f>
        <v>#REF!</v>
      </c>
      <c r="M184" s="95" t="s">
        <v>149</v>
      </c>
    </row>
    <row r="185" spans="1:13" s="170" customFormat="1" ht="26.25" customHeight="1" x14ac:dyDescent="0.2">
      <c r="A185" s="89">
        <v>516</v>
      </c>
      <c r="B185" s="133" t="s">
        <v>146</v>
      </c>
      <c r="C185" s="135" t="e">
        <f>#REF!</f>
        <v>#REF!</v>
      </c>
      <c r="D185" s="137" t="e">
        <f>#REF!</f>
        <v>#REF!</v>
      </c>
      <c r="E185" s="137" t="e">
        <f>#REF!</f>
        <v>#REF!</v>
      </c>
      <c r="F185" s="138" t="e">
        <f>#REF!</f>
        <v>#REF!</v>
      </c>
      <c r="G185" s="136" t="e">
        <f>#REF!</f>
        <v>#REF!</v>
      </c>
      <c r="H185" s="97" t="s">
        <v>144</v>
      </c>
      <c r="I185" s="168"/>
      <c r="J185" s="91" t="str">
        <f>'YARIŞMA BİLGİLERİ'!$F$21</f>
        <v>ERKEKLER  - BAYANLAR</v>
      </c>
      <c r="K185" s="169" t="str">
        <f t="shared" si="2"/>
        <v>İZMİR-Olimpik Deneme Yarışmaları</v>
      </c>
      <c r="L185" s="95" t="e">
        <f>#REF!</f>
        <v>#REF!</v>
      </c>
      <c r="M185" s="95" t="s">
        <v>149</v>
      </c>
    </row>
    <row r="186" spans="1:13" s="170" customFormat="1" ht="26.25" customHeight="1" x14ac:dyDescent="0.2">
      <c r="A186" s="89">
        <v>517</v>
      </c>
      <c r="B186" s="133" t="s">
        <v>146</v>
      </c>
      <c r="C186" s="135" t="e">
        <f>#REF!</f>
        <v>#REF!</v>
      </c>
      <c r="D186" s="137" t="e">
        <f>#REF!</f>
        <v>#REF!</v>
      </c>
      <c r="E186" s="137" t="e">
        <f>#REF!</f>
        <v>#REF!</v>
      </c>
      <c r="F186" s="138" t="e">
        <f>#REF!</f>
        <v>#REF!</v>
      </c>
      <c r="G186" s="136" t="e">
        <f>#REF!</f>
        <v>#REF!</v>
      </c>
      <c r="H186" s="97" t="s">
        <v>144</v>
      </c>
      <c r="I186" s="168"/>
      <c r="J186" s="91" t="str">
        <f>'YARIŞMA BİLGİLERİ'!$F$21</f>
        <v>ERKEKLER  - BAYANLAR</v>
      </c>
      <c r="K186" s="169" t="str">
        <f t="shared" si="2"/>
        <v>İZMİR-Olimpik Deneme Yarışmaları</v>
      </c>
      <c r="L186" s="95" t="e">
        <f>#REF!</f>
        <v>#REF!</v>
      </c>
      <c r="M186" s="95" t="s">
        <v>149</v>
      </c>
    </row>
    <row r="187" spans="1:13" s="170" customFormat="1" ht="26.25" customHeight="1" x14ac:dyDescent="0.2">
      <c r="A187" s="89">
        <v>518</v>
      </c>
      <c r="B187" s="133" t="s">
        <v>146</v>
      </c>
      <c r="C187" s="135" t="e">
        <f>#REF!</f>
        <v>#REF!</v>
      </c>
      <c r="D187" s="137" t="e">
        <f>#REF!</f>
        <v>#REF!</v>
      </c>
      <c r="E187" s="137" t="e">
        <f>#REF!</f>
        <v>#REF!</v>
      </c>
      <c r="F187" s="138" t="e">
        <f>#REF!</f>
        <v>#REF!</v>
      </c>
      <c r="G187" s="136" t="e">
        <f>#REF!</f>
        <v>#REF!</v>
      </c>
      <c r="H187" s="97" t="s">
        <v>144</v>
      </c>
      <c r="I187" s="168"/>
      <c r="J187" s="91" t="str">
        <f>'YARIŞMA BİLGİLERİ'!$F$21</f>
        <v>ERKEKLER  - BAYANLAR</v>
      </c>
      <c r="K187" s="169" t="str">
        <f t="shared" si="2"/>
        <v>İZMİR-Olimpik Deneme Yarışmaları</v>
      </c>
      <c r="L187" s="95" t="e">
        <f>#REF!</f>
        <v>#REF!</v>
      </c>
      <c r="M187" s="95" t="s">
        <v>149</v>
      </c>
    </row>
    <row r="188" spans="1:13" s="170" customFormat="1" ht="80.25" customHeight="1" x14ac:dyDescent="0.2">
      <c r="A188" s="89">
        <v>519</v>
      </c>
      <c r="B188" s="99" t="s">
        <v>192</v>
      </c>
      <c r="C188" s="90" t="e">
        <f>#REF!</f>
        <v>#REF!</v>
      </c>
      <c r="D188" s="94" t="e">
        <f>#REF!</f>
        <v>#REF!</v>
      </c>
      <c r="E188" s="94" t="e">
        <f>#REF!</f>
        <v>#REF!</v>
      </c>
      <c r="F188" s="124" t="e">
        <f>#REF!</f>
        <v>#REF!</v>
      </c>
      <c r="G188" s="97" t="e">
        <f>#REF!</f>
        <v>#REF!</v>
      </c>
      <c r="H188" s="97" t="s">
        <v>192</v>
      </c>
      <c r="I188" s="97"/>
      <c r="J188" s="91" t="str">
        <f>'YARIŞMA BİLGİLERİ'!$F$21</f>
        <v>ERKEKLER  - BAYANLAR</v>
      </c>
      <c r="K188" s="94" t="str">
        <f t="shared" si="2"/>
        <v>İZMİR-Olimpik Deneme Yarışmaları</v>
      </c>
      <c r="L188" s="95" t="e">
        <f>#REF!</f>
        <v>#REF!</v>
      </c>
      <c r="M188" s="95" t="s">
        <v>149</v>
      </c>
    </row>
    <row r="189" spans="1:13" s="170" customFormat="1" ht="80.25" customHeight="1" x14ac:dyDescent="0.2">
      <c r="A189" s="89">
        <v>520</v>
      </c>
      <c r="B189" s="99" t="s">
        <v>192</v>
      </c>
      <c r="C189" s="90" t="e">
        <f>#REF!</f>
        <v>#REF!</v>
      </c>
      <c r="D189" s="94" t="e">
        <f>#REF!</f>
        <v>#REF!</v>
      </c>
      <c r="E189" s="94" t="e">
        <f>#REF!</f>
        <v>#REF!</v>
      </c>
      <c r="F189" s="124" t="e">
        <f>#REF!</f>
        <v>#REF!</v>
      </c>
      <c r="G189" s="97" t="e">
        <f>#REF!</f>
        <v>#REF!</v>
      </c>
      <c r="H189" s="97" t="s">
        <v>192</v>
      </c>
      <c r="I189" s="97"/>
      <c r="J189" s="91" t="str">
        <f>'YARIŞMA BİLGİLERİ'!$F$21</f>
        <v>ERKEKLER  - BAYANLAR</v>
      </c>
      <c r="K189" s="94" t="str">
        <f t="shared" si="2"/>
        <v>İZMİR-Olimpik Deneme Yarışmaları</v>
      </c>
      <c r="L189" s="95" t="e">
        <f>#REF!</f>
        <v>#REF!</v>
      </c>
      <c r="M189" s="95" t="s">
        <v>149</v>
      </c>
    </row>
    <row r="190" spans="1:13" s="170" customFormat="1" ht="80.25" customHeight="1" x14ac:dyDescent="0.2">
      <c r="A190" s="89">
        <v>521</v>
      </c>
      <c r="B190" s="99" t="s">
        <v>192</v>
      </c>
      <c r="C190" s="90" t="e">
        <f>#REF!</f>
        <v>#REF!</v>
      </c>
      <c r="D190" s="94" t="e">
        <f>#REF!</f>
        <v>#REF!</v>
      </c>
      <c r="E190" s="94" t="e">
        <f>#REF!</f>
        <v>#REF!</v>
      </c>
      <c r="F190" s="124" t="e">
        <f>#REF!</f>
        <v>#REF!</v>
      </c>
      <c r="G190" s="97" t="e">
        <f>#REF!</f>
        <v>#REF!</v>
      </c>
      <c r="H190" s="97" t="s">
        <v>192</v>
      </c>
      <c r="I190" s="97"/>
      <c r="J190" s="91" t="str">
        <f>'YARIŞMA BİLGİLERİ'!$F$21</f>
        <v>ERKEKLER  - BAYANLAR</v>
      </c>
      <c r="K190" s="94" t="str">
        <f t="shared" si="2"/>
        <v>İZMİR-Olimpik Deneme Yarışmaları</v>
      </c>
      <c r="L190" s="95" t="e">
        <f>#REF!</f>
        <v>#REF!</v>
      </c>
      <c r="M190" s="95" t="s">
        <v>149</v>
      </c>
    </row>
    <row r="191" spans="1:13" s="170" customFormat="1" ht="80.25" customHeight="1" x14ac:dyDescent="0.2">
      <c r="A191" s="89">
        <v>522</v>
      </c>
      <c r="B191" s="99" t="s">
        <v>192</v>
      </c>
      <c r="C191" s="90" t="e">
        <f>#REF!</f>
        <v>#REF!</v>
      </c>
      <c r="D191" s="94" t="e">
        <f>#REF!</f>
        <v>#REF!</v>
      </c>
      <c r="E191" s="94" t="e">
        <f>#REF!</f>
        <v>#REF!</v>
      </c>
      <c r="F191" s="124" t="e">
        <f>#REF!</f>
        <v>#REF!</v>
      </c>
      <c r="G191" s="97" t="e">
        <f>#REF!</f>
        <v>#REF!</v>
      </c>
      <c r="H191" s="97" t="s">
        <v>192</v>
      </c>
      <c r="I191" s="97"/>
      <c r="J191" s="91" t="str">
        <f>'YARIŞMA BİLGİLERİ'!$F$21</f>
        <v>ERKEKLER  - BAYANLAR</v>
      </c>
      <c r="K191" s="94" t="str">
        <f t="shared" si="2"/>
        <v>İZMİR-Olimpik Deneme Yarışmaları</v>
      </c>
      <c r="L191" s="95" t="e">
        <f>#REF!</f>
        <v>#REF!</v>
      </c>
      <c r="M191" s="95" t="s">
        <v>149</v>
      </c>
    </row>
    <row r="192" spans="1:13" s="170" customFormat="1" ht="80.25" customHeight="1" x14ac:dyDescent="0.2">
      <c r="A192" s="89">
        <v>523</v>
      </c>
      <c r="B192" s="99" t="s">
        <v>192</v>
      </c>
      <c r="C192" s="90" t="e">
        <f>#REF!</f>
        <v>#REF!</v>
      </c>
      <c r="D192" s="94" t="e">
        <f>#REF!</f>
        <v>#REF!</v>
      </c>
      <c r="E192" s="94" t="e">
        <f>#REF!</f>
        <v>#REF!</v>
      </c>
      <c r="F192" s="124" t="e">
        <f>#REF!</f>
        <v>#REF!</v>
      </c>
      <c r="G192" s="97" t="e">
        <f>#REF!</f>
        <v>#REF!</v>
      </c>
      <c r="H192" s="97" t="s">
        <v>192</v>
      </c>
      <c r="I192" s="97"/>
      <c r="J192" s="91" t="str">
        <f>'YARIŞMA BİLGİLERİ'!$F$21</f>
        <v>ERKEKLER  - BAYANLAR</v>
      </c>
      <c r="K192" s="94" t="str">
        <f t="shared" si="2"/>
        <v>İZMİR-Olimpik Deneme Yarışmaları</v>
      </c>
      <c r="L192" s="95" t="e">
        <f>#REF!</f>
        <v>#REF!</v>
      </c>
      <c r="M192" s="95" t="s">
        <v>149</v>
      </c>
    </row>
    <row r="193" spans="1:13" s="170" customFormat="1" ht="80.25" customHeight="1" x14ac:dyDescent="0.2">
      <c r="A193" s="89">
        <v>524</v>
      </c>
      <c r="B193" s="99" t="s">
        <v>192</v>
      </c>
      <c r="C193" s="90" t="e">
        <f>#REF!</f>
        <v>#REF!</v>
      </c>
      <c r="D193" s="94" t="e">
        <f>#REF!</f>
        <v>#REF!</v>
      </c>
      <c r="E193" s="94" t="e">
        <f>#REF!</f>
        <v>#REF!</v>
      </c>
      <c r="F193" s="124" t="e">
        <f>#REF!</f>
        <v>#REF!</v>
      </c>
      <c r="G193" s="97" t="e">
        <f>#REF!</f>
        <v>#REF!</v>
      </c>
      <c r="H193" s="97" t="s">
        <v>192</v>
      </c>
      <c r="I193" s="97"/>
      <c r="J193" s="91" t="str">
        <f>'YARIŞMA BİLGİLERİ'!$F$21</f>
        <v>ERKEKLER  - BAYANLAR</v>
      </c>
      <c r="K193" s="94" t="str">
        <f t="shared" si="2"/>
        <v>İZMİR-Olimpik Deneme Yarışmaları</v>
      </c>
      <c r="L193" s="95" t="e">
        <f>#REF!</f>
        <v>#REF!</v>
      </c>
      <c r="M193" s="95" t="s">
        <v>149</v>
      </c>
    </row>
    <row r="194" spans="1:13" s="170" customFormat="1" ht="80.25" customHeight="1" x14ac:dyDescent="0.2">
      <c r="A194" s="89">
        <v>525</v>
      </c>
      <c r="B194" s="99" t="s">
        <v>192</v>
      </c>
      <c r="C194" s="90" t="e">
        <f>#REF!</f>
        <v>#REF!</v>
      </c>
      <c r="D194" s="94" t="e">
        <f>#REF!</f>
        <v>#REF!</v>
      </c>
      <c r="E194" s="94" t="e">
        <f>#REF!</f>
        <v>#REF!</v>
      </c>
      <c r="F194" s="124" t="e">
        <f>#REF!</f>
        <v>#REF!</v>
      </c>
      <c r="G194" s="97" t="e">
        <f>#REF!</f>
        <v>#REF!</v>
      </c>
      <c r="H194" s="97" t="s">
        <v>192</v>
      </c>
      <c r="I194" s="97"/>
      <c r="J194" s="91" t="str">
        <f>'YARIŞMA BİLGİLERİ'!$F$21</f>
        <v>ERKEKLER  - BAYANLAR</v>
      </c>
      <c r="K194" s="94" t="str">
        <f t="shared" si="2"/>
        <v>İZMİR-Olimpik Deneme Yarışmaları</v>
      </c>
      <c r="L194" s="95" t="e">
        <f>#REF!</f>
        <v>#REF!</v>
      </c>
      <c r="M194" s="95" t="s">
        <v>149</v>
      </c>
    </row>
    <row r="195" spans="1:13" s="170" customFormat="1" ht="80.25" customHeight="1" x14ac:dyDescent="0.2">
      <c r="A195" s="89">
        <v>526</v>
      </c>
      <c r="B195" s="99" t="s">
        <v>192</v>
      </c>
      <c r="C195" s="90" t="e">
        <f>#REF!</f>
        <v>#REF!</v>
      </c>
      <c r="D195" s="94" t="e">
        <f>#REF!</f>
        <v>#REF!</v>
      </c>
      <c r="E195" s="94" t="e">
        <f>#REF!</f>
        <v>#REF!</v>
      </c>
      <c r="F195" s="124" t="e">
        <f>#REF!</f>
        <v>#REF!</v>
      </c>
      <c r="G195" s="97" t="e">
        <f>#REF!</f>
        <v>#REF!</v>
      </c>
      <c r="H195" s="97" t="s">
        <v>192</v>
      </c>
      <c r="I195" s="97"/>
      <c r="J195" s="91" t="str">
        <f>'YARIŞMA BİLGİLERİ'!$F$21</f>
        <v>ERKEKLER  - BAYANLAR</v>
      </c>
      <c r="K195" s="94" t="str">
        <f t="shared" ref="K195:K243" si="3">CONCATENATE(K$1,"-",A$1)</f>
        <v>İZMİR-Olimpik Deneme Yarışmaları</v>
      </c>
      <c r="L195" s="95" t="e">
        <f>#REF!</f>
        <v>#REF!</v>
      </c>
      <c r="M195" s="95" t="s">
        <v>149</v>
      </c>
    </row>
    <row r="196" spans="1:13" s="170" customFormat="1" ht="80.25" customHeight="1" x14ac:dyDescent="0.2">
      <c r="A196" s="89">
        <v>527</v>
      </c>
      <c r="B196" s="99" t="s">
        <v>192</v>
      </c>
      <c r="C196" s="90" t="e">
        <f>#REF!</f>
        <v>#REF!</v>
      </c>
      <c r="D196" s="94" t="e">
        <f>#REF!</f>
        <v>#REF!</v>
      </c>
      <c r="E196" s="94" t="e">
        <f>#REF!</f>
        <v>#REF!</v>
      </c>
      <c r="F196" s="124" t="e">
        <f>#REF!</f>
        <v>#REF!</v>
      </c>
      <c r="G196" s="97" t="e">
        <f>#REF!</f>
        <v>#REF!</v>
      </c>
      <c r="H196" s="97" t="s">
        <v>192</v>
      </c>
      <c r="I196" s="97"/>
      <c r="J196" s="91" t="str">
        <f>'YARIŞMA BİLGİLERİ'!$F$21</f>
        <v>ERKEKLER  - BAYANLAR</v>
      </c>
      <c r="K196" s="94" t="str">
        <f t="shared" si="3"/>
        <v>İZMİR-Olimpik Deneme Yarışmaları</v>
      </c>
      <c r="L196" s="95" t="e">
        <f>#REF!</f>
        <v>#REF!</v>
      </c>
      <c r="M196" s="95" t="s">
        <v>149</v>
      </c>
    </row>
    <row r="197" spans="1:13" s="170" customFormat="1" ht="80.25" customHeight="1" x14ac:dyDescent="0.2">
      <c r="A197" s="89">
        <v>528</v>
      </c>
      <c r="B197" s="99" t="s">
        <v>192</v>
      </c>
      <c r="C197" s="90" t="e">
        <f>#REF!</f>
        <v>#REF!</v>
      </c>
      <c r="D197" s="94" t="e">
        <f>#REF!</f>
        <v>#REF!</v>
      </c>
      <c r="E197" s="94" t="e">
        <f>#REF!</f>
        <v>#REF!</v>
      </c>
      <c r="F197" s="124" t="e">
        <f>#REF!</f>
        <v>#REF!</v>
      </c>
      <c r="G197" s="97" t="e">
        <f>#REF!</f>
        <v>#REF!</v>
      </c>
      <c r="H197" s="97" t="s">
        <v>192</v>
      </c>
      <c r="I197" s="97"/>
      <c r="J197" s="91" t="str">
        <f>'YARIŞMA BİLGİLERİ'!$F$21</f>
        <v>ERKEKLER  - BAYANLAR</v>
      </c>
      <c r="K197" s="94" t="str">
        <f t="shared" si="3"/>
        <v>İZMİR-Olimpik Deneme Yarışmaları</v>
      </c>
      <c r="L197" s="95" t="e">
        <f>#REF!</f>
        <v>#REF!</v>
      </c>
      <c r="M197" s="95" t="s">
        <v>149</v>
      </c>
    </row>
    <row r="198" spans="1:13" s="170" customFormat="1" ht="80.25" customHeight="1" x14ac:dyDescent="0.2">
      <c r="A198" s="89">
        <v>529</v>
      </c>
      <c r="B198" s="99" t="s">
        <v>192</v>
      </c>
      <c r="C198" s="90" t="e">
        <f>#REF!</f>
        <v>#REF!</v>
      </c>
      <c r="D198" s="94" t="e">
        <f>#REF!</f>
        <v>#REF!</v>
      </c>
      <c r="E198" s="94" t="e">
        <f>#REF!</f>
        <v>#REF!</v>
      </c>
      <c r="F198" s="124" t="e">
        <f>#REF!</f>
        <v>#REF!</v>
      </c>
      <c r="G198" s="97" t="e">
        <f>#REF!</f>
        <v>#REF!</v>
      </c>
      <c r="H198" s="97" t="s">
        <v>192</v>
      </c>
      <c r="I198" s="97"/>
      <c r="J198" s="91" t="str">
        <f>'YARIŞMA BİLGİLERİ'!$F$21</f>
        <v>ERKEKLER  - BAYANLAR</v>
      </c>
      <c r="K198" s="94" t="str">
        <f t="shared" si="3"/>
        <v>İZMİR-Olimpik Deneme Yarışmaları</v>
      </c>
      <c r="L198" s="95" t="e">
        <f>#REF!</f>
        <v>#REF!</v>
      </c>
      <c r="M198" s="95" t="s">
        <v>149</v>
      </c>
    </row>
    <row r="199" spans="1:13" s="170" customFormat="1" ht="80.25" customHeight="1" x14ac:dyDescent="0.2">
      <c r="A199" s="89">
        <v>530</v>
      </c>
      <c r="B199" s="99" t="s">
        <v>192</v>
      </c>
      <c r="C199" s="90" t="e">
        <f>#REF!</f>
        <v>#REF!</v>
      </c>
      <c r="D199" s="94" t="e">
        <f>#REF!</f>
        <v>#REF!</v>
      </c>
      <c r="E199" s="94" t="e">
        <f>#REF!</f>
        <v>#REF!</v>
      </c>
      <c r="F199" s="124" t="e">
        <f>#REF!</f>
        <v>#REF!</v>
      </c>
      <c r="G199" s="97" t="e">
        <f>#REF!</f>
        <v>#REF!</v>
      </c>
      <c r="H199" s="97" t="s">
        <v>192</v>
      </c>
      <c r="I199" s="97"/>
      <c r="J199" s="91" t="str">
        <f>'YARIŞMA BİLGİLERİ'!$F$21</f>
        <v>ERKEKLER  - BAYANLAR</v>
      </c>
      <c r="K199" s="94" t="str">
        <f t="shared" si="3"/>
        <v>İZMİR-Olimpik Deneme Yarışmaları</v>
      </c>
      <c r="L199" s="95" t="e">
        <f>#REF!</f>
        <v>#REF!</v>
      </c>
      <c r="M199" s="95" t="s">
        <v>149</v>
      </c>
    </row>
    <row r="200" spans="1:13" s="170" customFormat="1" ht="80.25" customHeight="1" x14ac:dyDescent="0.2">
      <c r="A200" s="89">
        <v>531</v>
      </c>
      <c r="B200" s="99" t="s">
        <v>192</v>
      </c>
      <c r="C200" s="90" t="e">
        <f>#REF!</f>
        <v>#REF!</v>
      </c>
      <c r="D200" s="94" t="e">
        <f>#REF!</f>
        <v>#REF!</v>
      </c>
      <c r="E200" s="94" t="e">
        <f>#REF!</f>
        <v>#REF!</v>
      </c>
      <c r="F200" s="124" t="e">
        <f>#REF!</f>
        <v>#REF!</v>
      </c>
      <c r="G200" s="97" t="e">
        <f>#REF!</f>
        <v>#REF!</v>
      </c>
      <c r="H200" s="97" t="s">
        <v>192</v>
      </c>
      <c r="I200" s="97"/>
      <c r="J200" s="91" t="str">
        <f>'YARIŞMA BİLGİLERİ'!$F$21</f>
        <v>ERKEKLER  - BAYANLAR</v>
      </c>
      <c r="K200" s="94" t="str">
        <f t="shared" si="3"/>
        <v>İZMİR-Olimpik Deneme Yarışmaları</v>
      </c>
      <c r="L200" s="95" t="e">
        <f>#REF!</f>
        <v>#REF!</v>
      </c>
      <c r="M200" s="95" t="s">
        <v>149</v>
      </c>
    </row>
    <row r="201" spans="1:13" s="170" customFormat="1" ht="80.25" customHeight="1" x14ac:dyDescent="0.2">
      <c r="A201" s="89">
        <v>532</v>
      </c>
      <c r="B201" s="99" t="s">
        <v>192</v>
      </c>
      <c r="C201" s="90" t="e">
        <f>#REF!</f>
        <v>#REF!</v>
      </c>
      <c r="D201" s="94" t="e">
        <f>#REF!</f>
        <v>#REF!</v>
      </c>
      <c r="E201" s="94" t="e">
        <f>#REF!</f>
        <v>#REF!</v>
      </c>
      <c r="F201" s="124" t="e">
        <f>#REF!</f>
        <v>#REF!</v>
      </c>
      <c r="G201" s="97" t="e">
        <f>#REF!</f>
        <v>#REF!</v>
      </c>
      <c r="H201" s="97" t="s">
        <v>192</v>
      </c>
      <c r="I201" s="97"/>
      <c r="J201" s="91" t="str">
        <f>'YARIŞMA BİLGİLERİ'!$F$21</f>
        <v>ERKEKLER  - BAYANLAR</v>
      </c>
      <c r="K201" s="94" t="str">
        <f t="shared" si="3"/>
        <v>İZMİR-Olimpik Deneme Yarışmaları</v>
      </c>
      <c r="L201" s="95" t="e">
        <f>#REF!</f>
        <v>#REF!</v>
      </c>
      <c r="M201" s="95" t="s">
        <v>149</v>
      </c>
    </row>
    <row r="202" spans="1:13" s="170" customFormat="1" ht="80.25" customHeight="1" x14ac:dyDescent="0.2">
      <c r="A202" s="89">
        <v>533</v>
      </c>
      <c r="B202" s="99" t="s">
        <v>192</v>
      </c>
      <c r="C202" s="90" t="e">
        <f>#REF!</f>
        <v>#REF!</v>
      </c>
      <c r="D202" s="94" t="e">
        <f>#REF!</f>
        <v>#REF!</v>
      </c>
      <c r="E202" s="94" t="e">
        <f>#REF!</f>
        <v>#REF!</v>
      </c>
      <c r="F202" s="124" t="e">
        <f>#REF!</f>
        <v>#REF!</v>
      </c>
      <c r="G202" s="97" t="e">
        <f>#REF!</f>
        <v>#REF!</v>
      </c>
      <c r="H202" s="97" t="s">
        <v>192</v>
      </c>
      <c r="I202" s="97"/>
      <c r="J202" s="91" t="str">
        <f>'YARIŞMA BİLGİLERİ'!$F$21</f>
        <v>ERKEKLER  - BAYANLAR</v>
      </c>
      <c r="K202" s="94" t="str">
        <f t="shared" si="3"/>
        <v>İZMİR-Olimpik Deneme Yarışmaları</v>
      </c>
      <c r="L202" s="95" t="e">
        <f>#REF!</f>
        <v>#REF!</v>
      </c>
      <c r="M202" s="95" t="s">
        <v>149</v>
      </c>
    </row>
    <row r="203" spans="1:13" s="170" customFormat="1" ht="80.25" customHeight="1" x14ac:dyDescent="0.2">
      <c r="A203" s="89">
        <v>534</v>
      </c>
      <c r="B203" s="99" t="s">
        <v>192</v>
      </c>
      <c r="C203" s="90" t="e">
        <f>#REF!</f>
        <v>#REF!</v>
      </c>
      <c r="D203" s="94" t="e">
        <f>#REF!</f>
        <v>#REF!</v>
      </c>
      <c r="E203" s="94" t="e">
        <f>#REF!</f>
        <v>#REF!</v>
      </c>
      <c r="F203" s="124" t="e">
        <f>#REF!</f>
        <v>#REF!</v>
      </c>
      <c r="G203" s="97" t="e">
        <f>#REF!</f>
        <v>#REF!</v>
      </c>
      <c r="H203" s="97" t="s">
        <v>192</v>
      </c>
      <c r="I203" s="97"/>
      <c r="J203" s="91" t="str">
        <f>'YARIŞMA BİLGİLERİ'!$F$21</f>
        <v>ERKEKLER  - BAYANLAR</v>
      </c>
      <c r="K203" s="94" t="str">
        <f t="shared" si="3"/>
        <v>İZMİR-Olimpik Deneme Yarışmaları</v>
      </c>
      <c r="L203" s="95" t="e">
        <f>#REF!</f>
        <v>#REF!</v>
      </c>
      <c r="M203" s="95" t="s">
        <v>149</v>
      </c>
    </row>
    <row r="204" spans="1:13" s="170" customFormat="1" ht="80.25" customHeight="1" x14ac:dyDescent="0.2">
      <c r="A204" s="89">
        <v>535</v>
      </c>
      <c r="B204" s="99" t="s">
        <v>192</v>
      </c>
      <c r="C204" s="90" t="e">
        <f>#REF!</f>
        <v>#REF!</v>
      </c>
      <c r="D204" s="94" t="e">
        <f>#REF!</f>
        <v>#REF!</v>
      </c>
      <c r="E204" s="94" t="e">
        <f>#REF!</f>
        <v>#REF!</v>
      </c>
      <c r="F204" s="124" t="e">
        <f>#REF!</f>
        <v>#REF!</v>
      </c>
      <c r="G204" s="97" t="e">
        <f>#REF!</f>
        <v>#REF!</v>
      </c>
      <c r="H204" s="97" t="s">
        <v>192</v>
      </c>
      <c r="I204" s="97"/>
      <c r="J204" s="91" t="str">
        <f>'YARIŞMA BİLGİLERİ'!$F$21</f>
        <v>ERKEKLER  - BAYANLAR</v>
      </c>
      <c r="K204" s="94" t="str">
        <f t="shared" si="3"/>
        <v>İZMİR-Olimpik Deneme Yarışmaları</v>
      </c>
      <c r="L204" s="95" t="e">
        <f>#REF!</f>
        <v>#REF!</v>
      </c>
      <c r="M204" s="95" t="s">
        <v>149</v>
      </c>
    </row>
    <row r="205" spans="1:13" s="170" customFormat="1" ht="80.25" customHeight="1" x14ac:dyDescent="0.2">
      <c r="A205" s="89">
        <v>536</v>
      </c>
      <c r="B205" s="99" t="s">
        <v>192</v>
      </c>
      <c r="C205" s="90" t="e">
        <f>#REF!</f>
        <v>#REF!</v>
      </c>
      <c r="D205" s="94" t="e">
        <f>#REF!</f>
        <v>#REF!</v>
      </c>
      <c r="E205" s="94" t="e">
        <f>#REF!</f>
        <v>#REF!</v>
      </c>
      <c r="F205" s="124" t="e">
        <f>#REF!</f>
        <v>#REF!</v>
      </c>
      <c r="G205" s="97" t="e">
        <f>#REF!</f>
        <v>#REF!</v>
      </c>
      <c r="H205" s="97" t="s">
        <v>192</v>
      </c>
      <c r="I205" s="97"/>
      <c r="J205" s="91" t="str">
        <f>'YARIŞMA BİLGİLERİ'!$F$21</f>
        <v>ERKEKLER  - BAYANLAR</v>
      </c>
      <c r="K205" s="94" t="str">
        <f t="shared" si="3"/>
        <v>İZMİR-Olimpik Deneme Yarışmaları</v>
      </c>
      <c r="L205" s="95" t="e">
        <f>#REF!</f>
        <v>#REF!</v>
      </c>
      <c r="M205" s="95" t="s">
        <v>149</v>
      </c>
    </row>
    <row r="206" spans="1:13" s="170" customFormat="1" ht="28.5" customHeight="1" x14ac:dyDescent="0.2">
      <c r="A206" s="89">
        <v>537</v>
      </c>
      <c r="B206" s="133" t="s">
        <v>196</v>
      </c>
      <c r="C206" s="135" t="e">
        <f>#REF!</f>
        <v>#REF!</v>
      </c>
      <c r="D206" s="137" t="e">
        <f>#REF!</f>
        <v>#REF!</v>
      </c>
      <c r="E206" s="137" t="e">
        <f>#REF!</f>
        <v>#REF!</v>
      </c>
      <c r="F206" s="139" t="e">
        <f>#REF!</f>
        <v>#REF!</v>
      </c>
      <c r="G206" s="136" t="e">
        <f>#REF!</f>
        <v>#REF!</v>
      </c>
      <c r="H206" s="97" t="s">
        <v>156</v>
      </c>
      <c r="I206" s="168"/>
      <c r="J206" s="91" t="str">
        <f>'YARIŞMA BİLGİLERİ'!$F$21</f>
        <v>ERKEKLER  - BAYANLAR</v>
      </c>
      <c r="K206" s="169" t="str">
        <f t="shared" si="3"/>
        <v>İZMİR-Olimpik Deneme Yarışmaları</v>
      </c>
      <c r="L206" s="95" t="e">
        <f>#REF!</f>
        <v>#REF!</v>
      </c>
      <c r="M206" s="95" t="s">
        <v>149</v>
      </c>
    </row>
    <row r="207" spans="1:13" s="170" customFormat="1" ht="28.5" customHeight="1" x14ac:dyDescent="0.2">
      <c r="A207" s="89">
        <v>538</v>
      </c>
      <c r="B207" s="133" t="s">
        <v>196</v>
      </c>
      <c r="C207" s="135" t="e">
        <f>#REF!</f>
        <v>#REF!</v>
      </c>
      <c r="D207" s="137" t="e">
        <f>#REF!</f>
        <v>#REF!</v>
      </c>
      <c r="E207" s="137" t="e">
        <f>#REF!</f>
        <v>#REF!</v>
      </c>
      <c r="F207" s="139" t="e">
        <f>#REF!</f>
        <v>#REF!</v>
      </c>
      <c r="G207" s="136" t="e">
        <f>#REF!</f>
        <v>#REF!</v>
      </c>
      <c r="H207" s="97" t="s">
        <v>156</v>
      </c>
      <c r="I207" s="168"/>
      <c r="J207" s="91" t="str">
        <f>'YARIŞMA BİLGİLERİ'!$F$21</f>
        <v>ERKEKLER  - BAYANLAR</v>
      </c>
      <c r="K207" s="169" t="str">
        <f t="shared" si="3"/>
        <v>İZMİR-Olimpik Deneme Yarışmaları</v>
      </c>
      <c r="L207" s="95" t="e">
        <f>#REF!</f>
        <v>#REF!</v>
      </c>
      <c r="M207" s="95" t="s">
        <v>149</v>
      </c>
    </row>
    <row r="208" spans="1:13" s="170" customFormat="1" ht="28.5" customHeight="1" x14ac:dyDescent="0.2">
      <c r="A208" s="89">
        <v>539</v>
      </c>
      <c r="B208" s="133" t="s">
        <v>196</v>
      </c>
      <c r="C208" s="135" t="e">
        <f>#REF!</f>
        <v>#REF!</v>
      </c>
      <c r="D208" s="137" t="e">
        <f>#REF!</f>
        <v>#REF!</v>
      </c>
      <c r="E208" s="137" t="e">
        <f>#REF!</f>
        <v>#REF!</v>
      </c>
      <c r="F208" s="139" t="e">
        <f>#REF!</f>
        <v>#REF!</v>
      </c>
      <c r="G208" s="136" t="e">
        <f>#REF!</f>
        <v>#REF!</v>
      </c>
      <c r="H208" s="97" t="s">
        <v>156</v>
      </c>
      <c r="I208" s="168"/>
      <c r="J208" s="91" t="str">
        <f>'YARIŞMA BİLGİLERİ'!$F$21</f>
        <v>ERKEKLER  - BAYANLAR</v>
      </c>
      <c r="K208" s="169" t="str">
        <f t="shared" si="3"/>
        <v>İZMİR-Olimpik Deneme Yarışmaları</v>
      </c>
      <c r="L208" s="95" t="e">
        <f>#REF!</f>
        <v>#REF!</v>
      </c>
      <c r="M208" s="95" t="s">
        <v>149</v>
      </c>
    </row>
    <row r="209" spans="1:13" s="170" customFormat="1" ht="28.5" customHeight="1" x14ac:dyDescent="0.2">
      <c r="A209" s="89">
        <v>540</v>
      </c>
      <c r="B209" s="133" t="s">
        <v>196</v>
      </c>
      <c r="C209" s="135" t="e">
        <f>#REF!</f>
        <v>#REF!</v>
      </c>
      <c r="D209" s="137" t="e">
        <f>#REF!</f>
        <v>#REF!</v>
      </c>
      <c r="E209" s="137" t="e">
        <f>#REF!</f>
        <v>#REF!</v>
      </c>
      <c r="F209" s="139" t="e">
        <f>#REF!</f>
        <v>#REF!</v>
      </c>
      <c r="G209" s="136" t="e">
        <f>#REF!</f>
        <v>#REF!</v>
      </c>
      <c r="H209" s="97" t="s">
        <v>156</v>
      </c>
      <c r="I209" s="168"/>
      <c r="J209" s="91" t="str">
        <f>'YARIŞMA BİLGİLERİ'!$F$21</f>
        <v>ERKEKLER  - BAYANLAR</v>
      </c>
      <c r="K209" s="169" t="str">
        <f t="shared" si="3"/>
        <v>İZMİR-Olimpik Deneme Yarışmaları</v>
      </c>
      <c r="L209" s="95" t="e">
        <f>#REF!</f>
        <v>#REF!</v>
      </c>
      <c r="M209" s="95" t="s">
        <v>149</v>
      </c>
    </row>
    <row r="210" spans="1:13" s="170" customFormat="1" ht="28.5" customHeight="1" x14ac:dyDescent="0.2">
      <c r="A210" s="89">
        <v>541</v>
      </c>
      <c r="B210" s="133" t="s">
        <v>196</v>
      </c>
      <c r="C210" s="135" t="e">
        <f>#REF!</f>
        <v>#REF!</v>
      </c>
      <c r="D210" s="137" t="e">
        <f>#REF!</f>
        <v>#REF!</v>
      </c>
      <c r="E210" s="137" t="e">
        <f>#REF!</f>
        <v>#REF!</v>
      </c>
      <c r="F210" s="139" t="e">
        <f>#REF!</f>
        <v>#REF!</v>
      </c>
      <c r="G210" s="136" t="e">
        <f>#REF!</f>
        <v>#REF!</v>
      </c>
      <c r="H210" s="97" t="s">
        <v>156</v>
      </c>
      <c r="I210" s="168"/>
      <c r="J210" s="91" t="str">
        <f>'YARIŞMA BİLGİLERİ'!$F$21</f>
        <v>ERKEKLER  - BAYANLAR</v>
      </c>
      <c r="K210" s="169" t="str">
        <f t="shared" si="3"/>
        <v>İZMİR-Olimpik Deneme Yarışmaları</v>
      </c>
      <c r="L210" s="95" t="e">
        <f>#REF!</f>
        <v>#REF!</v>
      </c>
      <c r="M210" s="95" t="s">
        <v>149</v>
      </c>
    </row>
    <row r="211" spans="1:13" s="170" customFormat="1" ht="28.5" customHeight="1" x14ac:dyDescent="0.2">
      <c r="A211" s="89">
        <v>542</v>
      </c>
      <c r="B211" s="133" t="s">
        <v>196</v>
      </c>
      <c r="C211" s="135" t="e">
        <f>#REF!</f>
        <v>#REF!</v>
      </c>
      <c r="D211" s="137" t="e">
        <f>#REF!</f>
        <v>#REF!</v>
      </c>
      <c r="E211" s="137" t="e">
        <f>#REF!</f>
        <v>#REF!</v>
      </c>
      <c r="F211" s="139" t="e">
        <f>#REF!</f>
        <v>#REF!</v>
      </c>
      <c r="G211" s="136" t="e">
        <f>#REF!</f>
        <v>#REF!</v>
      </c>
      <c r="H211" s="97" t="s">
        <v>156</v>
      </c>
      <c r="I211" s="168"/>
      <c r="J211" s="91" t="str">
        <f>'YARIŞMA BİLGİLERİ'!$F$21</f>
        <v>ERKEKLER  - BAYANLAR</v>
      </c>
      <c r="K211" s="169" t="str">
        <f t="shared" si="3"/>
        <v>İZMİR-Olimpik Deneme Yarışmaları</v>
      </c>
      <c r="L211" s="95" t="e">
        <f>#REF!</f>
        <v>#REF!</v>
      </c>
      <c r="M211" s="95" t="s">
        <v>149</v>
      </c>
    </row>
    <row r="212" spans="1:13" s="170" customFormat="1" ht="28.5" customHeight="1" x14ac:dyDescent="0.2">
      <c r="A212" s="89">
        <v>543</v>
      </c>
      <c r="B212" s="133" t="s">
        <v>196</v>
      </c>
      <c r="C212" s="135" t="e">
        <f>#REF!</f>
        <v>#REF!</v>
      </c>
      <c r="D212" s="137" t="e">
        <f>#REF!</f>
        <v>#REF!</v>
      </c>
      <c r="E212" s="137" t="e">
        <f>#REF!</f>
        <v>#REF!</v>
      </c>
      <c r="F212" s="139" t="e">
        <f>#REF!</f>
        <v>#REF!</v>
      </c>
      <c r="G212" s="136" t="e">
        <f>#REF!</f>
        <v>#REF!</v>
      </c>
      <c r="H212" s="97" t="s">
        <v>156</v>
      </c>
      <c r="I212" s="168"/>
      <c r="J212" s="91" t="str">
        <f>'YARIŞMA BİLGİLERİ'!$F$21</f>
        <v>ERKEKLER  - BAYANLAR</v>
      </c>
      <c r="K212" s="169" t="str">
        <f t="shared" si="3"/>
        <v>İZMİR-Olimpik Deneme Yarışmaları</v>
      </c>
      <c r="L212" s="95" t="e">
        <f>#REF!</f>
        <v>#REF!</v>
      </c>
      <c r="M212" s="95" t="s">
        <v>149</v>
      </c>
    </row>
    <row r="213" spans="1:13" s="170" customFormat="1" ht="28.5" customHeight="1" x14ac:dyDescent="0.2">
      <c r="A213" s="89">
        <v>544</v>
      </c>
      <c r="B213" s="133" t="s">
        <v>196</v>
      </c>
      <c r="C213" s="135" t="e">
        <f>#REF!</f>
        <v>#REF!</v>
      </c>
      <c r="D213" s="137" t="e">
        <f>#REF!</f>
        <v>#REF!</v>
      </c>
      <c r="E213" s="137" t="e">
        <f>#REF!</f>
        <v>#REF!</v>
      </c>
      <c r="F213" s="139" t="e">
        <f>#REF!</f>
        <v>#REF!</v>
      </c>
      <c r="G213" s="136" t="e">
        <f>#REF!</f>
        <v>#REF!</v>
      </c>
      <c r="H213" s="97" t="s">
        <v>156</v>
      </c>
      <c r="I213" s="168"/>
      <c r="J213" s="91" t="str">
        <f>'YARIŞMA BİLGİLERİ'!$F$21</f>
        <v>ERKEKLER  - BAYANLAR</v>
      </c>
      <c r="K213" s="169" t="str">
        <f t="shared" si="3"/>
        <v>İZMİR-Olimpik Deneme Yarışmaları</v>
      </c>
      <c r="L213" s="95" t="e">
        <f>#REF!</f>
        <v>#REF!</v>
      </c>
      <c r="M213" s="95" t="s">
        <v>149</v>
      </c>
    </row>
    <row r="214" spans="1:13" s="170" customFormat="1" ht="28.5" customHeight="1" x14ac:dyDescent="0.2">
      <c r="A214" s="89">
        <v>545</v>
      </c>
      <c r="B214" s="133" t="s">
        <v>196</v>
      </c>
      <c r="C214" s="135" t="e">
        <f>#REF!</f>
        <v>#REF!</v>
      </c>
      <c r="D214" s="137" t="e">
        <f>#REF!</f>
        <v>#REF!</v>
      </c>
      <c r="E214" s="137" t="e">
        <f>#REF!</f>
        <v>#REF!</v>
      </c>
      <c r="F214" s="139" t="e">
        <f>#REF!</f>
        <v>#REF!</v>
      </c>
      <c r="G214" s="136" t="e">
        <f>#REF!</f>
        <v>#REF!</v>
      </c>
      <c r="H214" s="97" t="s">
        <v>156</v>
      </c>
      <c r="I214" s="168"/>
      <c r="J214" s="91" t="str">
        <f>'YARIŞMA BİLGİLERİ'!$F$21</f>
        <v>ERKEKLER  - BAYANLAR</v>
      </c>
      <c r="K214" s="169" t="str">
        <f t="shared" si="3"/>
        <v>İZMİR-Olimpik Deneme Yarışmaları</v>
      </c>
      <c r="L214" s="95" t="e">
        <f>#REF!</f>
        <v>#REF!</v>
      </c>
      <c r="M214" s="95" t="s">
        <v>149</v>
      </c>
    </row>
    <row r="215" spans="1:13" s="170" customFormat="1" ht="28.5" customHeight="1" x14ac:dyDescent="0.2">
      <c r="A215" s="89">
        <v>546</v>
      </c>
      <c r="B215" s="133" t="s">
        <v>196</v>
      </c>
      <c r="C215" s="135" t="e">
        <f>#REF!</f>
        <v>#REF!</v>
      </c>
      <c r="D215" s="137" t="e">
        <f>#REF!</f>
        <v>#REF!</v>
      </c>
      <c r="E215" s="137" t="e">
        <f>#REF!</f>
        <v>#REF!</v>
      </c>
      <c r="F215" s="139" t="e">
        <f>#REF!</f>
        <v>#REF!</v>
      </c>
      <c r="G215" s="136" t="e">
        <f>#REF!</f>
        <v>#REF!</v>
      </c>
      <c r="H215" s="97" t="s">
        <v>156</v>
      </c>
      <c r="I215" s="168"/>
      <c r="J215" s="91" t="str">
        <f>'YARIŞMA BİLGİLERİ'!$F$21</f>
        <v>ERKEKLER  - BAYANLAR</v>
      </c>
      <c r="K215" s="169" t="str">
        <f t="shared" si="3"/>
        <v>İZMİR-Olimpik Deneme Yarışmaları</v>
      </c>
      <c r="L215" s="95" t="e">
        <f>#REF!</f>
        <v>#REF!</v>
      </c>
      <c r="M215" s="95" t="s">
        <v>149</v>
      </c>
    </row>
    <row r="216" spans="1:13" s="170" customFormat="1" ht="28.5" customHeight="1" x14ac:dyDescent="0.2">
      <c r="A216" s="89">
        <v>547</v>
      </c>
      <c r="B216" s="133" t="s">
        <v>196</v>
      </c>
      <c r="C216" s="135" t="e">
        <f>#REF!</f>
        <v>#REF!</v>
      </c>
      <c r="D216" s="137" t="e">
        <f>#REF!</f>
        <v>#REF!</v>
      </c>
      <c r="E216" s="137" t="e">
        <f>#REF!</f>
        <v>#REF!</v>
      </c>
      <c r="F216" s="139" t="e">
        <f>#REF!</f>
        <v>#REF!</v>
      </c>
      <c r="G216" s="136" t="e">
        <f>#REF!</f>
        <v>#REF!</v>
      </c>
      <c r="H216" s="97" t="s">
        <v>156</v>
      </c>
      <c r="I216" s="168"/>
      <c r="J216" s="91" t="str">
        <f>'YARIŞMA BİLGİLERİ'!$F$21</f>
        <v>ERKEKLER  - BAYANLAR</v>
      </c>
      <c r="K216" s="169" t="str">
        <f t="shared" si="3"/>
        <v>İZMİR-Olimpik Deneme Yarışmaları</v>
      </c>
      <c r="L216" s="95" t="e">
        <f>#REF!</f>
        <v>#REF!</v>
      </c>
      <c r="M216" s="95" t="s">
        <v>149</v>
      </c>
    </row>
    <row r="217" spans="1:13" s="170" customFormat="1" ht="28.5" customHeight="1" x14ac:dyDescent="0.2">
      <c r="A217" s="89">
        <v>548</v>
      </c>
      <c r="B217" s="133" t="s">
        <v>196</v>
      </c>
      <c r="C217" s="135" t="e">
        <f>#REF!</f>
        <v>#REF!</v>
      </c>
      <c r="D217" s="137" t="e">
        <f>#REF!</f>
        <v>#REF!</v>
      </c>
      <c r="E217" s="137" t="e">
        <f>#REF!</f>
        <v>#REF!</v>
      </c>
      <c r="F217" s="139" t="e">
        <f>#REF!</f>
        <v>#REF!</v>
      </c>
      <c r="G217" s="136" t="e">
        <f>#REF!</f>
        <v>#REF!</v>
      </c>
      <c r="H217" s="97" t="s">
        <v>156</v>
      </c>
      <c r="I217" s="168"/>
      <c r="J217" s="91" t="str">
        <f>'YARIŞMA BİLGİLERİ'!$F$21</f>
        <v>ERKEKLER  - BAYANLAR</v>
      </c>
      <c r="K217" s="169" t="str">
        <f t="shared" si="3"/>
        <v>İZMİR-Olimpik Deneme Yarışmaları</v>
      </c>
      <c r="L217" s="95" t="e">
        <f>#REF!</f>
        <v>#REF!</v>
      </c>
      <c r="M217" s="95" t="s">
        <v>149</v>
      </c>
    </row>
    <row r="218" spans="1:13" s="170" customFormat="1" ht="28.5" customHeight="1" x14ac:dyDescent="0.2">
      <c r="A218" s="89">
        <v>549</v>
      </c>
      <c r="B218" s="133" t="s">
        <v>196</v>
      </c>
      <c r="C218" s="135" t="e">
        <f>#REF!</f>
        <v>#REF!</v>
      </c>
      <c r="D218" s="137" t="e">
        <f>#REF!</f>
        <v>#REF!</v>
      </c>
      <c r="E218" s="137" t="e">
        <f>#REF!</f>
        <v>#REF!</v>
      </c>
      <c r="F218" s="139" t="e">
        <f>#REF!</f>
        <v>#REF!</v>
      </c>
      <c r="G218" s="136" t="e">
        <f>#REF!</f>
        <v>#REF!</v>
      </c>
      <c r="H218" s="97" t="s">
        <v>156</v>
      </c>
      <c r="I218" s="168"/>
      <c r="J218" s="91" t="str">
        <f>'YARIŞMA BİLGİLERİ'!$F$21</f>
        <v>ERKEKLER  - BAYANLAR</v>
      </c>
      <c r="K218" s="169" t="str">
        <f t="shared" si="3"/>
        <v>İZMİR-Olimpik Deneme Yarışmaları</v>
      </c>
      <c r="L218" s="95" t="e">
        <f>#REF!</f>
        <v>#REF!</v>
      </c>
      <c r="M218" s="95" t="s">
        <v>149</v>
      </c>
    </row>
    <row r="219" spans="1:13" s="170" customFormat="1" ht="28.5" customHeight="1" x14ac:dyDescent="0.2">
      <c r="A219" s="89">
        <v>550</v>
      </c>
      <c r="B219" s="133" t="s">
        <v>196</v>
      </c>
      <c r="C219" s="135" t="e">
        <f>#REF!</f>
        <v>#REF!</v>
      </c>
      <c r="D219" s="137" t="e">
        <f>#REF!</f>
        <v>#REF!</v>
      </c>
      <c r="E219" s="137" t="e">
        <f>#REF!</f>
        <v>#REF!</v>
      </c>
      <c r="F219" s="139" t="e">
        <f>#REF!</f>
        <v>#REF!</v>
      </c>
      <c r="G219" s="136" t="e">
        <f>#REF!</f>
        <v>#REF!</v>
      </c>
      <c r="H219" s="97" t="s">
        <v>156</v>
      </c>
      <c r="I219" s="168"/>
      <c r="J219" s="91" t="str">
        <f>'YARIŞMA BİLGİLERİ'!$F$21</f>
        <v>ERKEKLER  - BAYANLAR</v>
      </c>
      <c r="K219" s="169" t="str">
        <f t="shared" si="3"/>
        <v>İZMİR-Olimpik Deneme Yarışmaları</v>
      </c>
      <c r="L219" s="95" t="e">
        <f>#REF!</f>
        <v>#REF!</v>
      </c>
      <c r="M219" s="95" t="s">
        <v>149</v>
      </c>
    </row>
    <row r="220" spans="1:13" s="170" customFormat="1" ht="28.5" customHeight="1" x14ac:dyDescent="0.2">
      <c r="A220" s="89">
        <v>551</v>
      </c>
      <c r="B220" s="133" t="s">
        <v>196</v>
      </c>
      <c r="C220" s="135" t="e">
        <f>#REF!</f>
        <v>#REF!</v>
      </c>
      <c r="D220" s="137" t="e">
        <f>#REF!</f>
        <v>#REF!</v>
      </c>
      <c r="E220" s="137" t="e">
        <f>#REF!</f>
        <v>#REF!</v>
      </c>
      <c r="F220" s="139" t="e">
        <f>#REF!</f>
        <v>#REF!</v>
      </c>
      <c r="G220" s="136" t="e">
        <f>#REF!</f>
        <v>#REF!</v>
      </c>
      <c r="H220" s="97" t="s">
        <v>156</v>
      </c>
      <c r="I220" s="168"/>
      <c r="J220" s="91" t="str">
        <f>'YARIŞMA BİLGİLERİ'!$F$21</f>
        <v>ERKEKLER  - BAYANLAR</v>
      </c>
      <c r="K220" s="169" t="str">
        <f t="shared" si="3"/>
        <v>İZMİR-Olimpik Deneme Yarışmaları</v>
      </c>
      <c r="L220" s="95" t="e">
        <f>#REF!</f>
        <v>#REF!</v>
      </c>
      <c r="M220" s="95" t="s">
        <v>149</v>
      </c>
    </row>
    <row r="221" spans="1:13" s="170" customFormat="1" ht="28.5" customHeight="1" x14ac:dyDescent="0.2">
      <c r="A221" s="89">
        <v>552</v>
      </c>
      <c r="B221" s="133" t="s">
        <v>196</v>
      </c>
      <c r="C221" s="135" t="e">
        <f>#REF!</f>
        <v>#REF!</v>
      </c>
      <c r="D221" s="137" t="e">
        <f>#REF!</f>
        <v>#REF!</v>
      </c>
      <c r="E221" s="137" t="e">
        <f>#REF!</f>
        <v>#REF!</v>
      </c>
      <c r="F221" s="139" t="e">
        <f>#REF!</f>
        <v>#REF!</v>
      </c>
      <c r="G221" s="136" t="e">
        <f>#REF!</f>
        <v>#REF!</v>
      </c>
      <c r="H221" s="97" t="s">
        <v>156</v>
      </c>
      <c r="I221" s="168"/>
      <c r="J221" s="91" t="str">
        <f>'YARIŞMA BİLGİLERİ'!$F$21</f>
        <v>ERKEKLER  - BAYANLAR</v>
      </c>
      <c r="K221" s="169" t="str">
        <f t="shared" si="3"/>
        <v>İZMİR-Olimpik Deneme Yarışmaları</v>
      </c>
      <c r="L221" s="95" t="e">
        <f>#REF!</f>
        <v>#REF!</v>
      </c>
      <c r="M221" s="95" t="s">
        <v>149</v>
      </c>
    </row>
    <row r="222" spans="1:13" s="170" customFormat="1" ht="28.5" customHeight="1" x14ac:dyDescent="0.2">
      <c r="A222" s="89">
        <v>553</v>
      </c>
      <c r="B222" s="133" t="s">
        <v>196</v>
      </c>
      <c r="C222" s="135" t="e">
        <f>#REF!</f>
        <v>#REF!</v>
      </c>
      <c r="D222" s="137" t="e">
        <f>#REF!</f>
        <v>#REF!</v>
      </c>
      <c r="E222" s="137" t="e">
        <f>#REF!</f>
        <v>#REF!</v>
      </c>
      <c r="F222" s="139" t="e">
        <f>#REF!</f>
        <v>#REF!</v>
      </c>
      <c r="G222" s="136" t="e">
        <f>#REF!</f>
        <v>#REF!</v>
      </c>
      <c r="H222" s="97" t="s">
        <v>156</v>
      </c>
      <c r="I222" s="168"/>
      <c r="J222" s="91" t="str">
        <f>'YARIŞMA BİLGİLERİ'!$F$21</f>
        <v>ERKEKLER  - BAYANLAR</v>
      </c>
      <c r="K222" s="169" t="str">
        <f t="shared" si="3"/>
        <v>İZMİR-Olimpik Deneme Yarışmaları</v>
      </c>
      <c r="L222" s="95" t="e">
        <f>#REF!</f>
        <v>#REF!</v>
      </c>
      <c r="M222" s="95" t="s">
        <v>149</v>
      </c>
    </row>
    <row r="223" spans="1:13" s="170" customFormat="1" ht="28.5" customHeight="1" x14ac:dyDescent="0.2">
      <c r="A223" s="89">
        <v>554</v>
      </c>
      <c r="B223" s="133" t="s">
        <v>196</v>
      </c>
      <c r="C223" s="135" t="e">
        <f>#REF!</f>
        <v>#REF!</v>
      </c>
      <c r="D223" s="137" t="e">
        <f>#REF!</f>
        <v>#REF!</v>
      </c>
      <c r="E223" s="137" t="e">
        <f>#REF!</f>
        <v>#REF!</v>
      </c>
      <c r="F223" s="139" t="e">
        <f>#REF!</f>
        <v>#REF!</v>
      </c>
      <c r="G223" s="136" t="e">
        <f>#REF!</f>
        <v>#REF!</v>
      </c>
      <c r="H223" s="97" t="s">
        <v>156</v>
      </c>
      <c r="I223" s="168"/>
      <c r="J223" s="91" t="str">
        <f>'YARIŞMA BİLGİLERİ'!$F$21</f>
        <v>ERKEKLER  - BAYANLAR</v>
      </c>
      <c r="K223" s="169" t="str">
        <f t="shared" si="3"/>
        <v>İZMİR-Olimpik Deneme Yarışmaları</v>
      </c>
      <c r="L223" s="95" t="e">
        <f>#REF!</f>
        <v>#REF!</v>
      </c>
      <c r="M223" s="95" t="s">
        <v>149</v>
      </c>
    </row>
    <row r="224" spans="1:13" s="170" customFormat="1" ht="28.5" customHeight="1" x14ac:dyDescent="0.2">
      <c r="A224" s="89">
        <v>555</v>
      </c>
      <c r="B224" s="133" t="s">
        <v>196</v>
      </c>
      <c r="C224" s="135" t="e">
        <f>#REF!</f>
        <v>#REF!</v>
      </c>
      <c r="D224" s="137" t="e">
        <f>#REF!</f>
        <v>#REF!</v>
      </c>
      <c r="E224" s="137" t="e">
        <f>#REF!</f>
        <v>#REF!</v>
      </c>
      <c r="F224" s="139" t="e">
        <f>#REF!</f>
        <v>#REF!</v>
      </c>
      <c r="G224" s="136" t="e">
        <f>#REF!</f>
        <v>#REF!</v>
      </c>
      <c r="H224" s="97" t="s">
        <v>156</v>
      </c>
      <c r="I224" s="168"/>
      <c r="J224" s="91" t="str">
        <f>'YARIŞMA BİLGİLERİ'!$F$21</f>
        <v>ERKEKLER  - BAYANLAR</v>
      </c>
      <c r="K224" s="169" t="str">
        <f t="shared" si="3"/>
        <v>İZMİR-Olimpik Deneme Yarışmaları</v>
      </c>
      <c r="L224" s="95" t="e">
        <f>#REF!</f>
        <v>#REF!</v>
      </c>
      <c r="M224" s="95" t="s">
        <v>149</v>
      </c>
    </row>
    <row r="225" spans="1:13" s="170" customFormat="1" ht="28.5" customHeight="1" x14ac:dyDescent="0.2">
      <c r="A225" s="89">
        <v>556</v>
      </c>
      <c r="B225" s="133" t="s">
        <v>196</v>
      </c>
      <c r="C225" s="135" t="e">
        <f>#REF!</f>
        <v>#REF!</v>
      </c>
      <c r="D225" s="137" t="e">
        <f>#REF!</f>
        <v>#REF!</v>
      </c>
      <c r="E225" s="137" t="e">
        <f>#REF!</f>
        <v>#REF!</v>
      </c>
      <c r="F225" s="139" t="e">
        <f>#REF!</f>
        <v>#REF!</v>
      </c>
      <c r="G225" s="136" t="e">
        <f>#REF!</f>
        <v>#REF!</v>
      </c>
      <c r="H225" s="97" t="s">
        <v>156</v>
      </c>
      <c r="I225" s="168"/>
      <c r="J225" s="91" t="str">
        <f>'YARIŞMA BİLGİLERİ'!$F$21</f>
        <v>ERKEKLER  - BAYANLAR</v>
      </c>
      <c r="K225" s="169" t="str">
        <f t="shared" si="3"/>
        <v>İZMİR-Olimpik Deneme Yarışmaları</v>
      </c>
      <c r="L225" s="95" t="e">
        <f>#REF!</f>
        <v>#REF!</v>
      </c>
      <c r="M225" s="95" t="s">
        <v>149</v>
      </c>
    </row>
    <row r="226" spans="1:13" s="170" customFormat="1" ht="28.5" customHeight="1" x14ac:dyDescent="0.2">
      <c r="A226" s="89">
        <v>557</v>
      </c>
      <c r="B226" s="133" t="s">
        <v>196</v>
      </c>
      <c r="C226" s="135" t="e">
        <f>#REF!</f>
        <v>#REF!</v>
      </c>
      <c r="D226" s="137" t="e">
        <f>#REF!</f>
        <v>#REF!</v>
      </c>
      <c r="E226" s="137" t="e">
        <f>#REF!</f>
        <v>#REF!</v>
      </c>
      <c r="F226" s="139" t="e">
        <f>#REF!</f>
        <v>#REF!</v>
      </c>
      <c r="G226" s="136" t="e">
        <f>#REF!</f>
        <v>#REF!</v>
      </c>
      <c r="H226" s="97" t="s">
        <v>156</v>
      </c>
      <c r="I226" s="168"/>
      <c r="J226" s="91" t="str">
        <f>'YARIŞMA BİLGİLERİ'!$F$21</f>
        <v>ERKEKLER  - BAYANLAR</v>
      </c>
      <c r="K226" s="169" t="str">
        <f t="shared" si="3"/>
        <v>İZMİR-Olimpik Deneme Yarışmaları</v>
      </c>
      <c r="L226" s="95" t="e">
        <f>#REF!</f>
        <v>#REF!</v>
      </c>
      <c r="M226" s="95" t="s">
        <v>149</v>
      </c>
    </row>
    <row r="227" spans="1:13" s="170" customFormat="1" ht="28.5" customHeight="1" x14ac:dyDescent="0.2">
      <c r="A227" s="89">
        <v>558</v>
      </c>
      <c r="B227" s="133" t="s">
        <v>196</v>
      </c>
      <c r="C227" s="135" t="e">
        <f>#REF!</f>
        <v>#REF!</v>
      </c>
      <c r="D227" s="137" t="e">
        <f>#REF!</f>
        <v>#REF!</v>
      </c>
      <c r="E227" s="137" t="e">
        <f>#REF!</f>
        <v>#REF!</v>
      </c>
      <c r="F227" s="139" t="e">
        <f>#REF!</f>
        <v>#REF!</v>
      </c>
      <c r="G227" s="136" t="e">
        <f>#REF!</f>
        <v>#REF!</v>
      </c>
      <c r="H227" s="97" t="s">
        <v>156</v>
      </c>
      <c r="I227" s="168"/>
      <c r="J227" s="91" t="str">
        <f>'YARIŞMA BİLGİLERİ'!$F$21</f>
        <v>ERKEKLER  - BAYANLAR</v>
      </c>
      <c r="K227" s="169" t="str">
        <f t="shared" si="3"/>
        <v>İZMİR-Olimpik Deneme Yarışmaları</v>
      </c>
      <c r="L227" s="95" t="e">
        <f>#REF!</f>
        <v>#REF!</v>
      </c>
      <c r="M227" s="95" t="s">
        <v>149</v>
      </c>
    </row>
    <row r="228" spans="1:13" s="170" customFormat="1" ht="28.5" customHeight="1" x14ac:dyDescent="0.2">
      <c r="A228" s="89">
        <v>559</v>
      </c>
      <c r="B228" s="133" t="s">
        <v>196</v>
      </c>
      <c r="C228" s="135" t="e">
        <f>#REF!</f>
        <v>#REF!</v>
      </c>
      <c r="D228" s="137" t="e">
        <f>#REF!</f>
        <v>#REF!</v>
      </c>
      <c r="E228" s="137" t="e">
        <f>#REF!</f>
        <v>#REF!</v>
      </c>
      <c r="F228" s="139" t="e">
        <f>#REF!</f>
        <v>#REF!</v>
      </c>
      <c r="G228" s="136" t="e">
        <f>#REF!</f>
        <v>#REF!</v>
      </c>
      <c r="H228" s="97" t="s">
        <v>156</v>
      </c>
      <c r="I228" s="168"/>
      <c r="J228" s="91" t="str">
        <f>'YARIŞMA BİLGİLERİ'!$F$21</f>
        <v>ERKEKLER  - BAYANLAR</v>
      </c>
      <c r="K228" s="169" t="str">
        <f t="shared" si="3"/>
        <v>İZMİR-Olimpik Deneme Yarışmaları</v>
      </c>
      <c r="L228" s="95" t="e">
        <f>#REF!</f>
        <v>#REF!</v>
      </c>
      <c r="M228" s="95" t="s">
        <v>149</v>
      </c>
    </row>
    <row r="229" spans="1:13" s="170" customFormat="1" ht="28.5" customHeight="1" x14ac:dyDescent="0.2">
      <c r="A229" s="89">
        <v>560</v>
      </c>
      <c r="B229" s="133" t="s">
        <v>196</v>
      </c>
      <c r="C229" s="135" t="e">
        <f>#REF!</f>
        <v>#REF!</v>
      </c>
      <c r="D229" s="137" t="e">
        <f>#REF!</f>
        <v>#REF!</v>
      </c>
      <c r="E229" s="137" t="e">
        <f>#REF!</f>
        <v>#REF!</v>
      </c>
      <c r="F229" s="139" t="e">
        <f>#REF!</f>
        <v>#REF!</v>
      </c>
      <c r="G229" s="136" t="e">
        <f>#REF!</f>
        <v>#REF!</v>
      </c>
      <c r="H229" s="97" t="s">
        <v>156</v>
      </c>
      <c r="I229" s="168"/>
      <c r="J229" s="91" t="str">
        <f>'YARIŞMA BİLGİLERİ'!$F$21</f>
        <v>ERKEKLER  - BAYANLAR</v>
      </c>
      <c r="K229" s="169" t="str">
        <f t="shared" si="3"/>
        <v>İZMİR-Olimpik Deneme Yarışmaları</v>
      </c>
      <c r="L229" s="95" t="e">
        <f>#REF!</f>
        <v>#REF!</v>
      </c>
      <c r="M229" s="95" t="s">
        <v>149</v>
      </c>
    </row>
    <row r="230" spans="1:13" s="170" customFormat="1" ht="28.5" customHeight="1" x14ac:dyDescent="0.2">
      <c r="A230" s="89">
        <v>561</v>
      </c>
      <c r="B230" s="133" t="s">
        <v>196</v>
      </c>
      <c r="C230" s="135" t="e">
        <f>#REF!</f>
        <v>#REF!</v>
      </c>
      <c r="D230" s="137" t="e">
        <f>#REF!</f>
        <v>#REF!</v>
      </c>
      <c r="E230" s="137" t="e">
        <f>#REF!</f>
        <v>#REF!</v>
      </c>
      <c r="F230" s="139" t="e">
        <f>#REF!</f>
        <v>#REF!</v>
      </c>
      <c r="G230" s="136" t="e">
        <f>#REF!</f>
        <v>#REF!</v>
      </c>
      <c r="H230" s="97" t="s">
        <v>156</v>
      </c>
      <c r="I230" s="168"/>
      <c r="J230" s="91" t="str">
        <f>'YARIŞMA BİLGİLERİ'!$F$21</f>
        <v>ERKEKLER  - BAYANLAR</v>
      </c>
      <c r="K230" s="169" t="str">
        <f t="shared" si="3"/>
        <v>İZMİR-Olimpik Deneme Yarışmaları</v>
      </c>
      <c r="L230" s="95" t="e">
        <f>#REF!</f>
        <v>#REF!</v>
      </c>
      <c r="M230" s="95" t="s">
        <v>149</v>
      </c>
    </row>
    <row r="231" spans="1:13" s="170" customFormat="1" ht="28.5" customHeight="1" x14ac:dyDescent="0.2">
      <c r="A231" s="89">
        <v>562</v>
      </c>
      <c r="B231" s="133" t="s">
        <v>196</v>
      </c>
      <c r="C231" s="135" t="e">
        <f>#REF!</f>
        <v>#REF!</v>
      </c>
      <c r="D231" s="137" t="e">
        <f>#REF!</f>
        <v>#REF!</v>
      </c>
      <c r="E231" s="137" t="e">
        <f>#REF!</f>
        <v>#REF!</v>
      </c>
      <c r="F231" s="139" t="e">
        <f>#REF!</f>
        <v>#REF!</v>
      </c>
      <c r="G231" s="136" t="e">
        <f>#REF!</f>
        <v>#REF!</v>
      </c>
      <c r="H231" s="97" t="s">
        <v>156</v>
      </c>
      <c r="I231" s="168"/>
      <c r="J231" s="91" t="str">
        <f>'YARIŞMA BİLGİLERİ'!$F$21</f>
        <v>ERKEKLER  - BAYANLAR</v>
      </c>
      <c r="K231" s="169" t="str">
        <f t="shared" si="3"/>
        <v>İZMİR-Olimpik Deneme Yarışmaları</v>
      </c>
      <c r="L231" s="95" t="e">
        <f>#REF!</f>
        <v>#REF!</v>
      </c>
      <c r="M231" s="95" t="s">
        <v>149</v>
      </c>
    </row>
    <row r="232" spans="1:13" s="170" customFormat="1" ht="28.5" customHeight="1" x14ac:dyDescent="0.2">
      <c r="A232" s="89">
        <v>563</v>
      </c>
      <c r="B232" s="133" t="s">
        <v>158</v>
      </c>
      <c r="C232" s="135" t="e">
        <f>#REF!</f>
        <v>#REF!</v>
      </c>
      <c r="D232" s="137" t="e">
        <f>#REF!</f>
        <v>#REF!</v>
      </c>
      <c r="E232" s="137" t="e">
        <f>#REF!</f>
        <v>#REF!</v>
      </c>
      <c r="F232" s="138" t="e">
        <f>#REF!</f>
        <v>#REF!</v>
      </c>
      <c r="G232" s="136" t="e">
        <f>#REF!</f>
        <v>#REF!</v>
      </c>
      <c r="H232" s="97" t="s">
        <v>158</v>
      </c>
      <c r="I232" s="97" t="e">
        <f>#REF!</f>
        <v>#REF!</v>
      </c>
      <c r="J232" s="91" t="str">
        <f>'YARIŞMA BİLGİLERİ'!$F$21</f>
        <v>ERKEKLER  - BAYANLAR</v>
      </c>
      <c r="K232" s="169" t="str">
        <f t="shared" si="3"/>
        <v>İZMİR-Olimpik Deneme Yarışmaları</v>
      </c>
      <c r="L232" s="95" t="e">
        <f>#REF!</f>
        <v>#REF!</v>
      </c>
      <c r="M232" s="95" t="s">
        <v>149</v>
      </c>
    </row>
    <row r="233" spans="1:13" s="170" customFormat="1" ht="28.5" customHeight="1" x14ac:dyDescent="0.2">
      <c r="A233" s="89">
        <v>564</v>
      </c>
      <c r="B233" s="133" t="s">
        <v>158</v>
      </c>
      <c r="C233" s="135" t="e">
        <f>#REF!</f>
        <v>#REF!</v>
      </c>
      <c r="D233" s="137" t="e">
        <f>#REF!</f>
        <v>#REF!</v>
      </c>
      <c r="E233" s="137" t="e">
        <f>#REF!</f>
        <v>#REF!</v>
      </c>
      <c r="F233" s="138" t="e">
        <f>#REF!</f>
        <v>#REF!</v>
      </c>
      <c r="G233" s="136" t="e">
        <f>#REF!</f>
        <v>#REF!</v>
      </c>
      <c r="H233" s="97" t="s">
        <v>158</v>
      </c>
      <c r="I233" s="97" t="e">
        <f>#REF!</f>
        <v>#REF!</v>
      </c>
      <c r="J233" s="91" t="str">
        <f>'YARIŞMA BİLGİLERİ'!$F$21</f>
        <v>ERKEKLER  - BAYANLAR</v>
      </c>
      <c r="K233" s="169" t="str">
        <f t="shared" si="3"/>
        <v>İZMİR-Olimpik Deneme Yarışmaları</v>
      </c>
      <c r="L233" s="95" t="e">
        <f>#REF!</f>
        <v>#REF!</v>
      </c>
      <c r="M233" s="95" t="s">
        <v>149</v>
      </c>
    </row>
    <row r="234" spans="1:13" s="170" customFormat="1" ht="28.5" customHeight="1" x14ac:dyDescent="0.2">
      <c r="A234" s="89">
        <v>565</v>
      </c>
      <c r="B234" s="133" t="s">
        <v>158</v>
      </c>
      <c r="C234" s="135" t="e">
        <f>#REF!</f>
        <v>#REF!</v>
      </c>
      <c r="D234" s="137" t="e">
        <f>#REF!</f>
        <v>#REF!</v>
      </c>
      <c r="E234" s="137" t="e">
        <f>#REF!</f>
        <v>#REF!</v>
      </c>
      <c r="F234" s="138" t="e">
        <f>#REF!</f>
        <v>#REF!</v>
      </c>
      <c r="G234" s="136" t="e">
        <f>#REF!</f>
        <v>#REF!</v>
      </c>
      <c r="H234" s="97" t="s">
        <v>158</v>
      </c>
      <c r="I234" s="97" t="e">
        <f>#REF!</f>
        <v>#REF!</v>
      </c>
      <c r="J234" s="91" t="str">
        <f>'YARIŞMA BİLGİLERİ'!$F$21</f>
        <v>ERKEKLER  - BAYANLAR</v>
      </c>
      <c r="K234" s="169" t="str">
        <f t="shared" si="3"/>
        <v>İZMİR-Olimpik Deneme Yarışmaları</v>
      </c>
      <c r="L234" s="95" t="e">
        <f>#REF!</f>
        <v>#REF!</v>
      </c>
      <c r="M234" s="95" t="s">
        <v>149</v>
      </c>
    </row>
    <row r="235" spans="1:13" s="170" customFormat="1" ht="28.5" customHeight="1" x14ac:dyDescent="0.2">
      <c r="A235" s="89">
        <v>566</v>
      </c>
      <c r="B235" s="133" t="s">
        <v>158</v>
      </c>
      <c r="C235" s="135" t="e">
        <f>#REF!</f>
        <v>#REF!</v>
      </c>
      <c r="D235" s="137" t="e">
        <f>#REF!</f>
        <v>#REF!</v>
      </c>
      <c r="E235" s="137" t="e">
        <f>#REF!</f>
        <v>#REF!</v>
      </c>
      <c r="F235" s="138" t="e">
        <f>#REF!</f>
        <v>#REF!</v>
      </c>
      <c r="G235" s="136" t="e">
        <f>#REF!</f>
        <v>#REF!</v>
      </c>
      <c r="H235" s="97" t="s">
        <v>158</v>
      </c>
      <c r="I235" s="97" t="e">
        <f>#REF!</f>
        <v>#REF!</v>
      </c>
      <c r="J235" s="91" t="str">
        <f>'YARIŞMA BİLGİLERİ'!$F$21</f>
        <v>ERKEKLER  - BAYANLAR</v>
      </c>
      <c r="K235" s="169" t="str">
        <f t="shared" si="3"/>
        <v>İZMİR-Olimpik Deneme Yarışmaları</v>
      </c>
      <c r="L235" s="95" t="e">
        <f>#REF!</f>
        <v>#REF!</v>
      </c>
      <c r="M235" s="95" t="s">
        <v>149</v>
      </c>
    </row>
    <row r="236" spans="1:13" s="170" customFormat="1" ht="28.5" customHeight="1" x14ac:dyDescent="0.2">
      <c r="A236" s="89">
        <v>567</v>
      </c>
      <c r="B236" s="133" t="s">
        <v>158</v>
      </c>
      <c r="C236" s="135" t="e">
        <f>#REF!</f>
        <v>#REF!</v>
      </c>
      <c r="D236" s="137" t="e">
        <f>#REF!</f>
        <v>#REF!</v>
      </c>
      <c r="E236" s="137" t="e">
        <f>#REF!</f>
        <v>#REF!</v>
      </c>
      <c r="F236" s="138" t="e">
        <f>#REF!</f>
        <v>#REF!</v>
      </c>
      <c r="G236" s="136" t="e">
        <f>#REF!</f>
        <v>#REF!</v>
      </c>
      <c r="H236" s="97" t="s">
        <v>158</v>
      </c>
      <c r="I236" s="97" t="e">
        <f>#REF!</f>
        <v>#REF!</v>
      </c>
      <c r="J236" s="91" t="str">
        <f>'YARIŞMA BİLGİLERİ'!$F$21</f>
        <v>ERKEKLER  - BAYANLAR</v>
      </c>
      <c r="K236" s="169" t="str">
        <f t="shared" si="3"/>
        <v>İZMİR-Olimpik Deneme Yarışmaları</v>
      </c>
      <c r="L236" s="95" t="e">
        <f>#REF!</f>
        <v>#REF!</v>
      </c>
      <c r="M236" s="95" t="s">
        <v>149</v>
      </c>
    </row>
    <row r="237" spans="1:13" s="170" customFormat="1" ht="28.5" customHeight="1" x14ac:dyDescent="0.2">
      <c r="A237" s="89">
        <v>590</v>
      </c>
      <c r="B237" s="133" t="s">
        <v>158</v>
      </c>
      <c r="C237" s="135" t="e">
        <f>#REF!</f>
        <v>#REF!</v>
      </c>
      <c r="D237" s="137" t="e">
        <f>#REF!</f>
        <v>#REF!</v>
      </c>
      <c r="E237" s="137" t="e">
        <f>#REF!</f>
        <v>#REF!</v>
      </c>
      <c r="F237" s="138" t="e">
        <f>#REF!</f>
        <v>#REF!</v>
      </c>
      <c r="G237" s="136" t="e">
        <f>#REF!</f>
        <v>#REF!</v>
      </c>
      <c r="H237" s="97" t="s">
        <v>158</v>
      </c>
      <c r="I237" s="97" t="e">
        <f>#REF!</f>
        <v>#REF!</v>
      </c>
      <c r="J237" s="91" t="str">
        <f>'YARIŞMA BİLGİLERİ'!$F$21</f>
        <v>ERKEKLER  - BAYANLAR</v>
      </c>
      <c r="K237" s="169" t="str">
        <f t="shared" si="3"/>
        <v>İZMİR-Olimpik Deneme Yarışmaları</v>
      </c>
      <c r="L237" s="95" t="e">
        <f>#REF!</f>
        <v>#REF!</v>
      </c>
      <c r="M237" s="95" t="s">
        <v>149</v>
      </c>
    </row>
    <row r="238" spans="1:13" s="170" customFormat="1" ht="28.5" customHeight="1" x14ac:dyDescent="0.2">
      <c r="A238" s="89">
        <v>591</v>
      </c>
      <c r="B238" s="133" t="s">
        <v>158</v>
      </c>
      <c r="C238" s="135" t="e">
        <f>#REF!</f>
        <v>#REF!</v>
      </c>
      <c r="D238" s="137" t="e">
        <f>#REF!</f>
        <v>#REF!</v>
      </c>
      <c r="E238" s="137" t="e">
        <f>#REF!</f>
        <v>#REF!</v>
      </c>
      <c r="F238" s="138" t="e">
        <f>#REF!</f>
        <v>#REF!</v>
      </c>
      <c r="G238" s="136" t="e">
        <f>#REF!</f>
        <v>#REF!</v>
      </c>
      <c r="H238" s="97" t="s">
        <v>158</v>
      </c>
      <c r="I238" s="97" t="e">
        <f>#REF!</f>
        <v>#REF!</v>
      </c>
      <c r="J238" s="91" t="str">
        <f>'YARIŞMA BİLGİLERİ'!$F$21</f>
        <v>ERKEKLER  - BAYANLAR</v>
      </c>
      <c r="K238" s="169" t="str">
        <f t="shared" si="3"/>
        <v>İZMİR-Olimpik Deneme Yarışmaları</v>
      </c>
      <c r="L238" s="95" t="e">
        <f>#REF!</f>
        <v>#REF!</v>
      </c>
      <c r="M238" s="95" t="s">
        <v>149</v>
      </c>
    </row>
    <row r="239" spans="1:13" s="170" customFormat="1" ht="28.5" customHeight="1" x14ac:dyDescent="0.2">
      <c r="A239" s="89">
        <v>592</v>
      </c>
      <c r="B239" s="133" t="s">
        <v>158</v>
      </c>
      <c r="C239" s="135" t="e">
        <f>#REF!</f>
        <v>#REF!</v>
      </c>
      <c r="D239" s="137" t="e">
        <f>#REF!</f>
        <v>#REF!</v>
      </c>
      <c r="E239" s="137" t="e">
        <f>#REF!</f>
        <v>#REF!</v>
      </c>
      <c r="F239" s="138" t="e">
        <f>#REF!</f>
        <v>#REF!</v>
      </c>
      <c r="G239" s="136" t="e">
        <f>#REF!</f>
        <v>#REF!</v>
      </c>
      <c r="H239" s="97" t="s">
        <v>158</v>
      </c>
      <c r="I239" s="97" t="e">
        <f>#REF!</f>
        <v>#REF!</v>
      </c>
      <c r="J239" s="91" t="str">
        <f>'YARIŞMA BİLGİLERİ'!$F$21</f>
        <v>ERKEKLER  - BAYANLAR</v>
      </c>
      <c r="K239" s="169" t="str">
        <f t="shared" si="3"/>
        <v>İZMİR-Olimpik Deneme Yarışmaları</v>
      </c>
      <c r="L239" s="95" t="e">
        <f>#REF!</f>
        <v>#REF!</v>
      </c>
      <c r="M239" s="95" t="s">
        <v>149</v>
      </c>
    </row>
    <row r="240" spans="1:13" s="170" customFormat="1" ht="28.5" customHeight="1" x14ac:dyDescent="0.2">
      <c r="A240" s="89">
        <v>593</v>
      </c>
      <c r="B240" s="133" t="s">
        <v>158</v>
      </c>
      <c r="C240" s="135" t="e">
        <f>#REF!</f>
        <v>#REF!</v>
      </c>
      <c r="D240" s="137" t="e">
        <f>#REF!</f>
        <v>#REF!</v>
      </c>
      <c r="E240" s="137" t="e">
        <f>#REF!</f>
        <v>#REF!</v>
      </c>
      <c r="F240" s="138" t="e">
        <f>#REF!</f>
        <v>#REF!</v>
      </c>
      <c r="G240" s="136" t="e">
        <f>#REF!</f>
        <v>#REF!</v>
      </c>
      <c r="H240" s="97" t="s">
        <v>158</v>
      </c>
      <c r="I240" s="97" t="e">
        <f>#REF!</f>
        <v>#REF!</v>
      </c>
      <c r="J240" s="91" t="str">
        <f>'YARIŞMA BİLGİLERİ'!$F$21</f>
        <v>ERKEKLER  - BAYANLAR</v>
      </c>
      <c r="K240" s="169" t="str">
        <f t="shared" si="3"/>
        <v>İZMİR-Olimpik Deneme Yarışmaları</v>
      </c>
      <c r="L240" s="95" t="e">
        <f>#REF!</f>
        <v>#REF!</v>
      </c>
      <c r="M240" s="95" t="s">
        <v>149</v>
      </c>
    </row>
    <row r="241" spans="1:13" s="170" customFormat="1" ht="28.5" customHeight="1" x14ac:dyDescent="0.2">
      <c r="A241" s="89">
        <v>594</v>
      </c>
      <c r="B241" s="133" t="s">
        <v>158</v>
      </c>
      <c r="C241" s="135" t="e">
        <f>#REF!</f>
        <v>#REF!</v>
      </c>
      <c r="D241" s="137" t="e">
        <f>#REF!</f>
        <v>#REF!</v>
      </c>
      <c r="E241" s="137" t="e">
        <f>#REF!</f>
        <v>#REF!</v>
      </c>
      <c r="F241" s="138" t="e">
        <f>#REF!</f>
        <v>#REF!</v>
      </c>
      <c r="G241" s="136" t="e">
        <f>#REF!</f>
        <v>#REF!</v>
      </c>
      <c r="H241" s="97" t="s">
        <v>158</v>
      </c>
      <c r="I241" s="97" t="e">
        <f>#REF!</f>
        <v>#REF!</v>
      </c>
      <c r="J241" s="91" t="str">
        <f>'YARIŞMA BİLGİLERİ'!$F$21</f>
        <v>ERKEKLER  - BAYANLAR</v>
      </c>
      <c r="K241" s="169" t="str">
        <f t="shared" si="3"/>
        <v>İZMİR-Olimpik Deneme Yarışmaları</v>
      </c>
      <c r="L241" s="95" t="e">
        <f>#REF!</f>
        <v>#REF!</v>
      </c>
      <c r="M241" s="95" t="s">
        <v>149</v>
      </c>
    </row>
    <row r="242" spans="1:13" s="170" customFormat="1" ht="28.5" customHeight="1" x14ac:dyDescent="0.2">
      <c r="A242" s="89">
        <v>610</v>
      </c>
      <c r="B242" s="99" t="s">
        <v>132</v>
      </c>
      <c r="C242" s="90" t="str">
        <f>Gülle!D11</f>
        <v/>
      </c>
      <c r="D242" s="94" t="str">
        <f>Gülle!E11</f>
        <v/>
      </c>
      <c r="E242" s="94" t="str">
        <f>Gülle!F11</f>
        <v/>
      </c>
      <c r="F242" s="96">
        <f>Gülle!N11</f>
        <v>0</v>
      </c>
      <c r="G242" s="97">
        <f>Gülle!A11</f>
        <v>0</v>
      </c>
      <c r="H242" s="97" t="s">
        <v>126</v>
      </c>
      <c r="I242" s="97" t="e">
        <f>Gülle!G$7</f>
        <v>#REF!</v>
      </c>
      <c r="J242" s="91" t="str">
        <f>'YARIŞMA BİLGİLERİ'!$F$21</f>
        <v>ERKEKLER  - BAYANLAR</v>
      </c>
      <c r="K242" s="94" t="str">
        <f t="shared" si="3"/>
        <v>İZMİR-Olimpik Deneme Yarışmaları</v>
      </c>
      <c r="L242" s="95" t="e">
        <f>Gülle!M$7</f>
        <v>#REF!</v>
      </c>
      <c r="M242" s="95" t="s">
        <v>149</v>
      </c>
    </row>
    <row r="243" spans="1:13" s="170" customFormat="1" ht="28.5" customHeight="1" x14ac:dyDescent="0.2">
      <c r="A243" s="89">
        <v>611</v>
      </c>
      <c r="B243" s="99" t="s">
        <v>132</v>
      </c>
      <c r="C243" s="90" t="str">
        <f>Gülle!D12</f>
        <v/>
      </c>
      <c r="D243" s="94" t="str">
        <f>Gülle!E12</f>
        <v/>
      </c>
      <c r="E243" s="94" t="str">
        <f>Gülle!F12</f>
        <v/>
      </c>
      <c r="F243" s="96">
        <f>Gülle!N12</f>
        <v>0</v>
      </c>
      <c r="G243" s="97">
        <f>Gülle!A12</f>
        <v>0</v>
      </c>
      <c r="H243" s="97" t="s">
        <v>126</v>
      </c>
      <c r="I243" s="97" t="e">
        <f>Gülle!G$7</f>
        <v>#REF!</v>
      </c>
      <c r="J243" s="91" t="str">
        <f>'YARIŞMA BİLGİLERİ'!$F$21</f>
        <v>ERKEKLER  - BAYANLAR</v>
      </c>
      <c r="K243" s="94" t="str">
        <f t="shared" si="3"/>
        <v>İZMİR-Olimpik Deneme Yarışmaları</v>
      </c>
      <c r="L243" s="95" t="e">
        <f>Gülle!M$7</f>
        <v>#REF!</v>
      </c>
      <c r="M243" s="95" t="s">
        <v>149</v>
      </c>
    </row>
    <row r="244" spans="1:13" s="170" customFormat="1" ht="28.5" customHeight="1" x14ac:dyDescent="0.2">
      <c r="A244" s="89">
        <v>612</v>
      </c>
      <c r="B244" s="99" t="s">
        <v>132</v>
      </c>
      <c r="C244" s="90" t="str">
        <f>Gülle!D13</f>
        <v/>
      </c>
      <c r="D244" s="94" t="str">
        <f>Gülle!E13</f>
        <v/>
      </c>
      <c r="E244" s="94" t="str">
        <f>Gülle!F13</f>
        <v/>
      </c>
      <c r="F244" s="96">
        <f>Gülle!N13</f>
        <v>0</v>
      </c>
      <c r="G244" s="97">
        <f>Gülle!A13</f>
        <v>0</v>
      </c>
      <c r="H244" s="97" t="s">
        <v>126</v>
      </c>
      <c r="I244" s="97" t="e">
        <f>Gülle!G$7</f>
        <v>#REF!</v>
      </c>
      <c r="J244" s="91" t="str">
        <f>'YARIŞMA BİLGİLERİ'!$F$21</f>
        <v>ERKEKLER  - BAYANLAR</v>
      </c>
      <c r="K244" s="94" t="str">
        <f t="shared" ref="K244:K282" si="4">CONCATENATE(K$1,"-",A$1)</f>
        <v>İZMİR-Olimpik Deneme Yarışmaları</v>
      </c>
      <c r="L244" s="95" t="e">
        <f>Gülle!M$7</f>
        <v>#REF!</v>
      </c>
      <c r="M244" s="95" t="s">
        <v>149</v>
      </c>
    </row>
    <row r="245" spans="1:13" s="170" customFormat="1" ht="28.5" customHeight="1" x14ac:dyDescent="0.2">
      <c r="A245" s="89">
        <v>613</v>
      </c>
      <c r="B245" s="99" t="s">
        <v>132</v>
      </c>
      <c r="C245" s="90" t="str">
        <f>Gülle!D14</f>
        <v/>
      </c>
      <c r="D245" s="94" t="str">
        <f>Gülle!E14</f>
        <v/>
      </c>
      <c r="E245" s="94" t="str">
        <f>Gülle!F14</f>
        <v/>
      </c>
      <c r="F245" s="96">
        <f>Gülle!N14</f>
        <v>0</v>
      </c>
      <c r="G245" s="97">
        <f>Gülle!A14</f>
        <v>0</v>
      </c>
      <c r="H245" s="97" t="s">
        <v>126</v>
      </c>
      <c r="I245" s="97" t="e">
        <f>Gülle!G$7</f>
        <v>#REF!</v>
      </c>
      <c r="J245" s="91" t="str">
        <f>'YARIŞMA BİLGİLERİ'!$F$21</f>
        <v>ERKEKLER  - BAYANLAR</v>
      </c>
      <c r="K245" s="94" t="str">
        <f t="shared" si="4"/>
        <v>İZMİR-Olimpik Deneme Yarışmaları</v>
      </c>
      <c r="L245" s="95" t="e">
        <f>Gülle!M$7</f>
        <v>#REF!</v>
      </c>
      <c r="M245" s="95" t="s">
        <v>149</v>
      </c>
    </row>
    <row r="246" spans="1:13" s="170" customFormat="1" ht="28.5" customHeight="1" x14ac:dyDescent="0.2">
      <c r="A246" s="89">
        <v>614</v>
      </c>
      <c r="B246" s="99" t="s">
        <v>132</v>
      </c>
      <c r="C246" s="90" t="str">
        <f>Gülle!D15</f>
        <v/>
      </c>
      <c r="D246" s="94" t="str">
        <f>Gülle!E15</f>
        <v/>
      </c>
      <c r="E246" s="94" t="str">
        <f>Gülle!F15</f>
        <v/>
      </c>
      <c r="F246" s="96">
        <f>Gülle!N15</f>
        <v>0</v>
      </c>
      <c r="G246" s="97">
        <f>Gülle!A15</f>
        <v>0</v>
      </c>
      <c r="H246" s="97" t="s">
        <v>126</v>
      </c>
      <c r="I246" s="97" t="e">
        <f>Gülle!G$7</f>
        <v>#REF!</v>
      </c>
      <c r="J246" s="91" t="str">
        <f>'YARIŞMA BİLGİLERİ'!$F$21</f>
        <v>ERKEKLER  - BAYANLAR</v>
      </c>
      <c r="K246" s="94" t="str">
        <f t="shared" si="4"/>
        <v>İZMİR-Olimpik Deneme Yarışmaları</v>
      </c>
      <c r="L246" s="95" t="e">
        <f>Gülle!M$7</f>
        <v>#REF!</v>
      </c>
      <c r="M246" s="95" t="s">
        <v>149</v>
      </c>
    </row>
    <row r="247" spans="1:13" s="170" customFormat="1" ht="28.5" customHeight="1" x14ac:dyDescent="0.2">
      <c r="A247" s="89">
        <v>635</v>
      </c>
      <c r="B247" s="99" t="s">
        <v>132</v>
      </c>
      <c r="C247" s="90" t="str">
        <f>Gülle!D16</f>
        <v/>
      </c>
      <c r="D247" s="94" t="str">
        <f>Gülle!E16</f>
        <v/>
      </c>
      <c r="E247" s="94" t="str">
        <f>Gülle!F16</f>
        <v/>
      </c>
      <c r="F247" s="96">
        <f>Gülle!N16</f>
        <v>0</v>
      </c>
      <c r="G247" s="97">
        <f>Gülle!A16</f>
        <v>0</v>
      </c>
      <c r="H247" s="97" t="s">
        <v>126</v>
      </c>
      <c r="I247" s="97" t="e">
        <f>Gülle!G$7</f>
        <v>#REF!</v>
      </c>
      <c r="J247" s="91" t="str">
        <f>'YARIŞMA BİLGİLERİ'!$F$21</f>
        <v>ERKEKLER  - BAYANLAR</v>
      </c>
      <c r="K247" s="94" t="str">
        <f t="shared" si="4"/>
        <v>İZMİR-Olimpik Deneme Yarışmaları</v>
      </c>
      <c r="L247" s="95" t="e">
        <f>Gülle!M$7</f>
        <v>#REF!</v>
      </c>
      <c r="M247" s="95" t="s">
        <v>149</v>
      </c>
    </row>
    <row r="248" spans="1:13" s="170" customFormat="1" ht="28.5" customHeight="1" x14ac:dyDescent="0.2">
      <c r="A248" s="89">
        <v>636</v>
      </c>
      <c r="B248" s="99" t="s">
        <v>132</v>
      </c>
      <c r="C248" s="90" t="str">
        <f>Gülle!D17</f>
        <v/>
      </c>
      <c r="D248" s="94" t="str">
        <f>Gülle!E17</f>
        <v/>
      </c>
      <c r="E248" s="94" t="str">
        <f>Gülle!F17</f>
        <v/>
      </c>
      <c r="F248" s="96">
        <f>Gülle!N17</f>
        <v>0</v>
      </c>
      <c r="G248" s="97">
        <f>Gülle!A17</f>
        <v>0</v>
      </c>
      <c r="H248" s="97" t="s">
        <v>126</v>
      </c>
      <c r="I248" s="97" t="e">
        <f>Gülle!G$7</f>
        <v>#REF!</v>
      </c>
      <c r="J248" s="91" t="str">
        <f>'YARIŞMA BİLGİLERİ'!$F$21</f>
        <v>ERKEKLER  - BAYANLAR</v>
      </c>
      <c r="K248" s="94" t="str">
        <f t="shared" si="4"/>
        <v>İZMİR-Olimpik Deneme Yarışmaları</v>
      </c>
      <c r="L248" s="95" t="e">
        <f>Gülle!M$7</f>
        <v>#REF!</v>
      </c>
      <c r="M248" s="95" t="s">
        <v>149</v>
      </c>
    </row>
    <row r="249" spans="1:13" s="170" customFormat="1" ht="28.5" customHeight="1" x14ac:dyDescent="0.2">
      <c r="A249" s="89">
        <v>637</v>
      </c>
      <c r="B249" s="99" t="s">
        <v>132</v>
      </c>
      <c r="C249" s="90" t="str">
        <f>Gülle!D18</f>
        <v/>
      </c>
      <c r="D249" s="94" t="str">
        <f>Gülle!E18</f>
        <v/>
      </c>
      <c r="E249" s="94" t="str">
        <f>Gülle!F18</f>
        <v/>
      </c>
      <c r="F249" s="96">
        <f>Gülle!N18</f>
        <v>0</v>
      </c>
      <c r="G249" s="97">
        <f>Gülle!A18</f>
        <v>0</v>
      </c>
      <c r="H249" s="97" t="s">
        <v>126</v>
      </c>
      <c r="I249" s="97" t="e">
        <f>Gülle!G$7</f>
        <v>#REF!</v>
      </c>
      <c r="J249" s="91" t="str">
        <f>'YARIŞMA BİLGİLERİ'!$F$21</f>
        <v>ERKEKLER  - BAYANLAR</v>
      </c>
      <c r="K249" s="94" t="str">
        <f t="shared" si="4"/>
        <v>İZMİR-Olimpik Deneme Yarışmaları</v>
      </c>
      <c r="L249" s="95" t="e">
        <f>Gülle!M$7</f>
        <v>#REF!</v>
      </c>
      <c r="M249" s="95" t="s">
        <v>149</v>
      </c>
    </row>
    <row r="250" spans="1:13" s="170" customFormat="1" ht="28.5" customHeight="1" x14ac:dyDescent="0.2">
      <c r="A250" s="89">
        <v>638</v>
      </c>
      <c r="B250" s="99" t="s">
        <v>132</v>
      </c>
      <c r="C250" s="90" t="e">
        <f>Gülle!#REF!</f>
        <v>#REF!</v>
      </c>
      <c r="D250" s="94" t="e">
        <f>Gülle!#REF!</f>
        <v>#REF!</v>
      </c>
      <c r="E250" s="94" t="e">
        <f>Gülle!#REF!</f>
        <v>#REF!</v>
      </c>
      <c r="F250" s="96" t="e">
        <f>Gülle!#REF!</f>
        <v>#REF!</v>
      </c>
      <c r="G250" s="97" t="e">
        <f>Gülle!#REF!</f>
        <v>#REF!</v>
      </c>
      <c r="H250" s="97" t="s">
        <v>126</v>
      </c>
      <c r="I250" s="97" t="e">
        <f>Gülle!G$7</f>
        <v>#REF!</v>
      </c>
      <c r="J250" s="91" t="str">
        <f>'YARIŞMA BİLGİLERİ'!$F$21</f>
        <v>ERKEKLER  - BAYANLAR</v>
      </c>
      <c r="K250" s="94" t="str">
        <f t="shared" si="4"/>
        <v>İZMİR-Olimpik Deneme Yarışmaları</v>
      </c>
      <c r="L250" s="95" t="e">
        <f>Gülle!M$7</f>
        <v>#REF!</v>
      </c>
      <c r="M250" s="95" t="s">
        <v>149</v>
      </c>
    </row>
    <row r="251" spans="1:13" s="170" customFormat="1" ht="28.5" customHeight="1" x14ac:dyDescent="0.2">
      <c r="A251" s="89">
        <v>639</v>
      </c>
      <c r="B251" s="99" t="s">
        <v>132</v>
      </c>
      <c r="C251" s="90" t="e">
        <f>Gülle!#REF!</f>
        <v>#REF!</v>
      </c>
      <c r="D251" s="94" t="e">
        <f>Gülle!#REF!</f>
        <v>#REF!</v>
      </c>
      <c r="E251" s="94" t="e">
        <f>Gülle!#REF!</f>
        <v>#REF!</v>
      </c>
      <c r="F251" s="96" t="e">
        <f>Gülle!#REF!</f>
        <v>#REF!</v>
      </c>
      <c r="G251" s="97" t="e">
        <f>Gülle!#REF!</f>
        <v>#REF!</v>
      </c>
      <c r="H251" s="97" t="s">
        <v>126</v>
      </c>
      <c r="I251" s="97" t="e">
        <f>Gülle!G$7</f>
        <v>#REF!</v>
      </c>
      <c r="J251" s="91" t="str">
        <f>'YARIŞMA BİLGİLERİ'!$F$21</f>
        <v>ERKEKLER  - BAYANLAR</v>
      </c>
      <c r="K251" s="94" t="str">
        <f t="shared" si="4"/>
        <v>İZMİR-Olimpik Deneme Yarışmaları</v>
      </c>
      <c r="L251" s="95" t="e">
        <f>Gülle!M$7</f>
        <v>#REF!</v>
      </c>
      <c r="M251" s="95" t="s">
        <v>149</v>
      </c>
    </row>
    <row r="252" spans="1:13" s="170" customFormat="1" ht="28.5" customHeight="1" x14ac:dyDescent="0.2">
      <c r="A252" s="89">
        <v>655</v>
      </c>
      <c r="B252" s="99" t="s">
        <v>145</v>
      </c>
      <c r="C252" s="90" t="e">
        <f>#REF!</f>
        <v>#REF!</v>
      </c>
      <c r="D252" s="94" t="e">
        <f>#REF!</f>
        <v>#REF!</v>
      </c>
      <c r="E252" s="94" t="e">
        <f>#REF!</f>
        <v>#REF!</v>
      </c>
      <c r="F252" s="123" t="e">
        <f>#REF!</f>
        <v>#REF!</v>
      </c>
      <c r="G252" s="92" t="e">
        <f>#REF!</f>
        <v>#REF!</v>
      </c>
      <c r="H252" s="91" t="s">
        <v>145</v>
      </c>
      <c r="I252" s="97"/>
      <c r="J252" s="91" t="str">
        <f>'YARIŞMA BİLGİLERİ'!$F$21</f>
        <v>ERKEKLER  - BAYANLAR</v>
      </c>
      <c r="K252" s="94" t="str">
        <f t="shared" si="4"/>
        <v>İZMİR-Olimpik Deneme Yarışmaları</v>
      </c>
      <c r="L252" s="95" t="e">
        <f>#REF!</f>
        <v>#REF!</v>
      </c>
      <c r="M252" s="95" t="s">
        <v>149</v>
      </c>
    </row>
    <row r="253" spans="1:13" s="170" customFormat="1" ht="28.5" customHeight="1" x14ac:dyDescent="0.2">
      <c r="A253" s="89">
        <v>656</v>
      </c>
      <c r="B253" s="99" t="s">
        <v>145</v>
      </c>
      <c r="C253" s="90" t="e">
        <f>#REF!</f>
        <v>#REF!</v>
      </c>
      <c r="D253" s="94" t="e">
        <f>#REF!</f>
        <v>#REF!</v>
      </c>
      <c r="E253" s="94" t="e">
        <f>#REF!</f>
        <v>#REF!</v>
      </c>
      <c r="F253" s="123" t="e">
        <f>#REF!</f>
        <v>#REF!</v>
      </c>
      <c r="G253" s="92" t="e">
        <f>#REF!</f>
        <v>#REF!</v>
      </c>
      <c r="H253" s="91" t="s">
        <v>145</v>
      </c>
      <c r="I253" s="97"/>
      <c r="J253" s="91" t="str">
        <f>'YARIŞMA BİLGİLERİ'!$F$21</f>
        <v>ERKEKLER  - BAYANLAR</v>
      </c>
      <c r="K253" s="94" t="str">
        <f t="shared" si="4"/>
        <v>İZMİR-Olimpik Deneme Yarışmaları</v>
      </c>
      <c r="L253" s="95" t="e">
        <f>#REF!</f>
        <v>#REF!</v>
      </c>
      <c r="M253" s="95" t="s">
        <v>149</v>
      </c>
    </row>
    <row r="254" spans="1:13" s="170" customFormat="1" ht="28.5" customHeight="1" x14ac:dyDescent="0.2">
      <c r="A254" s="89">
        <v>657</v>
      </c>
      <c r="B254" s="99" t="s">
        <v>145</v>
      </c>
      <c r="C254" s="90" t="e">
        <f>#REF!</f>
        <v>#REF!</v>
      </c>
      <c r="D254" s="94" t="e">
        <f>#REF!</f>
        <v>#REF!</v>
      </c>
      <c r="E254" s="94" t="e">
        <f>#REF!</f>
        <v>#REF!</v>
      </c>
      <c r="F254" s="123" t="e">
        <f>#REF!</f>
        <v>#REF!</v>
      </c>
      <c r="G254" s="92" t="e">
        <f>#REF!</f>
        <v>#REF!</v>
      </c>
      <c r="H254" s="91" t="s">
        <v>145</v>
      </c>
      <c r="I254" s="97"/>
      <c r="J254" s="91" t="str">
        <f>'YARIŞMA BİLGİLERİ'!$F$21</f>
        <v>ERKEKLER  - BAYANLAR</v>
      </c>
      <c r="K254" s="94" t="str">
        <f t="shared" si="4"/>
        <v>İZMİR-Olimpik Deneme Yarışmaları</v>
      </c>
      <c r="L254" s="95" t="e">
        <f>#REF!</f>
        <v>#REF!</v>
      </c>
      <c r="M254" s="95" t="s">
        <v>149</v>
      </c>
    </row>
    <row r="255" spans="1:13" s="170" customFormat="1" ht="28.5" customHeight="1" x14ac:dyDescent="0.2">
      <c r="A255" s="89">
        <v>658</v>
      </c>
      <c r="B255" s="99" t="s">
        <v>145</v>
      </c>
      <c r="C255" s="90" t="e">
        <f>#REF!</f>
        <v>#REF!</v>
      </c>
      <c r="D255" s="94" t="e">
        <f>#REF!</f>
        <v>#REF!</v>
      </c>
      <c r="E255" s="94" t="e">
        <f>#REF!</f>
        <v>#REF!</v>
      </c>
      <c r="F255" s="123" t="e">
        <f>#REF!</f>
        <v>#REF!</v>
      </c>
      <c r="G255" s="92" t="e">
        <f>#REF!</f>
        <v>#REF!</v>
      </c>
      <c r="H255" s="91" t="s">
        <v>145</v>
      </c>
      <c r="I255" s="97"/>
      <c r="J255" s="91" t="str">
        <f>'YARIŞMA BİLGİLERİ'!$F$21</f>
        <v>ERKEKLER  - BAYANLAR</v>
      </c>
      <c r="K255" s="94" t="str">
        <f t="shared" si="4"/>
        <v>İZMİR-Olimpik Deneme Yarışmaları</v>
      </c>
      <c r="L255" s="95" t="e">
        <f>#REF!</f>
        <v>#REF!</v>
      </c>
      <c r="M255" s="95" t="s">
        <v>149</v>
      </c>
    </row>
    <row r="256" spans="1:13" s="170" customFormat="1" ht="28.5" customHeight="1" x14ac:dyDescent="0.2">
      <c r="A256" s="89">
        <v>659</v>
      </c>
      <c r="B256" s="99" t="s">
        <v>145</v>
      </c>
      <c r="C256" s="90" t="e">
        <f>#REF!</f>
        <v>#REF!</v>
      </c>
      <c r="D256" s="94" t="e">
        <f>#REF!</f>
        <v>#REF!</v>
      </c>
      <c r="E256" s="94" t="e">
        <f>#REF!</f>
        <v>#REF!</v>
      </c>
      <c r="F256" s="123" t="e">
        <f>#REF!</f>
        <v>#REF!</v>
      </c>
      <c r="G256" s="92" t="e">
        <f>#REF!</f>
        <v>#REF!</v>
      </c>
      <c r="H256" s="91" t="s">
        <v>145</v>
      </c>
      <c r="I256" s="97"/>
      <c r="J256" s="91" t="str">
        <f>'YARIŞMA BİLGİLERİ'!$F$21</f>
        <v>ERKEKLER  - BAYANLAR</v>
      </c>
      <c r="K256" s="94" t="str">
        <f t="shared" si="4"/>
        <v>İZMİR-Olimpik Deneme Yarışmaları</v>
      </c>
      <c r="L256" s="95" t="e">
        <f>#REF!</f>
        <v>#REF!</v>
      </c>
      <c r="M256" s="95" t="s">
        <v>149</v>
      </c>
    </row>
    <row r="257" spans="1:13" s="171" customFormat="1" ht="28.5" customHeight="1" x14ac:dyDescent="0.2">
      <c r="A257" s="89">
        <v>675</v>
      </c>
      <c r="B257" s="99" t="s">
        <v>145</v>
      </c>
      <c r="C257" s="90" t="e">
        <f>#REF!</f>
        <v>#REF!</v>
      </c>
      <c r="D257" s="94" t="e">
        <f>#REF!</f>
        <v>#REF!</v>
      </c>
      <c r="E257" s="94" t="e">
        <f>#REF!</f>
        <v>#REF!</v>
      </c>
      <c r="F257" s="123" t="e">
        <f>#REF!</f>
        <v>#REF!</v>
      </c>
      <c r="G257" s="92" t="e">
        <f>#REF!</f>
        <v>#REF!</v>
      </c>
      <c r="H257" s="91" t="s">
        <v>145</v>
      </c>
      <c r="I257" s="97"/>
      <c r="J257" s="91" t="str">
        <f>'YARIŞMA BİLGİLERİ'!$F$21</f>
        <v>ERKEKLER  - BAYANLAR</v>
      </c>
      <c r="K257" s="94" t="str">
        <f t="shared" si="4"/>
        <v>İZMİR-Olimpik Deneme Yarışmaları</v>
      </c>
      <c r="L257" s="95" t="e">
        <f>#REF!</f>
        <v>#REF!</v>
      </c>
      <c r="M257" s="95" t="s">
        <v>149</v>
      </c>
    </row>
    <row r="258" spans="1:13" s="171" customFormat="1" ht="28.5" customHeight="1" x14ac:dyDescent="0.2">
      <c r="A258" s="89">
        <v>676</v>
      </c>
      <c r="B258" s="99" t="s">
        <v>145</v>
      </c>
      <c r="C258" s="90" t="e">
        <f>#REF!</f>
        <v>#REF!</v>
      </c>
      <c r="D258" s="94" t="e">
        <f>#REF!</f>
        <v>#REF!</v>
      </c>
      <c r="E258" s="94" t="e">
        <f>#REF!</f>
        <v>#REF!</v>
      </c>
      <c r="F258" s="123" t="e">
        <f>#REF!</f>
        <v>#REF!</v>
      </c>
      <c r="G258" s="92" t="e">
        <f>#REF!</f>
        <v>#REF!</v>
      </c>
      <c r="H258" s="91" t="s">
        <v>145</v>
      </c>
      <c r="I258" s="97"/>
      <c r="J258" s="91" t="str">
        <f>'YARIŞMA BİLGİLERİ'!$F$21</f>
        <v>ERKEKLER  - BAYANLAR</v>
      </c>
      <c r="K258" s="94" t="str">
        <f t="shared" si="4"/>
        <v>İZMİR-Olimpik Deneme Yarışmaları</v>
      </c>
      <c r="L258" s="95" t="e">
        <f>#REF!</f>
        <v>#REF!</v>
      </c>
      <c r="M258" s="95" t="s">
        <v>149</v>
      </c>
    </row>
    <row r="259" spans="1:13" s="171" customFormat="1" ht="28.5" customHeight="1" x14ac:dyDescent="0.2">
      <c r="A259" s="89">
        <v>677</v>
      </c>
      <c r="B259" s="99" t="s">
        <v>145</v>
      </c>
      <c r="C259" s="90" t="e">
        <f>#REF!</f>
        <v>#REF!</v>
      </c>
      <c r="D259" s="94" t="e">
        <f>#REF!</f>
        <v>#REF!</v>
      </c>
      <c r="E259" s="94" t="e">
        <f>#REF!</f>
        <v>#REF!</v>
      </c>
      <c r="F259" s="123" t="e">
        <f>#REF!</f>
        <v>#REF!</v>
      </c>
      <c r="G259" s="92" t="e">
        <f>#REF!</f>
        <v>#REF!</v>
      </c>
      <c r="H259" s="91" t="s">
        <v>145</v>
      </c>
      <c r="I259" s="97"/>
      <c r="J259" s="91" t="str">
        <f>'YARIŞMA BİLGİLERİ'!$F$21</f>
        <v>ERKEKLER  - BAYANLAR</v>
      </c>
      <c r="K259" s="94" t="str">
        <f t="shared" si="4"/>
        <v>İZMİR-Olimpik Deneme Yarışmaları</v>
      </c>
      <c r="L259" s="95" t="e">
        <f>#REF!</f>
        <v>#REF!</v>
      </c>
      <c r="M259" s="95" t="s">
        <v>149</v>
      </c>
    </row>
    <row r="260" spans="1:13" s="171" customFormat="1" ht="28.5" customHeight="1" x14ac:dyDescent="0.2">
      <c r="A260" s="89">
        <v>678</v>
      </c>
      <c r="B260" s="99" t="s">
        <v>145</v>
      </c>
      <c r="C260" s="90" t="e">
        <f>#REF!</f>
        <v>#REF!</v>
      </c>
      <c r="D260" s="94" t="e">
        <f>#REF!</f>
        <v>#REF!</v>
      </c>
      <c r="E260" s="94" t="e">
        <f>#REF!</f>
        <v>#REF!</v>
      </c>
      <c r="F260" s="123" t="e">
        <f>#REF!</f>
        <v>#REF!</v>
      </c>
      <c r="G260" s="92" t="e">
        <f>#REF!</f>
        <v>#REF!</v>
      </c>
      <c r="H260" s="91" t="s">
        <v>145</v>
      </c>
      <c r="I260" s="97"/>
      <c r="J260" s="91" t="str">
        <f>'YARIŞMA BİLGİLERİ'!$F$21</f>
        <v>ERKEKLER  - BAYANLAR</v>
      </c>
      <c r="K260" s="94" t="str">
        <f t="shared" si="4"/>
        <v>İZMİR-Olimpik Deneme Yarışmaları</v>
      </c>
      <c r="L260" s="95" t="e">
        <f>#REF!</f>
        <v>#REF!</v>
      </c>
      <c r="M260" s="95" t="s">
        <v>149</v>
      </c>
    </row>
    <row r="261" spans="1:13" s="171" customFormat="1" ht="28.5" customHeight="1" x14ac:dyDescent="0.2">
      <c r="A261" s="89">
        <v>679</v>
      </c>
      <c r="B261" s="99" t="s">
        <v>145</v>
      </c>
      <c r="C261" s="90" t="e">
        <f>#REF!</f>
        <v>#REF!</v>
      </c>
      <c r="D261" s="94" t="e">
        <f>#REF!</f>
        <v>#REF!</v>
      </c>
      <c r="E261" s="94" t="e">
        <f>#REF!</f>
        <v>#REF!</v>
      </c>
      <c r="F261" s="123" t="e">
        <f>#REF!</f>
        <v>#REF!</v>
      </c>
      <c r="G261" s="92" t="e">
        <f>#REF!</f>
        <v>#REF!</v>
      </c>
      <c r="H261" s="91" t="s">
        <v>145</v>
      </c>
      <c r="I261" s="97"/>
      <c r="J261" s="91" t="str">
        <f>'YARIŞMA BİLGİLERİ'!$F$21</f>
        <v>ERKEKLER  - BAYANLAR</v>
      </c>
      <c r="K261" s="94" t="str">
        <f t="shared" si="4"/>
        <v>İZMİR-Olimpik Deneme Yarışmaları</v>
      </c>
      <c r="L261" s="95" t="e">
        <f>#REF!</f>
        <v>#REF!</v>
      </c>
      <c r="M261" s="95" t="s">
        <v>149</v>
      </c>
    </row>
    <row r="262" spans="1:13" ht="24.75" customHeight="1" x14ac:dyDescent="0.2">
      <c r="A262" s="89">
        <v>690</v>
      </c>
      <c r="B262" s="133" t="s">
        <v>148</v>
      </c>
      <c r="C262" s="135" t="e">
        <f>#REF!</f>
        <v>#REF!</v>
      </c>
      <c r="D262" s="137" t="e">
        <f>#REF!</f>
        <v>#REF!</v>
      </c>
      <c r="E262" s="137" t="e">
        <f>#REF!</f>
        <v>#REF!</v>
      </c>
      <c r="F262" s="138" t="e">
        <f>#REF!</f>
        <v>#REF!</v>
      </c>
      <c r="G262" s="136" t="e">
        <f>#REF!</f>
        <v>#REF!</v>
      </c>
      <c r="H262" s="97" t="s">
        <v>143</v>
      </c>
      <c r="I262" s="168"/>
      <c r="J262" s="91" t="str">
        <f>'YARIŞMA BİLGİLERİ'!$F$21</f>
        <v>ERKEKLER  - BAYANLAR</v>
      </c>
      <c r="K262" s="169" t="str">
        <f t="shared" si="4"/>
        <v>İZMİR-Olimpik Deneme Yarışmaları</v>
      </c>
      <c r="L262" s="95" t="e">
        <f>#REF!</f>
        <v>#REF!</v>
      </c>
      <c r="M262" s="95" t="s">
        <v>149</v>
      </c>
    </row>
    <row r="263" spans="1:13" ht="24.75" customHeight="1" x14ac:dyDescent="0.2">
      <c r="A263" s="89">
        <v>691</v>
      </c>
      <c r="B263" s="133" t="s">
        <v>148</v>
      </c>
      <c r="C263" s="135" t="e">
        <f>#REF!</f>
        <v>#REF!</v>
      </c>
      <c r="D263" s="137" t="e">
        <f>#REF!</f>
        <v>#REF!</v>
      </c>
      <c r="E263" s="137" t="e">
        <f>#REF!</f>
        <v>#REF!</v>
      </c>
      <c r="F263" s="138" t="e">
        <f>#REF!</f>
        <v>#REF!</v>
      </c>
      <c r="G263" s="136" t="e">
        <f>#REF!</f>
        <v>#REF!</v>
      </c>
      <c r="H263" s="97" t="s">
        <v>143</v>
      </c>
      <c r="I263" s="168"/>
      <c r="J263" s="91" t="str">
        <f>'YARIŞMA BİLGİLERİ'!$F$21</f>
        <v>ERKEKLER  - BAYANLAR</v>
      </c>
      <c r="K263" s="169" t="str">
        <f t="shared" si="4"/>
        <v>İZMİR-Olimpik Deneme Yarışmaları</v>
      </c>
      <c r="L263" s="95" t="e">
        <f>#REF!</f>
        <v>#REF!</v>
      </c>
      <c r="M263" s="95" t="s">
        <v>149</v>
      </c>
    </row>
    <row r="264" spans="1:13" ht="24.75" customHeight="1" x14ac:dyDescent="0.2">
      <c r="A264" s="89">
        <v>692</v>
      </c>
      <c r="B264" s="133" t="s">
        <v>148</v>
      </c>
      <c r="C264" s="135" t="e">
        <f>#REF!</f>
        <v>#REF!</v>
      </c>
      <c r="D264" s="137" t="e">
        <f>#REF!</f>
        <v>#REF!</v>
      </c>
      <c r="E264" s="137" t="e">
        <f>#REF!</f>
        <v>#REF!</v>
      </c>
      <c r="F264" s="138" t="e">
        <f>#REF!</f>
        <v>#REF!</v>
      </c>
      <c r="G264" s="136" t="e">
        <f>#REF!</f>
        <v>#REF!</v>
      </c>
      <c r="H264" s="97" t="s">
        <v>143</v>
      </c>
      <c r="I264" s="168"/>
      <c r="J264" s="91" t="str">
        <f>'YARIŞMA BİLGİLERİ'!$F$21</f>
        <v>ERKEKLER  - BAYANLAR</v>
      </c>
      <c r="K264" s="169" t="str">
        <f t="shared" si="4"/>
        <v>İZMİR-Olimpik Deneme Yarışmaları</v>
      </c>
      <c r="L264" s="95" t="e">
        <f>#REF!</f>
        <v>#REF!</v>
      </c>
      <c r="M264" s="95" t="s">
        <v>149</v>
      </c>
    </row>
    <row r="265" spans="1:13" ht="24.75" customHeight="1" x14ac:dyDescent="0.2">
      <c r="A265" s="89">
        <v>693</v>
      </c>
      <c r="B265" s="133" t="s">
        <v>148</v>
      </c>
      <c r="C265" s="135" t="e">
        <f>#REF!</f>
        <v>#REF!</v>
      </c>
      <c r="D265" s="137" t="e">
        <f>#REF!</f>
        <v>#REF!</v>
      </c>
      <c r="E265" s="137" t="e">
        <f>#REF!</f>
        <v>#REF!</v>
      </c>
      <c r="F265" s="138" t="e">
        <f>#REF!</f>
        <v>#REF!</v>
      </c>
      <c r="G265" s="136" t="e">
        <f>#REF!</f>
        <v>#REF!</v>
      </c>
      <c r="H265" s="97" t="s">
        <v>143</v>
      </c>
      <c r="I265" s="168"/>
      <c r="J265" s="91" t="str">
        <f>'YARIŞMA BİLGİLERİ'!$F$21</f>
        <v>ERKEKLER  - BAYANLAR</v>
      </c>
      <c r="K265" s="169" t="str">
        <f t="shared" si="4"/>
        <v>İZMİR-Olimpik Deneme Yarışmaları</v>
      </c>
      <c r="L265" s="95" t="e">
        <f>#REF!</f>
        <v>#REF!</v>
      </c>
      <c r="M265" s="95" t="s">
        <v>149</v>
      </c>
    </row>
    <row r="266" spans="1:13" ht="24.75" customHeight="1" x14ac:dyDescent="0.2">
      <c r="A266" s="89">
        <v>694</v>
      </c>
      <c r="B266" s="133" t="s">
        <v>148</v>
      </c>
      <c r="C266" s="135" t="e">
        <f>#REF!</f>
        <v>#REF!</v>
      </c>
      <c r="D266" s="137" t="e">
        <f>#REF!</f>
        <v>#REF!</v>
      </c>
      <c r="E266" s="137" t="e">
        <f>#REF!</f>
        <v>#REF!</v>
      </c>
      <c r="F266" s="138" t="e">
        <f>#REF!</f>
        <v>#REF!</v>
      </c>
      <c r="G266" s="136" t="e">
        <f>#REF!</f>
        <v>#REF!</v>
      </c>
      <c r="H266" s="97" t="s">
        <v>143</v>
      </c>
      <c r="I266" s="168"/>
      <c r="J266" s="91" t="str">
        <f>'YARIŞMA BİLGİLERİ'!$F$21</f>
        <v>ERKEKLER  - BAYANLAR</v>
      </c>
      <c r="K266" s="169" t="str">
        <f t="shared" si="4"/>
        <v>İZMİR-Olimpik Deneme Yarışmaları</v>
      </c>
      <c r="L266" s="95" t="e">
        <f>#REF!</f>
        <v>#REF!</v>
      </c>
      <c r="M266" s="95" t="s">
        <v>149</v>
      </c>
    </row>
    <row r="267" spans="1:13" ht="24.75" customHeight="1" x14ac:dyDescent="0.2">
      <c r="A267" s="89">
        <v>695</v>
      </c>
      <c r="B267" s="133" t="s">
        <v>148</v>
      </c>
      <c r="C267" s="135" t="e">
        <f>#REF!</f>
        <v>#REF!</v>
      </c>
      <c r="D267" s="137" t="e">
        <f>#REF!</f>
        <v>#REF!</v>
      </c>
      <c r="E267" s="137" t="e">
        <f>#REF!</f>
        <v>#REF!</v>
      </c>
      <c r="F267" s="138" t="e">
        <f>#REF!</f>
        <v>#REF!</v>
      </c>
      <c r="G267" s="136" t="e">
        <f>#REF!</f>
        <v>#REF!</v>
      </c>
      <c r="H267" s="97" t="s">
        <v>143</v>
      </c>
      <c r="I267" s="168"/>
      <c r="J267" s="91" t="str">
        <f>'YARIŞMA BİLGİLERİ'!$F$21</f>
        <v>ERKEKLER  - BAYANLAR</v>
      </c>
      <c r="K267" s="169" t="str">
        <f t="shared" si="4"/>
        <v>İZMİR-Olimpik Deneme Yarışmaları</v>
      </c>
      <c r="L267" s="95" t="e">
        <f>#REF!</f>
        <v>#REF!</v>
      </c>
      <c r="M267" s="95" t="s">
        <v>149</v>
      </c>
    </row>
    <row r="268" spans="1:13" ht="24.75" customHeight="1" x14ac:dyDescent="0.2">
      <c r="A268" s="89">
        <v>696</v>
      </c>
      <c r="B268" s="133" t="s">
        <v>148</v>
      </c>
      <c r="C268" s="135" t="e">
        <f>#REF!</f>
        <v>#REF!</v>
      </c>
      <c r="D268" s="137" t="e">
        <f>#REF!</f>
        <v>#REF!</v>
      </c>
      <c r="E268" s="137" t="e">
        <f>#REF!</f>
        <v>#REF!</v>
      </c>
      <c r="F268" s="138" t="e">
        <f>#REF!</f>
        <v>#REF!</v>
      </c>
      <c r="G268" s="136" t="e">
        <f>#REF!</f>
        <v>#REF!</v>
      </c>
      <c r="H268" s="97" t="s">
        <v>143</v>
      </c>
      <c r="I268" s="168"/>
      <c r="J268" s="91" t="str">
        <f>'YARIŞMA BİLGİLERİ'!$F$21</f>
        <v>ERKEKLER  - BAYANLAR</v>
      </c>
      <c r="K268" s="169" t="str">
        <f t="shared" si="4"/>
        <v>İZMİR-Olimpik Deneme Yarışmaları</v>
      </c>
      <c r="L268" s="95" t="e">
        <f>#REF!</f>
        <v>#REF!</v>
      </c>
      <c r="M268" s="95" t="s">
        <v>149</v>
      </c>
    </row>
    <row r="269" spans="1:13" ht="24.75" customHeight="1" x14ac:dyDescent="0.2">
      <c r="A269" s="89">
        <v>697</v>
      </c>
      <c r="B269" s="133" t="s">
        <v>148</v>
      </c>
      <c r="C269" s="135" t="e">
        <f>#REF!</f>
        <v>#REF!</v>
      </c>
      <c r="D269" s="137" t="e">
        <f>#REF!</f>
        <v>#REF!</v>
      </c>
      <c r="E269" s="137" t="e">
        <f>#REF!</f>
        <v>#REF!</v>
      </c>
      <c r="F269" s="138" t="e">
        <f>#REF!</f>
        <v>#REF!</v>
      </c>
      <c r="G269" s="136" t="e">
        <f>#REF!</f>
        <v>#REF!</v>
      </c>
      <c r="H269" s="97" t="s">
        <v>143</v>
      </c>
      <c r="I269" s="168"/>
      <c r="J269" s="91" t="str">
        <f>'YARIŞMA BİLGİLERİ'!$F$21</f>
        <v>ERKEKLER  - BAYANLAR</v>
      </c>
      <c r="K269" s="169" t="str">
        <f t="shared" si="4"/>
        <v>İZMİR-Olimpik Deneme Yarışmaları</v>
      </c>
      <c r="L269" s="95" t="e">
        <f>#REF!</f>
        <v>#REF!</v>
      </c>
      <c r="M269" s="95" t="s">
        <v>149</v>
      </c>
    </row>
    <row r="270" spans="1:13" ht="24.75" customHeight="1" x14ac:dyDescent="0.2">
      <c r="A270" s="89">
        <v>698</v>
      </c>
      <c r="B270" s="133" t="s">
        <v>148</v>
      </c>
      <c r="C270" s="135" t="e">
        <f>#REF!</f>
        <v>#REF!</v>
      </c>
      <c r="D270" s="137" t="e">
        <f>#REF!</f>
        <v>#REF!</v>
      </c>
      <c r="E270" s="137" t="e">
        <f>#REF!</f>
        <v>#REF!</v>
      </c>
      <c r="F270" s="138" t="e">
        <f>#REF!</f>
        <v>#REF!</v>
      </c>
      <c r="G270" s="136" t="e">
        <f>#REF!</f>
        <v>#REF!</v>
      </c>
      <c r="H270" s="97" t="s">
        <v>143</v>
      </c>
      <c r="I270" s="168"/>
      <c r="J270" s="91" t="str">
        <f>'YARIŞMA BİLGİLERİ'!$F$21</f>
        <v>ERKEKLER  - BAYANLAR</v>
      </c>
      <c r="K270" s="169" t="str">
        <f t="shared" si="4"/>
        <v>İZMİR-Olimpik Deneme Yarışmaları</v>
      </c>
      <c r="L270" s="95" t="e">
        <f>#REF!</f>
        <v>#REF!</v>
      </c>
      <c r="M270" s="95" t="s">
        <v>149</v>
      </c>
    </row>
    <row r="271" spans="1:13" ht="24.75" customHeight="1" x14ac:dyDescent="0.2">
      <c r="A271" s="89">
        <v>699</v>
      </c>
      <c r="B271" s="133" t="s">
        <v>148</v>
      </c>
      <c r="C271" s="135" t="e">
        <f>#REF!</f>
        <v>#REF!</v>
      </c>
      <c r="D271" s="137" t="e">
        <f>#REF!</f>
        <v>#REF!</v>
      </c>
      <c r="E271" s="137" t="e">
        <f>#REF!</f>
        <v>#REF!</v>
      </c>
      <c r="F271" s="138" t="e">
        <f>#REF!</f>
        <v>#REF!</v>
      </c>
      <c r="G271" s="136" t="e">
        <f>#REF!</f>
        <v>#REF!</v>
      </c>
      <c r="H271" s="97" t="s">
        <v>143</v>
      </c>
      <c r="I271" s="168"/>
      <c r="J271" s="91" t="str">
        <f>'YARIŞMA BİLGİLERİ'!$F$21</f>
        <v>ERKEKLER  - BAYANLAR</v>
      </c>
      <c r="K271" s="169" t="str">
        <f t="shared" si="4"/>
        <v>İZMİR-Olimpik Deneme Yarışmaları</v>
      </c>
      <c r="L271" s="95" t="e">
        <f>#REF!</f>
        <v>#REF!</v>
      </c>
      <c r="M271" s="95" t="s">
        <v>149</v>
      </c>
    </row>
    <row r="272" spans="1:13" ht="24.75" customHeight="1" x14ac:dyDescent="0.2">
      <c r="A272" s="89">
        <v>700</v>
      </c>
      <c r="B272" s="133" t="s">
        <v>148</v>
      </c>
      <c r="C272" s="135" t="e">
        <f>#REF!</f>
        <v>#REF!</v>
      </c>
      <c r="D272" s="137" t="e">
        <f>#REF!</f>
        <v>#REF!</v>
      </c>
      <c r="E272" s="137" t="e">
        <f>#REF!</f>
        <v>#REF!</v>
      </c>
      <c r="F272" s="138" t="e">
        <f>#REF!</f>
        <v>#REF!</v>
      </c>
      <c r="G272" s="136" t="e">
        <f>#REF!</f>
        <v>#REF!</v>
      </c>
      <c r="H272" s="97" t="s">
        <v>143</v>
      </c>
      <c r="I272" s="168"/>
      <c r="J272" s="91" t="str">
        <f>'YARIŞMA BİLGİLERİ'!$F$21</f>
        <v>ERKEKLER  - BAYANLAR</v>
      </c>
      <c r="K272" s="169" t="str">
        <f t="shared" si="4"/>
        <v>İZMİR-Olimpik Deneme Yarışmaları</v>
      </c>
      <c r="L272" s="95" t="e">
        <f>#REF!</f>
        <v>#REF!</v>
      </c>
      <c r="M272" s="95" t="s">
        <v>149</v>
      </c>
    </row>
    <row r="273" spans="1:13" ht="24.75" customHeight="1" x14ac:dyDescent="0.2">
      <c r="A273" s="89">
        <v>701</v>
      </c>
      <c r="B273" s="133" t="s">
        <v>148</v>
      </c>
      <c r="C273" s="135" t="e">
        <f>#REF!</f>
        <v>#REF!</v>
      </c>
      <c r="D273" s="137" t="e">
        <f>#REF!</f>
        <v>#REF!</v>
      </c>
      <c r="E273" s="137" t="e">
        <f>#REF!</f>
        <v>#REF!</v>
      </c>
      <c r="F273" s="138" t="e">
        <f>#REF!</f>
        <v>#REF!</v>
      </c>
      <c r="G273" s="136" t="e">
        <f>#REF!</f>
        <v>#REF!</v>
      </c>
      <c r="H273" s="97" t="s">
        <v>143</v>
      </c>
      <c r="I273" s="168"/>
      <c r="J273" s="91" t="str">
        <f>'YARIŞMA BİLGİLERİ'!$F$21</f>
        <v>ERKEKLER  - BAYANLAR</v>
      </c>
      <c r="K273" s="169" t="str">
        <f t="shared" si="4"/>
        <v>İZMİR-Olimpik Deneme Yarışmaları</v>
      </c>
      <c r="L273" s="95" t="e">
        <f>#REF!</f>
        <v>#REF!</v>
      </c>
      <c r="M273" s="95" t="s">
        <v>149</v>
      </c>
    </row>
    <row r="274" spans="1:13" ht="24.75" customHeight="1" x14ac:dyDescent="0.2">
      <c r="A274" s="89">
        <v>702</v>
      </c>
      <c r="B274" s="133" t="s">
        <v>148</v>
      </c>
      <c r="C274" s="135" t="e">
        <f>#REF!</f>
        <v>#REF!</v>
      </c>
      <c r="D274" s="137" t="e">
        <f>#REF!</f>
        <v>#REF!</v>
      </c>
      <c r="E274" s="137" t="e">
        <f>#REF!</f>
        <v>#REF!</v>
      </c>
      <c r="F274" s="138" t="e">
        <f>#REF!</f>
        <v>#REF!</v>
      </c>
      <c r="G274" s="136" t="e">
        <f>#REF!</f>
        <v>#REF!</v>
      </c>
      <c r="H274" s="97" t="s">
        <v>143</v>
      </c>
      <c r="I274" s="168"/>
      <c r="J274" s="91" t="str">
        <f>'YARIŞMA BİLGİLERİ'!$F$21</f>
        <v>ERKEKLER  - BAYANLAR</v>
      </c>
      <c r="K274" s="169" t="str">
        <f t="shared" si="4"/>
        <v>İZMİR-Olimpik Deneme Yarışmaları</v>
      </c>
      <c r="L274" s="95" t="e">
        <f>#REF!</f>
        <v>#REF!</v>
      </c>
      <c r="M274" s="95" t="s">
        <v>149</v>
      </c>
    </row>
    <row r="275" spans="1:13" ht="24.75" customHeight="1" x14ac:dyDescent="0.2">
      <c r="A275" s="89">
        <v>737</v>
      </c>
      <c r="B275" s="133" t="s">
        <v>148</v>
      </c>
      <c r="C275" s="135" t="e">
        <f>#REF!</f>
        <v>#REF!</v>
      </c>
      <c r="D275" s="137" t="e">
        <f>#REF!</f>
        <v>#REF!</v>
      </c>
      <c r="E275" s="137" t="e">
        <f>#REF!</f>
        <v>#REF!</v>
      </c>
      <c r="F275" s="138" t="e">
        <f>#REF!</f>
        <v>#REF!</v>
      </c>
      <c r="G275" s="136" t="e">
        <f>#REF!</f>
        <v>#REF!</v>
      </c>
      <c r="H275" s="97" t="s">
        <v>143</v>
      </c>
      <c r="I275" s="168"/>
      <c r="J275" s="91" t="str">
        <f>'YARIŞMA BİLGİLERİ'!$F$21</f>
        <v>ERKEKLER  - BAYANLAR</v>
      </c>
      <c r="K275" s="169" t="str">
        <f t="shared" si="4"/>
        <v>İZMİR-Olimpik Deneme Yarışmaları</v>
      </c>
      <c r="L275" s="95" t="e">
        <f>#REF!</f>
        <v>#REF!</v>
      </c>
      <c r="M275" s="95" t="s">
        <v>149</v>
      </c>
    </row>
    <row r="276" spans="1:13" ht="24.75" customHeight="1" x14ac:dyDescent="0.2">
      <c r="A276" s="89">
        <v>738</v>
      </c>
      <c r="B276" s="133" t="s">
        <v>148</v>
      </c>
      <c r="C276" s="135" t="e">
        <f>#REF!</f>
        <v>#REF!</v>
      </c>
      <c r="D276" s="137" t="e">
        <f>#REF!</f>
        <v>#REF!</v>
      </c>
      <c r="E276" s="137" t="e">
        <f>#REF!</f>
        <v>#REF!</v>
      </c>
      <c r="F276" s="138" t="e">
        <f>#REF!</f>
        <v>#REF!</v>
      </c>
      <c r="G276" s="136" t="e">
        <f>#REF!</f>
        <v>#REF!</v>
      </c>
      <c r="H276" s="97" t="s">
        <v>143</v>
      </c>
      <c r="I276" s="168"/>
      <c r="J276" s="91" t="str">
        <f>'YARIŞMA BİLGİLERİ'!$F$21</f>
        <v>ERKEKLER  - BAYANLAR</v>
      </c>
      <c r="K276" s="169" t="str">
        <f t="shared" si="4"/>
        <v>İZMİR-Olimpik Deneme Yarışmaları</v>
      </c>
      <c r="L276" s="95" t="e">
        <f>#REF!</f>
        <v>#REF!</v>
      </c>
      <c r="M276" s="95" t="s">
        <v>149</v>
      </c>
    </row>
    <row r="277" spans="1:13" ht="24.75" customHeight="1" x14ac:dyDescent="0.2">
      <c r="A277" s="89">
        <v>739</v>
      </c>
      <c r="B277" s="133" t="s">
        <v>148</v>
      </c>
      <c r="C277" s="135" t="e">
        <f>#REF!</f>
        <v>#REF!</v>
      </c>
      <c r="D277" s="137" t="e">
        <f>#REF!</f>
        <v>#REF!</v>
      </c>
      <c r="E277" s="137" t="e">
        <f>#REF!</f>
        <v>#REF!</v>
      </c>
      <c r="F277" s="138" t="e">
        <f>#REF!</f>
        <v>#REF!</v>
      </c>
      <c r="G277" s="136" t="e">
        <f>#REF!</f>
        <v>#REF!</v>
      </c>
      <c r="H277" s="97" t="s">
        <v>143</v>
      </c>
      <c r="I277" s="168"/>
      <c r="J277" s="91" t="str">
        <f>'YARIŞMA BİLGİLERİ'!$F$21</f>
        <v>ERKEKLER  - BAYANLAR</v>
      </c>
      <c r="K277" s="169" t="str">
        <f t="shared" si="4"/>
        <v>İZMİR-Olimpik Deneme Yarışmaları</v>
      </c>
      <c r="L277" s="95" t="e">
        <f>#REF!</f>
        <v>#REF!</v>
      </c>
      <c r="M277" s="95" t="s">
        <v>149</v>
      </c>
    </row>
    <row r="278" spans="1:13" ht="24.75" customHeight="1" x14ac:dyDescent="0.2">
      <c r="A278" s="89">
        <v>740</v>
      </c>
      <c r="B278" s="133" t="s">
        <v>148</v>
      </c>
      <c r="C278" s="135" t="e">
        <f>#REF!</f>
        <v>#REF!</v>
      </c>
      <c r="D278" s="137" t="e">
        <f>#REF!</f>
        <v>#REF!</v>
      </c>
      <c r="E278" s="137" t="e">
        <f>#REF!</f>
        <v>#REF!</v>
      </c>
      <c r="F278" s="138" t="e">
        <f>#REF!</f>
        <v>#REF!</v>
      </c>
      <c r="G278" s="136" t="e">
        <f>#REF!</f>
        <v>#REF!</v>
      </c>
      <c r="H278" s="97" t="s">
        <v>143</v>
      </c>
      <c r="I278" s="168"/>
      <c r="J278" s="91" t="str">
        <f>'YARIŞMA BİLGİLERİ'!$F$21</f>
        <v>ERKEKLER  - BAYANLAR</v>
      </c>
      <c r="K278" s="169" t="str">
        <f t="shared" si="4"/>
        <v>İZMİR-Olimpik Deneme Yarışmaları</v>
      </c>
      <c r="L278" s="95" t="e">
        <f>#REF!</f>
        <v>#REF!</v>
      </c>
      <c r="M278" s="95" t="s">
        <v>149</v>
      </c>
    </row>
    <row r="279" spans="1:13" ht="24.75" customHeight="1" x14ac:dyDescent="0.2">
      <c r="A279" s="89">
        <v>741</v>
      </c>
      <c r="B279" s="133" t="s">
        <v>148</v>
      </c>
      <c r="C279" s="135" t="e">
        <f>#REF!</f>
        <v>#REF!</v>
      </c>
      <c r="D279" s="137" t="e">
        <f>#REF!</f>
        <v>#REF!</v>
      </c>
      <c r="E279" s="137" t="e">
        <f>#REF!</f>
        <v>#REF!</v>
      </c>
      <c r="F279" s="138" t="e">
        <f>#REF!</f>
        <v>#REF!</v>
      </c>
      <c r="G279" s="136" t="e">
        <f>#REF!</f>
        <v>#REF!</v>
      </c>
      <c r="H279" s="97" t="s">
        <v>143</v>
      </c>
      <c r="I279" s="168"/>
      <c r="J279" s="91" t="str">
        <f>'YARIŞMA BİLGİLERİ'!$F$21</f>
        <v>ERKEKLER  - BAYANLAR</v>
      </c>
      <c r="K279" s="169" t="str">
        <f t="shared" si="4"/>
        <v>İZMİR-Olimpik Deneme Yarışmaları</v>
      </c>
      <c r="L279" s="95" t="e">
        <f>#REF!</f>
        <v>#REF!</v>
      </c>
      <c r="M279" s="95" t="s">
        <v>149</v>
      </c>
    </row>
    <row r="280" spans="1:13" ht="24.75" customHeight="1" x14ac:dyDescent="0.2">
      <c r="A280" s="89">
        <v>742</v>
      </c>
      <c r="B280" s="133" t="s">
        <v>148</v>
      </c>
      <c r="C280" s="135" t="e">
        <f>#REF!</f>
        <v>#REF!</v>
      </c>
      <c r="D280" s="137" t="e">
        <f>#REF!</f>
        <v>#REF!</v>
      </c>
      <c r="E280" s="137" t="e">
        <f>#REF!</f>
        <v>#REF!</v>
      </c>
      <c r="F280" s="138" t="e">
        <f>#REF!</f>
        <v>#REF!</v>
      </c>
      <c r="G280" s="136" t="e">
        <f>#REF!</f>
        <v>#REF!</v>
      </c>
      <c r="H280" s="97" t="s">
        <v>143</v>
      </c>
      <c r="I280" s="168"/>
      <c r="J280" s="91" t="str">
        <f>'YARIŞMA BİLGİLERİ'!$F$21</f>
        <v>ERKEKLER  - BAYANLAR</v>
      </c>
      <c r="K280" s="169" t="str">
        <f t="shared" si="4"/>
        <v>İZMİR-Olimpik Deneme Yarışmaları</v>
      </c>
      <c r="L280" s="95" t="e">
        <f>#REF!</f>
        <v>#REF!</v>
      </c>
      <c r="M280" s="95" t="s">
        <v>149</v>
      </c>
    </row>
    <row r="281" spans="1:13" ht="24.75" customHeight="1" x14ac:dyDescent="0.2">
      <c r="A281" s="89">
        <v>743</v>
      </c>
      <c r="B281" s="133" t="s">
        <v>148</v>
      </c>
      <c r="C281" s="135" t="e">
        <f>#REF!</f>
        <v>#REF!</v>
      </c>
      <c r="D281" s="137" t="e">
        <f>#REF!</f>
        <v>#REF!</v>
      </c>
      <c r="E281" s="137" t="e">
        <f>#REF!</f>
        <v>#REF!</v>
      </c>
      <c r="F281" s="138" t="e">
        <f>#REF!</f>
        <v>#REF!</v>
      </c>
      <c r="G281" s="136" t="e">
        <f>#REF!</f>
        <v>#REF!</v>
      </c>
      <c r="H281" s="97" t="s">
        <v>143</v>
      </c>
      <c r="I281" s="168"/>
      <c r="J281" s="91" t="str">
        <f>'YARIŞMA BİLGİLERİ'!$F$21</f>
        <v>ERKEKLER  - BAYANLAR</v>
      </c>
      <c r="K281" s="169" t="str">
        <f t="shared" si="4"/>
        <v>İZMİR-Olimpik Deneme Yarışmaları</v>
      </c>
      <c r="L281" s="95" t="e">
        <f>#REF!</f>
        <v>#REF!</v>
      </c>
      <c r="M281" s="95" t="s">
        <v>149</v>
      </c>
    </row>
    <row r="282" spans="1:13" ht="24.75" customHeight="1" x14ac:dyDescent="0.2">
      <c r="A282" s="89">
        <v>744</v>
      </c>
      <c r="B282" s="133" t="s">
        <v>148</v>
      </c>
      <c r="C282" s="135" t="e">
        <f>#REF!</f>
        <v>#REF!</v>
      </c>
      <c r="D282" s="137" t="e">
        <f>#REF!</f>
        <v>#REF!</v>
      </c>
      <c r="E282" s="137" t="e">
        <f>#REF!</f>
        <v>#REF!</v>
      </c>
      <c r="F282" s="138" t="e">
        <f>#REF!</f>
        <v>#REF!</v>
      </c>
      <c r="G282" s="136" t="e">
        <f>#REF!</f>
        <v>#REF!</v>
      </c>
      <c r="H282" s="97" t="s">
        <v>143</v>
      </c>
      <c r="I282" s="168"/>
      <c r="J282" s="91" t="str">
        <f>'YARIŞMA BİLGİLERİ'!$F$21</f>
        <v>ERKEKLER  - BAYANLAR</v>
      </c>
      <c r="K282" s="169" t="str">
        <f t="shared" si="4"/>
        <v>İZMİR-Olimpik Deneme Yarışmaları</v>
      </c>
      <c r="L282" s="95" t="e">
        <f>#REF!</f>
        <v>#REF!</v>
      </c>
      <c r="M282" s="95" t="s">
        <v>149</v>
      </c>
    </row>
    <row r="283" spans="1:13" ht="24.75" customHeight="1" x14ac:dyDescent="0.2">
      <c r="A283" s="89">
        <v>745</v>
      </c>
      <c r="B283" s="133" t="s">
        <v>148</v>
      </c>
      <c r="C283" s="135" t="e">
        <f>#REF!</f>
        <v>#REF!</v>
      </c>
      <c r="D283" s="137" t="e">
        <f>#REF!</f>
        <v>#REF!</v>
      </c>
      <c r="E283" s="137" t="e">
        <f>#REF!</f>
        <v>#REF!</v>
      </c>
      <c r="F283" s="138" t="e">
        <f>#REF!</f>
        <v>#REF!</v>
      </c>
      <c r="G283" s="136" t="e">
        <f>#REF!</f>
        <v>#REF!</v>
      </c>
      <c r="H283" s="97" t="s">
        <v>143</v>
      </c>
      <c r="I283" s="168"/>
      <c r="J283" s="91" t="str">
        <f>'YARIŞMA BİLGİLERİ'!$F$21</f>
        <v>ERKEKLER  - BAYANLAR</v>
      </c>
      <c r="K283" s="169" t="str">
        <f t="shared" ref="K283:K346" si="5">CONCATENATE(K$1,"-",A$1)</f>
        <v>İZMİR-Olimpik Deneme Yarışmaları</v>
      </c>
      <c r="L283" s="95" t="e">
        <f>#REF!</f>
        <v>#REF!</v>
      </c>
      <c r="M283" s="95" t="s">
        <v>149</v>
      </c>
    </row>
    <row r="284" spans="1:13" ht="24.75" customHeight="1" x14ac:dyDescent="0.2">
      <c r="A284" s="89">
        <v>746</v>
      </c>
      <c r="B284" s="133" t="s">
        <v>148</v>
      </c>
      <c r="C284" s="135" t="e">
        <f>#REF!</f>
        <v>#REF!</v>
      </c>
      <c r="D284" s="137" t="e">
        <f>#REF!</f>
        <v>#REF!</v>
      </c>
      <c r="E284" s="137" t="e">
        <f>#REF!</f>
        <v>#REF!</v>
      </c>
      <c r="F284" s="138" t="e">
        <f>#REF!</f>
        <v>#REF!</v>
      </c>
      <c r="G284" s="136" t="e">
        <f>#REF!</f>
        <v>#REF!</v>
      </c>
      <c r="H284" s="97" t="s">
        <v>143</v>
      </c>
      <c r="I284" s="168"/>
      <c r="J284" s="91" t="str">
        <f>'YARIŞMA BİLGİLERİ'!$F$21</f>
        <v>ERKEKLER  - BAYANLAR</v>
      </c>
      <c r="K284" s="169" t="str">
        <f t="shared" si="5"/>
        <v>İZMİR-Olimpik Deneme Yarışmaları</v>
      </c>
      <c r="L284" s="95" t="e">
        <f>#REF!</f>
        <v>#REF!</v>
      </c>
      <c r="M284" s="95" t="s">
        <v>149</v>
      </c>
    </row>
    <row r="285" spans="1:13" ht="24.75" customHeight="1" x14ac:dyDescent="0.2">
      <c r="A285" s="89">
        <v>747</v>
      </c>
      <c r="B285" s="133" t="s">
        <v>148</v>
      </c>
      <c r="C285" s="135" t="e">
        <f>#REF!</f>
        <v>#REF!</v>
      </c>
      <c r="D285" s="137" t="e">
        <f>#REF!</f>
        <v>#REF!</v>
      </c>
      <c r="E285" s="137" t="e">
        <f>#REF!</f>
        <v>#REF!</v>
      </c>
      <c r="F285" s="138" t="e">
        <f>#REF!</f>
        <v>#REF!</v>
      </c>
      <c r="G285" s="136" t="e">
        <f>#REF!</f>
        <v>#REF!</v>
      </c>
      <c r="H285" s="97" t="s">
        <v>143</v>
      </c>
      <c r="I285" s="168"/>
      <c r="J285" s="91" t="str">
        <f>'YARIŞMA BİLGİLERİ'!$F$21</f>
        <v>ERKEKLER  - BAYANLAR</v>
      </c>
      <c r="K285" s="169" t="str">
        <f t="shared" si="5"/>
        <v>İZMİR-Olimpik Deneme Yarışmaları</v>
      </c>
      <c r="L285" s="95" t="e">
        <f>#REF!</f>
        <v>#REF!</v>
      </c>
      <c r="M285" s="95" t="s">
        <v>149</v>
      </c>
    </row>
    <row r="286" spans="1:13" ht="24.75" customHeight="1" x14ac:dyDescent="0.2">
      <c r="A286" s="89">
        <v>748</v>
      </c>
      <c r="B286" s="133" t="s">
        <v>148</v>
      </c>
      <c r="C286" s="135" t="e">
        <f>#REF!</f>
        <v>#REF!</v>
      </c>
      <c r="D286" s="137" t="e">
        <f>#REF!</f>
        <v>#REF!</v>
      </c>
      <c r="E286" s="137" t="e">
        <f>#REF!</f>
        <v>#REF!</v>
      </c>
      <c r="F286" s="138" t="e">
        <f>#REF!</f>
        <v>#REF!</v>
      </c>
      <c r="G286" s="136" t="e">
        <f>#REF!</f>
        <v>#REF!</v>
      </c>
      <c r="H286" s="97" t="s">
        <v>143</v>
      </c>
      <c r="I286" s="168"/>
      <c r="J286" s="91" t="str">
        <f>'YARIŞMA BİLGİLERİ'!$F$21</f>
        <v>ERKEKLER  - BAYANLAR</v>
      </c>
      <c r="K286" s="169" t="str">
        <f t="shared" si="5"/>
        <v>İZMİR-Olimpik Deneme Yarışmaları</v>
      </c>
      <c r="L286" s="95" t="e">
        <f>#REF!</f>
        <v>#REF!</v>
      </c>
      <c r="M286" s="95" t="s">
        <v>149</v>
      </c>
    </row>
    <row r="287" spans="1:13" ht="24.75" customHeight="1" x14ac:dyDescent="0.2">
      <c r="A287" s="89">
        <v>749</v>
      </c>
      <c r="B287" s="133" t="s">
        <v>148</v>
      </c>
      <c r="C287" s="135" t="e">
        <f>#REF!</f>
        <v>#REF!</v>
      </c>
      <c r="D287" s="137" t="e">
        <f>#REF!</f>
        <v>#REF!</v>
      </c>
      <c r="E287" s="137" t="e">
        <f>#REF!</f>
        <v>#REF!</v>
      </c>
      <c r="F287" s="138" t="e">
        <f>#REF!</f>
        <v>#REF!</v>
      </c>
      <c r="G287" s="136" t="e">
        <f>#REF!</f>
        <v>#REF!</v>
      </c>
      <c r="H287" s="97" t="s">
        <v>143</v>
      </c>
      <c r="I287" s="168"/>
      <c r="J287" s="91" t="str">
        <f>'YARIŞMA BİLGİLERİ'!$F$21</f>
        <v>ERKEKLER  - BAYANLAR</v>
      </c>
      <c r="K287" s="169" t="str">
        <f t="shared" si="5"/>
        <v>İZMİR-Olimpik Deneme Yarışmaları</v>
      </c>
      <c r="L287" s="95" t="e">
        <f>#REF!</f>
        <v>#REF!</v>
      </c>
      <c r="M287" s="95" t="s">
        <v>149</v>
      </c>
    </row>
    <row r="288" spans="1:13" ht="24.75" customHeight="1" x14ac:dyDescent="0.2">
      <c r="A288" s="89">
        <v>750</v>
      </c>
      <c r="B288" s="133" t="s">
        <v>148</v>
      </c>
      <c r="C288" s="135" t="e">
        <f>#REF!</f>
        <v>#REF!</v>
      </c>
      <c r="D288" s="137" t="e">
        <f>#REF!</f>
        <v>#REF!</v>
      </c>
      <c r="E288" s="137" t="e">
        <f>#REF!</f>
        <v>#REF!</v>
      </c>
      <c r="F288" s="138" t="e">
        <f>#REF!</f>
        <v>#REF!</v>
      </c>
      <c r="G288" s="136" t="e">
        <f>#REF!</f>
        <v>#REF!</v>
      </c>
      <c r="H288" s="97" t="s">
        <v>143</v>
      </c>
      <c r="I288" s="168"/>
      <c r="J288" s="91" t="str">
        <f>'YARIŞMA BİLGİLERİ'!$F$21</f>
        <v>ERKEKLER  - BAYANLAR</v>
      </c>
      <c r="K288" s="169" t="str">
        <f t="shared" si="5"/>
        <v>İZMİR-Olimpik Deneme Yarışmaları</v>
      </c>
      <c r="L288" s="95" t="e">
        <f>#REF!</f>
        <v>#REF!</v>
      </c>
      <c r="M288" s="95" t="s">
        <v>149</v>
      </c>
    </row>
    <row r="289" spans="1:13" ht="24.75" customHeight="1" x14ac:dyDescent="0.2">
      <c r="A289" s="89">
        <v>751</v>
      </c>
      <c r="B289" s="133" t="s">
        <v>148</v>
      </c>
      <c r="C289" s="135" t="e">
        <f>#REF!</f>
        <v>#REF!</v>
      </c>
      <c r="D289" s="137" t="e">
        <f>#REF!</f>
        <v>#REF!</v>
      </c>
      <c r="E289" s="137" t="e">
        <f>#REF!</f>
        <v>#REF!</v>
      </c>
      <c r="F289" s="138" t="e">
        <f>#REF!</f>
        <v>#REF!</v>
      </c>
      <c r="G289" s="136" t="e">
        <f>#REF!</f>
        <v>#REF!</v>
      </c>
      <c r="H289" s="97" t="s">
        <v>143</v>
      </c>
      <c r="I289" s="168"/>
      <c r="J289" s="91" t="str">
        <f>'YARIŞMA BİLGİLERİ'!$F$21</f>
        <v>ERKEKLER  - BAYANLAR</v>
      </c>
      <c r="K289" s="169" t="str">
        <f t="shared" si="5"/>
        <v>İZMİR-Olimpik Deneme Yarışmaları</v>
      </c>
      <c r="L289" s="95" t="e">
        <f>#REF!</f>
        <v>#REF!</v>
      </c>
      <c r="M289" s="95" t="s">
        <v>149</v>
      </c>
    </row>
    <row r="290" spans="1:13" ht="24.75" customHeight="1" x14ac:dyDescent="0.2">
      <c r="A290" s="89">
        <v>752</v>
      </c>
      <c r="B290" s="133" t="s">
        <v>194</v>
      </c>
      <c r="C290" s="135" t="e">
        <f>#REF!</f>
        <v>#REF!</v>
      </c>
      <c r="D290" s="137" t="e">
        <f>#REF!</f>
        <v>#REF!</v>
      </c>
      <c r="E290" s="137" t="e">
        <f>#REF!</f>
        <v>#REF!</v>
      </c>
      <c r="F290" s="138" t="e">
        <f>#REF!</f>
        <v>#REF!</v>
      </c>
      <c r="G290" s="136" t="e">
        <f>#REF!</f>
        <v>#REF!</v>
      </c>
      <c r="H290" s="97" t="s">
        <v>154</v>
      </c>
      <c r="I290" s="168"/>
      <c r="J290" s="91" t="str">
        <f>'YARIŞMA BİLGİLERİ'!$F$21</f>
        <v>ERKEKLER  - BAYANLAR</v>
      </c>
      <c r="K290" s="169" t="str">
        <f t="shared" si="5"/>
        <v>İZMİR-Olimpik Deneme Yarışmaları</v>
      </c>
      <c r="L290" s="95" t="e">
        <f>#REF!</f>
        <v>#REF!</v>
      </c>
      <c r="M290" s="95" t="s">
        <v>149</v>
      </c>
    </row>
    <row r="291" spans="1:13" ht="24.75" customHeight="1" x14ac:dyDescent="0.2">
      <c r="A291" s="89">
        <v>753</v>
      </c>
      <c r="B291" s="133" t="s">
        <v>194</v>
      </c>
      <c r="C291" s="135" t="e">
        <f>#REF!</f>
        <v>#REF!</v>
      </c>
      <c r="D291" s="137" t="e">
        <f>#REF!</f>
        <v>#REF!</v>
      </c>
      <c r="E291" s="137" t="e">
        <f>#REF!</f>
        <v>#REF!</v>
      </c>
      <c r="F291" s="138" t="e">
        <f>#REF!</f>
        <v>#REF!</v>
      </c>
      <c r="G291" s="136" t="e">
        <f>#REF!</f>
        <v>#REF!</v>
      </c>
      <c r="H291" s="97" t="s">
        <v>154</v>
      </c>
      <c r="I291" s="168"/>
      <c r="J291" s="91" t="str">
        <f>'YARIŞMA BİLGİLERİ'!$F$21</f>
        <v>ERKEKLER  - BAYANLAR</v>
      </c>
      <c r="K291" s="169" t="str">
        <f t="shared" si="5"/>
        <v>İZMİR-Olimpik Deneme Yarışmaları</v>
      </c>
      <c r="L291" s="95" t="e">
        <f>#REF!</f>
        <v>#REF!</v>
      </c>
      <c r="M291" s="95" t="s">
        <v>149</v>
      </c>
    </row>
    <row r="292" spans="1:13" ht="24.75" customHeight="1" x14ac:dyDescent="0.2">
      <c r="A292" s="89">
        <v>754</v>
      </c>
      <c r="B292" s="133" t="s">
        <v>194</v>
      </c>
      <c r="C292" s="135" t="e">
        <f>#REF!</f>
        <v>#REF!</v>
      </c>
      <c r="D292" s="137" t="e">
        <f>#REF!</f>
        <v>#REF!</v>
      </c>
      <c r="E292" s="137" t="e">
        <f>#REF!</f>
        <v>#REF!</v>
      </c>
      <c r="F292" s="138" t="e">
        <f>#REF!</f>
        <v>#REF!</v>
      </c>
      <c r="G292" s="136" t="e">
        <f>#REF!</f>
        <v>#REF!</v>
      </c>
      <c r="H292" s="97" t="s">
        <v>154</v>
      </c>
      <c r="I292" s="168"/>
      <c r="J292" s="91" t="str">
        <f>'YARIŞMA BİLGİLERİ'!$F$21</f>
        <v>ERKEKLER  - BAYANLAR</v>
      </c>
      <c r="K292" s="169" t="str">
        <f t="shared" si="5"/>
        <v>İZMİR-Olimpik Deneme Yarışmaları</v>
      </c>
      <c r="L292" s="95" t="e">
        <f>#REF!</f>
        <v>#REF!</v>
      </c>
      <c r="M292" s="95" t="s">
        <v>149</v>
      </c>
    </row>
    <row r="293" spans="1:13" ht="24.75" customHeight="1" x14ac:dyDescent="0.2">
      <c r="A293" s="89">
        <v>755</v>
      </c>
      <c r="B293" s="133" t="s">
        <v>194</v>
      </c>
      <c r="C293" s="135" t="e">
        <f>#REF!</f>
        <v>#REF!</v>
      </c>
      <c r="D293" s="137" t="e">
        <f>#REF!</f>
        <v>#REF!</v>
      </c>
      <c r="E293" s="137" t="e">
        <f>#REF!</f>
        <v>#REF!</v>
      </c>
      <c r="F293" s="138" t="e">
        <f>#REF!</f>
        <v>#REF!</v>
      </c>
      <c r="G293" s="136" t="e">
        <f>#REF!</f>
        <v>#REF!</v>
      </c>
      <c r="H293" s="97" t="s">
        <v>154</v>
      </c>
      <c r="I293" s="168"/>
      <c r="J293" s="91" t="str">
        <f>'YARIŞMA BİLGİLERİ'!$F$21</f>
        <v>ERKEKLER  - BAYANLAR</v>
      </c>
      <c r="K293" s="169" t="str">
        <f t="shared" si="5"/>
        <v>İZMİR-Olimpik Deneme Yarışmaları</v>
      </c>
      <c r="L293" s="95" t="e">
        <f>#REF!</f>
        <v>#REF!</v>
      </c>
      <c r="M293" s="95" t="s">
        <v>149</v>
      </c>
    </row>
    <row r="294" spans="1:13" ht="24.75" customHeight="1" x14ac:dyDescent="0.2">
      <c r="A294" s="89">
        <v>756</v>
      </c>
      <c r="B294" s="133" t="s">
        <v>194</v>
      </c>
      <c r="C294" s="135" t="e">
        <f>#REF!</f>
        <v>#REF!</v>
      </c>
      <c r="D294" s="137" t="e">
        <f>#REF!</f>
        <v>#REF!</v>
      </c>
      <c r="E294" s="137" t="e">
        <f>#REF!</f>
        <v>#REF!</v>
      </c>
      <c r="F294" s="138" t="e">
        <f>#REF!</f>
        <v>#REF!</v>
      </c>
      <c r="G294" s="136" t="e">
        <f>#REF!</f>
        <v>#REF!</v>
      </c>
      <c r="H294" s="97" t="s">
        <v>154</v>
      </c>
      <c r="I294" s="168"/>
      <c r="J294" s="91" t="str">
        <f>'YARIŞMA BİLGİLERİ'!$F$21</f>
        <v>ERKEKLER  - BAYANLAR</v>
      </c>
      <c r="K294" s="169" t="str">
        <f t="shared" si="5"/>
        <v>İZMİR-Olimpik Deneme Yarışmaları</v>
      </c>
      <c r="L294" s="95" t="e">
        <f>#REF!</f>
        <v>#REF!</v>
      </c>
      <c r="M294" s="95" t="s">
        <v>149</v>
      </c>
    </row>
    <row r="295" spans="1:13" ht="24.75" customHeight="1" x14ac:dyDescent="0.2">
      <c r="A295" s="89">
        <v>757</v>
      </c>
      <c r="B295" s="133" t="s">
        <v>194</v>
      </c>
      <c r="C295" s="135" t="e">
        <f>#REF!</f>
        <v>#REF!</v>
      </c>
      <c r="D295" s="137" t="e">
        <f>#REF!</f>
        <v>#REF!</v>
      </c>
      <c r="E295" s="137" t="e">
        <f>#REF!</f>
        <v>#REF!</v>
      </c>
      <c r="F295" s="138" t="e">
        <f>#REF!</f>
        <v>#REF!</v>
      </c>
      <c r="G295" s="136" t="e">
        <f>#REF!</f>
        <v>#REF!</v>
      </c>
      <c r="H295" s="97" t="s">
        <v>154</v>
      </c>
      <c r="I295" s="168"/>
      <c r="J295" s="91" t="str">
        <f>'YARIŞMA BİLGİLERİ'!$F$21</f>
        <v>ERKEKLER  - BAYANLAR</v>
      </c>
      <c r="K295" s="169" t="str">
        <f t="shared" si="5"/>
        <v>İZMİR-Olimpik Deneme Yarışmaları</v>
      </c>
      <c r="L295" s="95" t="e">
        <f>#REF!</f>
        <v>#REF!</v>
      </c>
      <c r="M295" s="95" t="s">
        <v>149</v>
      </c>
    </row>
    <row r="296" spans="1:13" ht="24.75" customHeight="1" x14ac:dyDescent="0.2">
      <c r="A296" s="89">
        <v>758</v>
      </c>
      <c r="B296" s="133" t="s">
        <v>194</v>
      </c>
      <c r="C296" s="135" t="e">
        <f>#REF!</f>
        <v>#REF!</v>
      </c>
      <c r="D296" s="137" t="e">
        <f>#REF!</f>
        <v>#REF!</v>
      </c>
      <c r="E296" s="137" t="e">
        <f>#REF!</f>
        <v>#REF!</v>
      </c>
      <c r="F296" s="138" t="e">
        <f>#REF!</f>
        <v>#REF!</v>
      </c>
      <c r="G296" s="136" t="e">
        <f>#REF!</f>
        <v>#REF!</v>
      </c>
      <c r="H296" s="97" t="s">
        <v>154</v>
      </c>
      <c r="I296" s="168"/>
      <c r="J296" s="91" t="str">
        <f>'YARIŞMA BİLGİLERİ'!$F$21</f>
        <v>ERKEKLER  - BAYANLAR</v>
      </c>
      <c r="K296" s="169" t="str">
        <f t="shared" si="5"/>
        <v>İZMİR-Olimpik Deneme Yarışmaları</v>
      </c>
      <c r="L296" s="95" t="e">
        <f>#REF!</f>
        <v>#REF!</v>
      </c>
      <c r="M296" s="95" t="s">
        <v>149</v>
      </c>
    </row>
    <row r="297" spans="1:13" ht="24.75" customHeight="1" x14ac:dyDescent="0.2">
      <c r="A297" s="89">
        <v>759</v>
      </c>
      <c r="B297" s="133" t="s">
        <v>194</v>
      </c>
      <c r="C297" s="135" t="e">
        <f>#REF!</f>
        <v>#REF!</v>
      </c>
      <c r="D297" s="137" t="e">
        <f>#REF!</f>
        <v>#REF!</v>
      </c>
      <c r="E297" s="137" t="e">
        <f>#REF!</f>
        <v>#REF!</v>
      </c>
      <c r="F297" s="138" t="e">
        <f>#REF!</f>
        <v>#REF!</v>
      </c>
      <c r="G297" s="136" t="e">
        <f>#REF!</f>
        <v>#REF!</v>
      </c>
      <c r="H297" s="97" t="s">
        <v>154</v>
      </c>
      <c r="I297" s="168"/>
      <c r="J297" s="91" t="str">
        <f>'YARIŞMA BİLGİLERİ'!$F$21</f>
        <v>ERKEKLER  - BAYANLAR</v>
      </c>
      <c r="K297" s="169" t="str">
        <f t="shared" si="5"/>
        <v>İZMİR-Olimpik Deneme Yarışmaları</v>
      </c>
      <c r="L297" s="95" t="e">
        <f>#REF!</f>
        <v>#REF!</v>
      </c>
      <c r="M297" s="95" t="s">
        <v>149</v>
      </c>
    </row>
    <row r="298" spans="1:13" ht="24.75" customHeight="1" x14ac:dyDescent="0.2">
      <c r="A298" s="89">
        <v>760</v>
      </c>
      <c r="B298" s="133" t="s">
        <v>194</v>
      </c>
      <c r="C298" s="135" t="e">
        <f>#REF!</f>
        <v>#REF!</v>
      </c>
      <c r="D298" s="137" t="e">
        <f>#REF!</f>
        <v>#REF!</v>
      </c>
      <c r="E298" s="137" t="e">
        <f>#REF!</f>
        <v>#REF!</v>
      </c>
      <c r="F298" s="138" t="e">
        <f>#REF!</f>
        <v>#REF!</v>
      </c>
      <c r="G298" s="136" t="e">
        <f>#REF!</f>
        <v>#REF!</v>
      </c>
      <c r="H298" s="97" t="s">
        <v>154</v>
      </c>
      <c r="I298" s="168"/>
      <c r="J298" s="91" t="str">
        <f>'YARIŞMA BİLGİLERİ'!$F$21</f>
        <v>ERKEKLER  - BAYANLAR</v>
      </c>
      <c r="K298" s="169" t="str">
        <f t="shared" si="5"/>
        <v>İZMİR-Olimpik Deneme Yarışmaları</v>
      </c>
      <c r="L298" s="95" t="e">
        <f>#REF!</f>
        <v>#REF!</v>
      </c>
      <c r="M298" s="95" t="s">
        <v>149</v>
      </c>
    </row>
    <row r="299" spans="1:13" ht="24.75" customHeight="1" x14ac:dyDescent="0.2">
      <c r="A299" s="89">
        <v>761</v>
      </c>
      <c r="B299" s="133" t="s">
        <v>194</v>
      </c>
      <c r="C299" s="135" t="e">
        <f>#REF!</f>
        <v>#REF!</v>
      </c>
      <c r="D299" s="137" t="e">
        <f>#REF!</f>
        <v>#REF!</v>
      </c>
      <c r="E299" s="137" t="e">
        <f>#REF!</f>
        <v>#REF!</v>
      </c>
      <c r="F299" s="138" t="e">
        <f>#REF!</f>
        <v>#REF!</v>
      </c>
      <c r="G299" s="136" t="e">
        <f>#REF!</f>
        <v>#REF!</v>
      </c>
      <c r="H299" s="97" t="s">
        <v>154</v>
      </c>
      <c r="I299" s="168"/>
      <c r="J299" s="91" t="str">
        <f>'YARIŞMA BİLGİLERİ'!$F$21</f>
        <v>ERKEKLER  - BAYANLAR</v>
      </c>
      <c r="K299" s="169" t="str">
        <f t="shared" si="5"/>
        <v>İZMİR-Olimpik Deneme Yarışmaları</v>
      </c>
      <c r="L299" s="95" t="e">
        <f>#REF!</f>
        <v>#REF!</v>
      </c>
      <c r="M299" s="95" t="s">
        <v>149</v>
      </c>
    </row>
    <row r="300" spans="1:13" ht="24.75" customHeight="1" x14ac:dyDescent="0.2">
      <c r="A300" s="89">
        <v>762</v>
      </c>
      <c r="B300" s="133" t="s">
        <v>194</v>
      </c>
      <c r="C300" s="135" t="e">
        <f>#REF!</f>
        <v>#REF!</v>
      </c>
      <c r="D300" s="137" t="e">
        <f>#REF!</f>
        <v>#REF!</v>
      </c>
      <c r="E300" s="137" t="e">
        <f>#REF!</f>
        <v>#REF!</v>
      </c>
      <c r="F300" s="138" t="e">
        <f>#REF!</f>
        <v>#REF!</v>
      </c>
      <c r="G300" s="136" t="e">
        <f>#REF!</f>
        <v>#REF!</v>
      </c>
      <c r="H300" s="97" t="s">
        <v>154</v>
      </c>
      <c r="I300" s="168"/>
      <c r="J300" s="91" t="str">
        <f>'YARIŞMA BİLGİLERİ'!$F$21</f>
        <v>ERKEKLER  - BAYANLAR</v>
      </c>
      <c r="K300" s="169" t="str">
        <f t="shared" si="5"/>
        <v>İZMİR-Olimpik Deneme Yarışmaları</v>
      </c>
      <c r="L300" s="95" t="e">
        <f>#REF!</f>
        <v>#REF!</v>
      </c>
      <c r="M300" s="95" t="s">
        <v>149</v>
      </c>
    </row>
    <row r="301" spans="1:13" ht="24.75" customHeight="1" x14ac:dyDescent="0.2">
      <c r="A301" s="89">
        <v>763</v>
      </c>
      <c r="B301" s="133" t="s">
        <v>194</v>
      </c>
      <c r="C301" s="135" t="e">
        <f>#REF!</f>
        <v>#REF!</v>
      </c>
      <c r="D301" s="137" t="e">
        <f>#REF!</f>
        <v>#REF!</v>
      </c>
      <c r="E301" s="137" t="e">
        <f>#REF!</f>
        <v>#REF!</v>
      </c>
      <c r="F301" s="138" t="e">
        <f>#REF!</f>
        <v>#REF!</v>
      </c>
      <c r="G301" s="136" t="e">
        <f>#REF!</f>
        <v>#REF!</v>
      </c>
      <c r="H301" s="97" t="s">
        <v>154</v>
      </c>
      <c r="I301" s="168"/>
      <c r="J301" s="91" t="str">
        <f>'YARIŞMA BİLGİLERİ'!$F$21</f>
        <v>ERKEKLER  - BAYANLAR</v>
      </c>
      <c r="K301" s="169" t="str">
        <f t="shared" si="5"/>
        <v>İZMİR-Olimpik Deneme Yarışmaları</v>
      </c>
      <c r="L301" s="95" t="e">
        <f>#REF!</f>
        <v>#REF!</v>
      </c>
      <c r="M301" s="95" t="s">
        <v>149</v>
      </c>
    </row>
    <row r="302" spans="1:13" ht="24.75" customHeight="1" x14ac:dyDescent="0.2">
      <c r="A302" s="89">
        <v>764</v>
      </c>
      <c r="B302" s="133" t="s">
        <v>194</v>
      </c>
      <c r="C302" s="135" t="e">
        <f>#REF!</f>
        <v>#REF!</v>
      </c>
      <c r="D302" s="137" t="e">
        <f>#REF!</f>
        <v>#REF!</v>
      </c>
      <c r="E302" s="137" t="e">
        <f>#REF!</f>
        <v>#REF!</v>
      </c>
      <c r="F302" s="138" t="e">
        <f>#REF!</f>
        <v>#REF!</v>
      </c>
      <c r="G302" s="136" t="e">
        <f>#REF!</f>
        <v>#REF!</v>
      </c>
      <c r="H302" s="97" t="s">
        <v>154</v>
      </c>
      <c r="I302" s="168"/>
      <c r="J302" s="91" t="str">
        <f>'YARIŞMA BİLGİLERİ'!$F$21</f>
        <v>ERKEKLER  - BAYANLAR</v>
      </c>
      <c r="K302" s="169" t="str">
        <f t="shared" si="5"/>
        <v>İZMİR-Olimpik Deneme Yarışmaları</v>
      </c>
      <c r="L302" s="95" t="e">
        <f>#REF!</f>
        <v>#REF!</v>
      </c>
      <c r="M302" s="95" t="s">
        <v>149</v>
      </c>
    </row>
    <row r="303" spans="1:13" ht="24.75" customHeight="1" x14ac:dyDescent="0.2">
      <c r="A303" s="89">
        <v>771</v>
      </c>
      <c r="B303" s="133" t="s">
        <v>194</v>
      </c>
      <c r="C303" s="135" t="e">
        <f>#REF!</f>
        <v>#REF!</v>
      </c>
      <c r="D303" s="137" t="e">
        <f>#REF!</f>
        <v>#REF!</v>
      </c>
      <c r="E303" s="137" t="e">
        <f>#REF!</f>
        <v>#REF!</v>
      </c>
      <c r="F303" s="138" t="e">
        <f>#REF!</f>
        <v>#REF!</v>
      </c>
      <c r="G303" s="136" t="e">
        <f>#REF!</f>
        <v>#REF!</v>
      </c>
      <c r="H303" s="97" t="s">
        <v>154</v>
      </c>
      <c r="I303" s="168"/>
      <c r="J303" s="91" t="str">
        <f>'YARIŞMA BİLGİLERİ'!$F$21</f>
        <v>ERKEKLER  - BAYANLAR</v>
      </c>
      <c r="K303" s="169" t="str">
        <f t="shared" si="5"/>
        <v>İZMİR-Olimpik Deneme Yarışmaları</v>
      </c>
      <c r="L303" s="95" t="e">
        <f>#REF!</f>
        <v>#REF!</v>
      </c>
      <c r="M303" s="95" t="s">
        <v>149</v>
      </c>
    </row>
    <row r="304" spans="1:13" ht="24.75" customHeight="1" x14ac:dyDescent="0.2">
      <c r="A304" s="89">
        <v>772</v>
      </c>
      <c r="B304" s="133" t="s">
        <v>194</v>
      </c>
      <c r="C304" s="135" t="e">
        <f>#REF!</f>
        <v>#REF!</v>
      </c>
      <c r="D304" s="137" t="e">
        <f>#REF!</f>
        <v>#REF!</v>
      </c>
      <c r="E304" s="137" t="e">
        <f>#REF!</f>
        <v>#REF!</v>
      </c>
      <c r="F304" s="138" t="e">
        <f>#REF!</f>
        <v>#REF!</v>
      </c>
      <c r="G304" s="136" t="e">
        <f>#REF!</f>
        <v>#REF!</v>
      </c>
      <c r="H304" s="97" t="s">
        <v>154</v>
      </c>
      <c r="I304" s="168"/>
      <c r="J304" s="91" t="str">
        <f>'YARIŞMA BİLGİLERİ'!$F$21</f>
        <v>ERKEKLER  - BAYANLAR</v>
      </c>
      <c r="K304" s="169" t="str">
        <f t="shared" si="5"/>
        <v>İZMİR-Olimpik Deneme Yarışmaları</v>
      </c>
      <c r="L304" s="95" t="e">
        <f>#REF!</f>
        <v>#REF!</v>
      </c>
      <c r="M304" s="95" t="s">
        <v>149</v>
      </c>
    </row>
    <row r="305" spans="1:13" ht="24.75" customHeight="1" x14ac:dyDescent="0.2">
      <c r="A305" s="89">
        <v>773</v>
      </c>
      <c r="B305" s="133" t="s">
        <v>194</v>
      </c>
      <c r="C305" s="135" t="e">
        <f>#REF!</f>
        <v>#REF!</v>
      </c>
      <c r="D305" s="137" t="e">
        <f>#REF!</f>
        <v>#REF!</v>
      </c>
      <c r="E305" s="137" t="e">
        <f>#REF!</f>
        <v>#REF!</v>
      </c>
      <c r="F305" s="138" t="e">
        <f>#REF!</f>
        <v>#REF!</v>
      </c>
      <c r="G305" s="136" t="e">
        <f>#REF!</f>
        <v>#REF!</v>
      </c>
      <c r="H305" s="97" t="s">
        <v>154</v>
      </c>
      <c r="I305" s="168"/>
      <c r="J305" s="91" t="str">
        <f>'YARIŞMA BİLGİLERİ'!$F$21</f>
        <v>ERKEKLER  - BAYANLAR</v>
      </c>
      <c r="K305" s="169" t="str">
        <f t="shared" si="5"/>
        <v>İZMİR-Olimpik Deneme Yarışmaları</v>
      </c>
      <c r="L305" s="95" t="e">
        <f>#REF!</f>
        <v>#REF!</v>
      </c>
      <c r="M305" s="95" t="s">
        <v>149</v>
      </c>
    </row>
    <row r="306" spans="1:13" ht="24.75" customHeight="1" x14ac:dyDescent="0.2">
      <c r="A306" s="89">
        <v>774</v>
      </c>
      <c r="B306" s="133" t="s">
        <v>194</v>
      </c>
      <c r="C306" s="135" t="e">
        <f>#REF!</f>
        <v>#REF!</v>
      </c>
      <c r="D306" s="137" t="e">
        <f>#REF!</f>
        <v>#REF!</v>
      </c>
      <c r="E306" s="137" t="e">
        <f>#REF!</f>
        <v>#REF!</v>
      </c>
      <c r="F306" s="138" t="e">
        <f>#REF!</f>
        <v>#REF!</v>
      </c>
      <c r="G306" s="136" t="e">
        <f>#REF!</f>
        <v>#REF!</v>
      </c>
      <c r="H306" s="97" t="s">
        <v>154</v>
      </c>
      <c r="I306" s="168"/>
      <c r="J306" s="91" t="str">
        <f>'YARIŞMA BİLGİLERİ'!$F$21</f>
        <v>ERKEKLER  - BAYANLAR</v>
      </c>
      <c r="K306" s="169" t="str">
        <f t="shared" si="5"/>
        <v>İZMİR-Olimpik Deneme Yarışmaları</v>
      </c>
      <c r="L306" s="95" t="e">
        <f>#REF!</f>
        <v>#REF!</v>
      </c>
      <c r="M306" s="95" t="s">
        <v>149</v>
      </c>
    </row>
    <row r="307" spans="1:13" ht="24.75" customHeight="1" x14ac:dyDescent="0.2">
      <c r="A307" s="89">
        <v>775</v>
      </c>
      <c r="B307" s="133" t="s">
        <v>194</v>
      </c>
      <c r="C307" s="135" t="e">
        <f>#REF!</f>
        <v>#REF!</v>
      </c>
      <c r="D307" s="137" t="e">
        <f>#REF!</f>
        <v>#REF!</v>
      </c>
      <c r="E307" s="137" t="e">
        <f>#REF!</f>
        <v>#REF!</v>
      </c>
      <c r="F307" s="138" t="e">
        <f>#REF!</f>
        <v>#REF!</v>
      </c>
      <c r="G307" s="136" t="e">
        <f>#REF!</f>
        <v>#REF!</v>
      </c>
      <c r="H307" s="97" t="s">
        <v>154</v>
      </c>
      <c r="I307" s="168"/>
      <c r="J307" s="91" t="str">
        <f>'YARIŞMA BİLGİLERİ'!$F$21</f>
        <v>ERKEKLER  - BAYANLAR</v>
      </c>
      <c r="K307" s="169" t="str">
        <f t="shared" si="5"/>
        <v>İZMİR-Olimpik Deneme Yarışmaları</v>
      </c>
      <c r="L307" s="95" t="e">
        <f>#REF!</f>
        <v>#REF!</v>
      </c>
      <c r="M307" s="95" t="s">
        <v>149</v>
      </c>
    </row>
    <row r="308" spans="1:13" ht="24.75" customHeight="1" x14ac:dyDescent="0.2">
      <c r="A308" s="89">
        <v>776</v>
      </c>
      <c r="B308" s="133" t="s">
        <v>194</v>
      </c>
      <c r="C308" s="135" t="e">
        <f>#REF!</f>
        <v>#REF!</v>
      </c>
      <c r="D308" s="137" t="e">
        <f>#REF!</f>
        <v>#REF!</v>
      </c>
      <c r="E308" s="137" t="e">
        <f>#REF!</f>
        <v>#REF!</v>
      </c>
      <c r="F308" s="138" t="e">
        <f>#REF!</f>
        <v>#REF!</v>
      </c>
      <c r="G308" s="136" t="e">
        <f>#REF!</f>
        <v>#REF!</v>
      </c>
      <c r="H308" s="97" t="s">
        <v>154</v>
      </c>
      <c r="I308" s="168"/>
      <c r="J308" s="91" t="str">
        <f>'YARIŞMA BİLGİLERİ'!$F$21</f>
        <v>ERKEKLER  - BAYANLAR</v>
      </c>
      <c r="K308" s="169" t="str">
        <f t="shared" si="5"/>
        <v>İZMİR-Olimpik Deneme Yarışmaları</v>
      </c>
      <c r="L308" s="95" t="e">
        <f>#REF!</f>
        <v>#REF!</v>
      </c>
      <c r="M308" s="95" t="s">
        <v>149</v>
      </c>
    </row>
    <row r="309" spans="1:13" ht="24.75" customHeight="1" x14ac:dyDescent="0.2">
      <c r="A309" s="89">
        <v>777</v>
      </c>
      <c r="B309" s="133" t="s">
        <v>194</v>
      </c>
      <c r="C309" s="135" t="e">
        <f>#REF!</f>
        <v>#REF!</v>
      </c>
      <c r="D309" s="137" t="e">
        <f>#REF!</f>
        <v>#REF!</v>
      </c>
      <c r="E309" s="137" t="e">
        <f>#REF!</f>
        <v>#REF!</v>
      </c>
      <c r="F309" s="138" t="e">
        <f>#REF!</f>
        <v>#REF!</v>
      </c>
      <c r="G309" s="136" t="e">
        <f>#REF!</f>
        <v>#REF!</v>
      </c>
      <c r="H309" s="97" t="s">
        <v>154</v>
      </c>
      <c r="I309" s="168"/>
      <c r="J309" s="91" t="str">
        <f>'YARIŞMA BİLGİLERİ'!$F$21</f>
        <v>ERKEKLER  - BAYANLAR</v>
      </c>
      <c r="K309" s="169" t="str">
        <f t="shared" si="5"/>
        <v>İZMİR-Olimpik Deneme Yarışmaları</v>
      </c>
      <c r="L309" s="95" t="e">
        <f>#REF!</f>
        <v>#REF!</v>
      </c>
      <c r="M309" s="95" t="s">
        <v>149</v>
      </c>
    </row>
    <row r="310" spans="1:13" ht="24.75" customHeight="1" x14ac:dyDescent="0.2">
      <c r="A310" s="89">
        <v>778</v>
      </c>
      <c r="B310" s="133" t="s">
        <v>194</v>
      </c>
      <c r="C310" s="135" t="e">
        <f>#REF!</f>
        <v>#REF!</v>
      </c>
      <c r="D310" s="137" t="e">
        <f>#REF!</f>
        <v>#REF!</v>
      </c>
      <c r="E310" s="137" t="e">
        <f>#REF!</f>
        <v>#REF!</v>
      </c>
      <c r="F310" s="138" t="e">
        <f>#REF!</f>
        <v>#REF!</v>
      </c>
      <c r="G310" s="136" t="e">
        <f>#REF!</f>
        <v>#REF!</v>
      </c>
      <c r="H310" s="97" t="s">
        <v>154</v>
      </c>
      <c r="I310" s="168"/>
      <c r="J310" s="91" t="str">
        <f>'YARIŞMA BİLGİLERİ'!$F$21</f>
        <v>ERKEKLER  - BAYANLAR</v>
      </c>
      <c r="K310" s="169" t="str">
        <f t="shared" si="5"/>
        <v>İZMİR-Olimpik Deneme Yarışmaları</v>
      </c>
      <c r="L310" s="95" t="e">
        <f>#REF!</f>
        <v>#REF!</v>
      </c>
      <c r="M310" s="95" t="s">
        <v>149</v>
      </c>
    </row>
    <row r="311" spans="1:13" ht="24.75" customHeight="1" x14ac:dyDescent="0.2">
      <c r="A311" s="89">
        <v>779</v>
      </c>
      <c r="B311" s="133" t="s">
        <v>194</v>
      </c>
      <c r="C311" s="135" t="e">
        <f>#REF!</f>
        <v>#REF!</v>
      </c>
      <c r="D311" s="137" t="e">
        <f>#REF!</f>
        <v>#REF!</v>
      </c>
      <c r="E311" s="137" t="e">
        <f>#REF!</f>
        <v>#REF!</v>
      </c>
      <c r="F311" s="138" t="e">
        <f>#REF!</f>
        <v>#REF!</v>
      </c>
      <c r="G311" s="136" t="e">
        <f>#REF!</f>
        <v>#REF!</v>
      </c>
      <c r="H311" s="97" t="s">
        <v>154</v>
      </c>
      <c r="I311" s="168"/>
      <c r="J311" s="91" t="str">
        <f>'YARIŞMA BİLGİLERİ'!$F$21</f>
        <v>ERKEKLER  - BAYANLAR</v>
      </c>
      <c r="K311" s="169" t="str">
        <f t="shared" si="5"/>
        <v>İZMİR-Olimpik Deneme Yarışmaları</v>
      </c>
      <c r="L311" s="95" t="e">
        <f>#REF!</f>
        <v>#REF!</v>
      </c>
      <c r="M311" s="95" t="s">
        <v>149</v>
      </c>
    </row>
    <row r="312" spans="1:13" ht="24.75" customHeight="1" x14ac:dyDescent="0.2">
      <c r="A312" s="89">
        <v>780</v>
      </c>
      <c r="B312" s="133" t="s">
        <v>194</v>
      </c>
      <c r="C312" s="135" t="e">
        <f>#REF!</f>
        <v>#REF!</v>
      </c>
      <c r="D312" s="137" t="e">
        <f>#REF!</f>
        <v>#REF!</v>
      </c>
      <c r="E312" s="137" t="e">
        <f>#REF!</f>
        <v>#REF!</v>
      </c>
      <c r="F312" s="138" t="e">
        <f>#REF!</f>
        <v>#REF!</v>
      </c>
      <c r="G312" s="136" t="e">
        <f>#REF!</f>
        <v>#REF!</v>
      </c>
      <c r="H312" s="97" t="s">
        <v>154</v>
      </c>
      <c r="I312" s="168"/>
      <c r="J312" s="91" t="str">
        <f>'YARIŞMA BİLGİLERİ'!$F$21</f>
        <v>ERKEKLER  - BAYANLAR</v>
      </c>
      <c r="K312" s="169" t="str">
        <f t="shared" si="5"/>
        <v>İZMİR-Olimpik Deneme Yarışmaları</v>
      </c>
      <c r="L312" s="95" t="e">
        <f>#REF!</f>
        <v>#REF!</v>
      </c>
      <c r="M312" s="95" t="s">
        <v>149</v>
      </c>
    </row>
    <row r="313" spans="1:13" ht="24.75" customHeight="1" x14ac:dyDescent="0.2">
      <c r="A313" s="89">
        <v>781</v>
      </c>
      <c r="B313" s="133" t="s">
        <v>194</v>
      </c>
      <c r="C313" s="135" t="e">
        <f>#REF!</f>
        <v>#REF!</v>
      </c>
      <c r="D313" s="137" t="e">
        <f>#REF!</f>
        <v>#REF!</v>
      </c>
      <c r="E313" s="137" t="e">
        <f>#REF!</f>
        <v>#REF!</v>
      </c>
      <c r="F313" s="138" t="e">
        <f>#REF!</f>
        <v>#REF!</v>
      </c>
      <c r="G313" s="136" t="e">
        <f>#REF!</f>
        <v>#REF!</v>
      </c>
      <c r="H313" s="97" t="s">
        <v>154</v>
      </c>
      <c r="I313" s="168"/>
      <c r="J313" s="91" t="str">
        <f>'YARIŞMA BİLGİLERİ'!$F$21</f>
        <v>ERKEKLER  - BAYANLAR</v>
      </c>
      <c r="K313" s="169" t="str">
        <f t="shared" si="5"/>
        <v>İZMİR-Olimpik Deneme Yarışmaları</v>
      </c>
      <c r="L313" s="95" t="e">
        <f>#REF!</f>
        <v>#REF!</v>
      </c>
      <c r="M313" s="95" t="s">
        <v>149</v>
      </c>
    </row>
    <row r="314" spans="1:13" ht="24.75" customHeight="1" x14ac:dyDescent="0.2">
      <c r="A314" s="89">
        <v>782</v>
      </c>
      <c r="B314" s="133" t="s">
        <v>194</v>
      </c>
      <c r="C314" s="135" t="e">
        <f>#REF!</f>
        <v>#REF!</v>
      </c>
      <c r="D314" s="137" t="e">
        <f>#REF!</f>
        <v>#REF!</v>
      </c>
      <c r="E314" s="137" t="e">
        <f>#REF!</f>
        <v>#REF!</v>
      </c>
      <c r="F314" s="138" t="e">
        <f>#REF!</f>
        <v>#REF!</v>
      </c>
      <c r="G314" s="136" t="e">
        <f>#REF!</f>
        <v>#REF!</v>
      </c>
      <c r="H314" s="97" t="s">
        <v>154</v>
      </c>
      <c r="I314" s="168"/>
      <c r="J314" s="91" t="str">
        <f>'YARIŞMA BİLGİLERİ'!$F$21</f>
        <v>ERKEKLER  - BAYANLAR</v>
      </c>
      <c r="K314" s="169" t="str">
        <f t="shared" si="5"/>
        <v>İZMİR-Olimpik Deneme Yarışmaları</v>
      </c>
      <c r="L314" s="95" t="e">
        <f>#REF!</f>
        <v>#REF!</v>
      </c>
      <c r="M314" s="95" t="s">
        <v>149</v>
      </c>
    </row>
    <row r="315" spans="1:13" ht="24.75" customHeight="1" x14ac:dyDescent="0.2">
      <c r="A315" s="89">
        <v>783</v>
      </c>
      <c r="B315" s="133" t="s">
        <v>194</v>
      </c>
      <c r="C315" s="135" t="e">
        <f>#REF!</f>
        <v>#REF!</v>
      </c>
      <c r="D315" s="137" t="e">
        <f>#REF!</f>
        <v>#REF!</v>
      </c>
      <c r="E315" s="137" t="e">
        <f>#REF!</f>
        <v>#REF!</v>
      </c>
      <c r="F315" s="138" t="e">
        <f>#REF!</f>
        <v>#REF!</v>
      </c>
      <c r="G315" s="136" t="e">
        <f>#REF!</f>
        <v>#REF!</v>
      </c>
      <c r="H315" s="97" t="s">
        <v>154</v>
      </c>
      <c r="I315" s="168"/>
      <c r="J315" s="91" t="str">
        <f>'YARIŞMA BİLGİLERİ'!$F$21</f>
        <v>ERKEKLER  - BAYANLAR</v>
      </c>
      <c r="K315" s="169" t="str">
        <f t="shared" si="5"/>
        <v>İZMİR-Olimpik Deneme Yarışmaları</v>
      </c>
      <c r="L315" s="95" t="e">
        <f>#REF!</f>
        <v>#REF!</v>
      </c>
      <c r="M315" s="95" t="s">
        <v>149</v>
      </c>
    </row>
    <row r="316" spans="1:13" ht="24.75" customHeight="1" x14ac:dyDescent="0.2">
      <c r="A316" s="89">
        <v>784</v>
      </c>
      <c r="B316" s="133" t="s">
        <v>194</v>
      </c>
      <c r="C316" s="135" t="e">
        <f>#REF!</f>
        <v>#REF!</v>
      </c>
      <c r="D316" s="137" t="e">
        <f>#REF!</f>
        <v>#REF!</v>
      </c>
      <c r="E316" s="137" t="e">
        <f>#REF!</f>
        <v>#REF!</v>
      </c>
      <c r="F316" s="138" t="e">
        <f>#REF!</f>
        <v>#REF!</v>
      </c>
      <c r="G316" s="136" t="e">
        <f>#REF!</f>
        <v>#REF!</v>
      </c>
      <c r="H316" s="97" t="s">
        <v>154</v>
      </c>
      <c r="I316" s="168"/>
      <c r="J316" s="91" t="str">
        <f>'YARIŞMA BİLGİLERİ'!$F$21</f>
        <v>ERKEKLER  - BAYANLAR</v>
      </c>
      <c r="K316" s="169" t="str">
        <f t="shared" si="5"/>
        <v>İZMİR-Olimpik Deneme Yarışmaları</v>
      </c>
      <c r="L316" s="95" t="e">
        <f>#REF!</f>
        <v>#REF!</v>
      </c>
      <c r="M316" s="95" t="s">
        <v>149</v>
      </c>
    </row>
    <row r="317" spans="1:13" ht="24.75" customHeight="1" x14ac:dyDescent="0.2">
      <c r="A317" s="89">
        <v>785</v>
      </c>
      <c r="B317" s="133" t="s">
        <v>194</v>
      </c>
      <c r="C317" s="135" t="e">
        <f>#REF!</f>
        <v>#REF!</v>
      </c>
      <c r="D317" s="137" t="e">
        <f>#REF!</f>
        <v>#REF!</v>
      </c>
      <c r="E317" s="137" t="e">
        <f>#REF!</f>
        <v>#REF!</v>
      </c>
      <c r="F317" s="138" t="e">
        <f>#REF!</f>
        <v>#REF!</v>
      </c>
      <c r="G317" s="136" t="e">
        <f>#REF!</f>
        <v>#REF!</v>
      </c>
      <c r="H317" s="97" t="s">
        <v>154</v>
      </c>
      <c r="I317" s="168"/>
      <c r="J317" s="91" t="str">
        <f>'YARIŞMA BİLGİLERİ'!$F$21</f>
        <v>ERKEKLER  - BAYANLAR</v>
      </c>
      <c r="K317" s="169" t="str">
        <f t="shared" si="5"/>
        <v>İZMİR-Olimpik Deneme Yarışmaları</v>
      </c>
      <c r="L317" s="95" t="e">
        <f>#REF!</f>
        <v>#REF!</v>
      </c>
      <c r="M317" s="95" t="s">
        <v>149</v>
      </c>
    </row>
    <row r="318" spans="1:13" ht="57.75" customHeight="1" x14ac:dyDescent="0.2">
      <c r="A318" s="89">
        <v>786</v>
      </c>
      <c r="B318" s="99" t="s">
        <v>193</v>
      </c>
      <c r="C318" s="90" t="e">
        <f>#REF!</f>
        <v>#REF!</v>
      </c>
      <c r="D318" s="94" t="e">
        <f>#REF!</f>
        <v>#REF!</v>
      </c>
      <c r="E318" s="94" t="e">
        <f>#REF!</f>
        <v>#REF!</v>
      </c>
      <c r="F318" s="124" t="e">
        <f>#REF!</f>
        <v>#REF!</v>
      </c>
      <c r="G318" s="97" t="e">
        <f>#REF!</f>
        <v>#REF!</v>
      </c>
      <c r="H318" s="97" t="s">
        <v>193</v>
      </c>
      <c r="I318" s="97"/>
      <c r="J318" s="91" t="str">
        <f>'YARIŞMA BİLGİLERİ'!$F$21</f>
        <v>ERKEKLER  - BAYANLAR</v>
      </c>
      <c r="K318" s="94" t="str">
        <f t="shared" si="5"/>
        <v>İZMİR-Olimpik Deneme Yarışmaları</v>
      </c>
      <c r="L318" s="95" t="e">
        <f>#REF!</f>
        <v>#REF!</v>
      </c>
      <c r="M318" s="95" t="s">
        <v>149</v>
      </c>
    </row>
    <row r="319" spans="1:13" ht="57.75" customHeight="1" x14ac:dyDescent="0.2">
      <c r="A319" s="89">
        <v>787</v>
      </c>
      <c r="B319" s="99" t="s">
        <v>193</v>
      </c>
      <c r="C319" s="90" t="e">
        <f>#REF!</f>
        <v>#REF!</v>
      </c>
      <c r="D319" s="94" t="e">
        <f>#REF!</f>
        <v>#REF!</v>
      </c>
      <c r="E319" s="94" t="e">
        <f>#REF!</f>
        <v>#REF!</v>
      </c>
      <c r="F319" s="124" t="e">
        <f>#REF!</f>
        <v>#REF!</v>
      </c>
      <c r="G319" s="97" t="e">
        <f>#REF!</f>
        <v>#REF!</v>
      </c>
      <c r="H319" s="97" t="s">
        <v>193</v>
      </c>
      <c r="I319" s="97"/>
      <c r="J319" s="91" t="str">
        <f>'YARIŞMA BİLGİLERİ'!$F$21</f>
        <v>ERKEKLER  - BAYANLAR</v>
      </c>
      <c r="K319" s="94" t="str">
        <f t="shared" si="5"/>
        <v>İZMİR-Olimpik Deneme Yarışmaları</v>
      </c>
      <c r="L319" s="95" t="e">
        <f>#REF!</f>
        <v>#REF!</v>
      </c>
      <c r="M319" s="95" t="s">
        <v>149</v>
      </c>
    </row>
    <row r="320" spans="1:13" ht="57.75" customHeight="1" x14ac:dyDescent="0.2">
      <c r="A320" s="89">
        <v>788</v>
      </c>
      <c r="B320" s="99" t="s">
        <v>193</v>
      </c>
      <c r="C320" s="90" t="e">
        <f>#REF!</f>
        <v>#REF!</v>
      </c>
      <c r="D320" s="94" t="e">
        <f>#REF!</f>
        <v>#REF!</v>
      </c>
      <c r="E320" s="94" t="e">
        <f>#REF!</f>
        <v>#REF!</v>
      </c>
      <c r="F320" s="124" t="e">
        <f>#REF!</f>
        <v>#REF!</v>
      </c>
      <c r="G320" s="97" t="e">
        <f>#REF!</f>
        <v>#REF!</v>
      </c>
      <c r="H320" s="97" t="s">
        <v>193</v>
      </c>
      <c r="I320" s="97"/>
      <c r="J320" s="91" t="str">
        <f>'YARIŞMA BİLGİLERİ'!$F$21</f>
        <v>ERKEKLER  - BAYANLAR</v>
      </c>
      <c r="K320" s="94" t="str">
        <f t="shared" si="5"/>
        <v>İZMİR-Olimpik Deneme Yarışmaları</v>
      </c>
      <c r="L320" s="95" t="e">
        <f>#REF!</f>
        <v>#REF!</v>
      </c>
      <c r="M320" s="95" t="s">
        <v>149</v>
      </c>
    </row>
    <row r="321" spans="1:13" ht="57.75" customHeight="1" x14ac:dyDescent="0.2">
      <c r="A321" s="89">
        <v>789</v>
      </c>
      <c r="B321" s="99" t="s">
        <v>193</v>
      </c>
      <c r="C321" s="90" t="e">
        <f>#REF!</f>
        <v>#REF!</v>
      </c>
      <c r="D321" s="94" t="e">
        <f>#REF!</f>
        <v>#REF!</v>
      </c>
      <c r="E321" s="94" t="e">
        <f>#REF!</f>
        <v>#REF!</v>
      </c>
      <c r="F321" s="124" t="e">
        <f>#REF!</f>
        <v>#REF!</v>
      </c>
      <c r="G321" s="97" t="e">
        <f>#REF!</f>
        <v>#REF!</v>
      </c>
      <c r="H321" s="97" t="s">
        <v>193</v>
      </c>
      <c r="I321" s="97"/>
      <c r="J321" s="91" t="str">
        <f>'YARIŞMA BİLGİLERİ'!$F$21</f>
        <v>ERKEKLER  - BAYANLAR</v>
      </c>
      <c r="K321" s="94" t="str">
        <f t="shared" si="5"/>
        <v>İZMİR-Olimpik Deneme Yarışmaları</v>
      </c>
      <c r="L321" s="95" t="e">
        <f>#REF!</f>
        <v>#REF!</v>
      </c>
      <c r="M321" s="95" t="s">
        <v>149</v>
      </c>
    </row>
    <row r="322" spans="1:13" ht="57.75" customHeight="1" x14ac:dyDescent="0.2">
      <c r="A322" s="89">
        <v>790</v>
      </c>
      <c r="B322" s="99" t="s">
        <v>193</v>
      </c>
      <c r="C322" s="90" t="e">
        <f>#REF!</f>
        <v>#REF!</v>
      </c>
      <c r="D322" s="94" t="e">
        <f>#REF!</f>
        <v>#REF!</v>
      </c>
      <c r="E322" s="94" t="e">
        <f>#REF!</f>
        <v>#REF!</v>
      </c>
      <c r="F322" s="124" t="e">
        <f>#REF!</f>
        <v>#REF!</v>
      </c>
      <c r="G322" s="97" t="e">
        <f>#REF!</f>
        <v>#REF!</v>
      </c>
      <c r="H322" s="97" t="s">
        <v>193</v>
      </c>
      <c r="I322" s="97"/>
      <c r="J322" s="91" t="str">
        <f>'YARIŞMA BİLGİLERİ'!$F$21</f>
        <v>ERKEKLER  - BAYANLAR</v>
      </c>
      <c r="K322" s="94" t="str">
        <f t="shared" si="5"/>
        <v>İZMİR-Olimpik Deneme Yarışmaları</v>
      </c>
      <c r="L322" s="95" t="e">
        <f>#REF!</f>
        <v>#REF!</v>
      </c>
      <c r="M322" s="95" t="s">
        <v>149</v>
      </c>
    </row>
    <row r="323" spans="1:13" ht="57.75" customHeight="1" x14ac:dyDescent="0.2">
      <c r="A323" s="89">
        <v>791</v>
      </c>
      <c r="B323" s="99" t="s">
        <v>193</v>
      </c>
      <c r="C323" s="90" t="e">
        <f>#REF!</f>
        <v>#REF!</v>
      </c>
      <c r="D323" s="94" t="e">
        <f>#REF!</f>
        <v>#REF!</v>
      </c>
      <c r="E323" s="94" t="e">
        <f>#REF!</f>
        <v>#REF!</v>
      </c>
      <c r="F323" s="124" t="e">
        <f>#REF!</f>
        <v>#REF!</v>
      </c>
      <c r="G323" s="97" t="e">
        <f>#REF!</f>
        <v>#REF!</v>
      </c>
      <c r="H323" s="97" t="s">
        <v>193</v>
      </c>
      <c r="I323" s="97"/>
      <c r="J323" s="91" t="str">
        <f>'YARIŞMA BİLGİLERİ'!$F$21</f>
        <v>ERKEKLER  - BAYANLAR</v>
      </c>
      <c r="K323" s="94" t="str">
        <f t="shared" si="5"/>
        <v>İZMİR-Olimpik Deneme Yarışmaları</v>
      </c>
      <c r="L323" s="95" t="e">
        <f>#REF!</f>
        <v>#REF!</v>
      </c>
      <c r="M323" s="95" t="s">
        <v>149</v>
      </c>
    </row>
    <row r="324" spans="1:13" ht="57.75" customHeight="1" x14ac:dyDescent="0.2">
      <c r="A324" s="89">
        <v>792</v>
      </c>
      <c r="B324" s="99" t="s">
        <v>193</v>
      </c>
      <c r="C324" s="90" t="e">
        <f>#REF!</f>
        <v>#REF!</v>
      </c>
      <c r="D324" s="94" t="e">
        <f>#REF!</f>
        <v>#REF!</v>
      </c>
      <c r="E324" s="94" t="e">
        <f>#REF!</f>
        <v>#REF!</v>
      </c>
      <c r="F324" s="124" t="e">
        <f>#REF!</f>
        <v>#REF!</v>
      </c>
      <c r="G324" s="97" t="e">
        <f>#REF!</f>
        <v>#REF!</v>
      </c>
      <c r="H324" s="97" t="s">
        <v>193</v>
      </c>
      <c r="I324" s="97"/>
      <c r="J324" s="91" t="str">
        <f>'YARIŞMA BİLGİLERİ'!$F$21</f>
        <v>ERKEKLER  - BAYANLAR</v>
      </c>
      <c r="K324" s="94" t="str">
        <f t="shared" si="5"/>
        <v>İZMİR-Olimpik Deneme Yarışmaları</v>
      </c>
      <c r="L324" s="95" t="e">
        <f>#REF!</f>
        <v>#REF!</v>
      </c>
      <c r="M324" s="95" t="s">
        <v>149</v>
      </c>
    </row>
    <row r="325" spans="1:13" ht="57.75" customHeight="1" x14ac:dyDescent="0.2">
      <c r="A325" s="89">
        <v>793</v>
      </c>
      <c r="B325" s="99" t="s">
        <v>193</v>
      </c>
      <c r="C325" s="90" t="e">
        <f>#REF!</f>
        <v>#REF!</v>
      </c>
      <c r="D325" s="94" t="e">
        <f>#REF!</f>
        <v>#REF!</v>
      </c>
      <c r="E325" s="94" t="e">
        <f>#REF!</f>
        <v>#REF!</v>
      </c>
      <c r="F325" s="124" t="e">
        <f>#REF!</f>
        <v>#REF!</v>
      </c>
      <c r="G325" s="97" t="e">
        <f>#REF!</f>
        <v>#REF!</v>
      </c>
      <c r="H325" s="97" t="s">
        <v>193</v>
      </c>
      <c r="I325" s="97"/>
      <c r="J325" s="91" t="str">
        <f>'YARIŞMA BİLGİLERİ'!$F$21</f>
        <v>ERKEKLER  - BAYANLAR</v>
      </c>
      <c r="K325" s="94" t="str">
        <f t="shared" si="5"/>
        <v>İZMİR-Olimpik Deneme Yarışmaları</v>
      </c>
      <c r="L325" s="95" t="e">
        <f>#REF!</f>
        <v>#REF!</v>
      </c>
      <c r="M325" s="95" t="s">
        <v>149</v>
      </c>
    </row>
    <row r="326" spans="1:13" ht="57.75" customHeight="1" x14ac:dyDescent="0.2">
      <c r="A326" s="89">
        <v>794</v>
      </c>
      <c r="B326" s="99" t="s">
        <v>193</v>
      </c>
      <c r="C326" s="90" t="e">
        <f>#REF!</f>
        <v>#REF!</v>
      </c>
      <c r="D326" s="94" t="e">
        <f>#REF!</f>
        <v>#REF!</v>
      </c>
      <c r="E326" s="94" t="e">
        <f>#REF!</f>
        <v>#REF!</v>
      </c>
      <c r="F326" s="124" t="e">
        <f>#REF!</f>
        <v>#REF!</v>
      </c>
      <c r="G326" s="97" t="e">
        <f>#REF!</f>
        <v>#REF!</v>
      </c>
      <c r="H326" s="97" t="s">
        <v>193</v>
      </c>
      <c r="I326" s="97"/>
      <c r="J326" s="91" t="str">
        <f>'YARIŞMA BİLGİLERİ'!$F$21</f>
        <v>ERKEKLER  - BAYANLAR</v>
      </c>
      <c r="K326" s="94" t="str">
        <f t="shared" si="5"/>
        <v>İZMİR-Olimpik Deneme Yarışmaları</v>
      </c>
      <c r="L326" s="95" t="e">
        <f>#REF!</f>
        <v>#REF!</v>
      </c>
      <c r="M326" s="95" t="s">
        <v>149</v>
      </c>
    </row>
    <row r="327" spans="1:13" ht="57.75" customHeight="1" x14ac:dyDescent="0.2">
      <c r="A327" s="89">
        <v>795</v>
      </c>
      <c r="B327" s="99" t="s">
        <v>193</v>
      </c>
      <c r="C327" s="90" t="e">
        <f>#REF!</f>
        <v>#REF!</v>
      </c>
      <c r="D327" s="94" t="e">
        <f>#REF!</f>
        <v>#REF!</v>
      </c>
      <c r="E327" s="94" t="e">
        <f>#REF!</f>
        <v>#REF!</v>
      </c>
      <c r="F327" s="124" t="e">
        <f>#REF!</f>
        <v>#REF!</v>
      </c>
      <c r="G327" s="97" t="e">
        <f>#REF!</f>
        <v>#REF!</v>
      </c>
      <c r="H327" s="97" t="s">
        <v>193</v>
      </c>
      <c r="I327" s="97"/>
      <c r="J327" s="91" t="str">
        <f>'YARIŞMA BİLGİLERİ'!$F$21</f>
        <v>ERKEKLER  - BAYANLAR</v>
      </c>
      <c r="K327" s="94" t="str">
        <f t="shared" si="5"/>
        <v>İZMİR-Olimpik Deneme Yarışmaları</v>
      </c>
      <c r="L327" s="95" t="e">
        <f>#REF!</f>
        <v>#REF!</v>
      </c>
      <c r="M327" s="95" t="s">
        <v>149</v>
      </c>
    </row>
    <row r="328" spans="1:13" ht="57.75" customHeight="1" x14ac:dyDescent="0.2">
      <c r="A328" s="89">
        <v>796</v>
      </c>
      <c r="B328" s="99" t="s">
        <v>193</v>
      </c>
      <c r="C328" s="90" t="e">
        <f>#REF!</f>
        <v>#REF!</v>
      </c>
      <c r="D328" s="94" t="e">
        <f>#REF!</f>
        <v>#REF!</v>
      </c>
      <c r="E328" s="94" t="e">
        <f>#REF!</f>
        <v>#REF!</v>
      </c>
      <c r="F328" s="124" t="e">
        <f>#REF!</f>
        <v>#REF!</v>
      </c>
      <c r="G328" s="97" t="e">
        <f>#REF!</f>
        <v>#REF!</v>
      </c>
      <c r="H328" s="97" t="s">
        <v>193</v>
      </c>
      <c r="I328" s="97"/>
      <c r="J328" s="91" t="str">
        <f>'YARIŞMA BİLGİLERİ'!$F$21</f>
        <v>ERKEKLER  - BAYANLAR</v>
      </c>
      <c r="K328" s="94" t="str">
        <f t="shared" si="5"/>
        <v>İZMİR-Olimpik Deneme Yarışmaları</v>
      </c>
      <c r="L328" s="95" t="e">
        <f>#REF!</f>
        <v>#REF!</v>
      </c>
      <c r="M328" s="95" t="s">
        <v>149</v>
      </c>
    </row>
    <row r="329" spans="1:13" ht="57.75" customHeight="1" x14ac:dyDescent="0.2">
      <c r="A329" s="89">
        <v>797</v>
      </c>
      <c r="B329" s="99" t="s">
        <v>193</v>
      </c>
      <c r="C329" s="90" t="e">
        <f>#REF!</f>
        <v>#REF!</v>
      </c>
      <c r="D329" s="94" t="e">
        <f>#REF!</f>
        <v>#REF!</v>
      </c>
      <c r="E329" s="94" t="e">
        <f>#REF!</f>
        <v>#REF!</v>
      </c>
      <c r="F329" s="124" t="e">
        <f>#REF!</f>
        <v>#REF!</v>
      </c>
      <c r="G329" s="97" t="e">
        <f>#REF!</f>
        <v>#REF!</v>
      </c>
      <c r="H329" s="97" t="s">
        <v>193</v>
      </c>
      <c r="I329" s="97"/>
      <c r="J329" s="91" t="str">
        <f>'YARIŞMA BİLGİLERİ'!$F$21</f>
        <v>ERKEKLER  - BAYANLAR</v>
      </c>
      <c r="K329" s="94" t="str">
        <f t="shared" si="5"/>
        <v>İZMİR-Olimpik Deneme Yarışmaları</v>
      </c>
      <c r="L329" s="95" t="e">
        <f>#REF!</f>
        <v>#REF!</v>
      </c>
      <c r="M329" s="95" t="s">
        <v>149</v>
      </c>
    </row>
    <row r="330" spans="1:13" ht="57.75" customHeight="1" x14ac:dyDescent="0.2">
      <c r="A330" s="89">
        <v>798</v>
      </c>
      <c r="B330" s="99" t="s">
        <v>193</v>
      </c>
      <c r="C330" s="90" t="e">
        <f>#REF!</f>
        <v>#REF!</v>
      </c>
      <c r="D330" s="94" t="e">
        <f>#REF!</f>
        <v>#REF!</v>
      </c>
      <c r="E330" s="94" t="e">
        <f>#REF!</f>
        <v>#REF!</v>
      </c>
      <c r="F330" s="124" t="e">
        <f>#REF!</f>
        <v>#REF!</v>
      </c>
      <c r="G330" s="97" t="e">
        <f>#REF!</f>
        <v>#REF!</v>
      </c>
      <c r="H330" s="97" t="s">
        <v>193</v>
      </c>
      <c r="I330" s="97"/>
      <c r="J330" s="91" t="str">
        <f>'YARIŞMA BİLGİLERİ'!$F$21</f>
        <v>ERKEKLER  - BAYANLAR</v>
      </c>
      <c r="K330" s="94" t="str">
        <f t="shared" si="5"/>
        <v>İZMİR-Olimpik Deneme Yarışmaları</v>
      </c>
      <c r="L330" s="95" t="e">
        <f>#REF!</f>
        <v>#REF!</v>
      </c>
      <c r="M330" s="95" t="s">
        <v>149</v>
      </c>
    </row>
    <row r="331" spans="1:13" ht="57.75" customHeight="1" x14ac:dyDescent="0.2">
      <c r="A331" s="89">
        <v>799</v>
      </c>
      <c r="B331" s="99" t="s">
        <v>193</v>
      </c>
      <c r="C331" s="90" t="e">
        <f>#REF!</f>
        <v>#REF!</v>
      </c>
      <c r="D331" s="94" t="e">
        <f>#REF!</f>
        <v>#REF!</v>
      </c>
      <c r="E331" s="94" t="e">
        <f>#REF!</f>
        <v>#REF!</v>
      </c>
      <c r="F331" s="124" t="e">
        <f>#REF!</f>
        <v>#REF!</v>
      </c>
      <c r="G331" s="97" t="e">
        <f>#REF!</f>
        <v>#REF!</v>
      </c>
      <c r="H331" s="97" t="s">
        <v>193</v>
      </c>
      <c r="I331" s="97"/>
      <c r="J331" s="91" t="str">
        <f>'YARIŞMA BİLGİLERİ'!$F$21</f>
        <v>ERKEKLER  - BAYANLAR</v>
      </c>
      <c r="K331" s="94" t="str">
        <f t="shared" si="5"/>
        <v>İZMİR-Olimpik Deneme Yarışmaları</v>
      </c>
      <c r="L331" s="95" t="e">
        <f>#REF!</f>
        <v>#REF!</v>
      </c>
      <c r="M331" s="95" t="s">
        <v>149</v>
      </c>
    </row>
    <row r="332" spans="1:13" ht="57.75" customHeight="1" x14ac:dyDescent="0.2">
      <c r="A332" s="89">
        <v>800</v>
      </c>
      <c r="B332" s="99" t="s">
        <v>193</v>
      </c>
      <c r="C332" s="90" t="e">
        <f>#REF!</f>
        <v>#REF!</v>
      </c>
      <c r="D332" s="94" t="e">
        <f>#REF!</f>
        <v>#REF!</v>
      </c>
      <c r="E332" s="94" t="e">
        <f>#REF!</f>
        <v>#REF!</v>
      </c>
      <c r="F332" s="124" t="e">
        <f>#REF!</f>
        <v>#REF!</v>
      </c>
      <c r="G332" s="97" t="e">
        <f>#REF!</f>
        <v>#REF!</v>
      </c>
      <c r="H332" s="97" t="s">
        <v>193</v>
      </c>
      <c r="I332" s="97"/>
      <c r="J332" s="91" t="str">
        <f>'YARIŞMA BİLGİLERİ'!$F$21</f>
        <v>ERKEKLER  - BAYANLAR</v>
      </c>
      <c r="K332" s="94" t="str">
        <f t="shared" si="5"/>
        <v>İZMİR-Olimpik Deneme Yarışmaları</v>
      </c>
      <c r="L332" s="95" t="e">
        <f>#REF!</f>
        <v>#REF!</v>
      </c>
      <c r="M332" s="95" t="s">
        <v>149</v>
      </c>
    </row>
    <row r="333" spans="1:13" ht="57.75" customHeight="1" x14ac:dyDescent="0.2">
      <c r="A333" s="89">
        <v>801</v>
      </c>
      <c r="B333" s="99" t="s">
        <v>193</v>
      </c>
      <c r="C333" s="90" t="e">
        <f>#REF!</f>
        <v>#REF!</v>
      </c>
      <c r="D333" s="94" t="e">
        <f>#REF!</f>
        <v>#REF!</v>
      </c>
      <c r="E333" s="94" t="e">
        <f>#REF!</f>
        <v>#REF!</v>
      </c>
      <c r="F333" s="124" t="e">
        <f>#REF!</f>
        <v>#REF!</v>
      </c>
      <c r="G333" s="97" t="e">
        <f>#REF!</f>
        <v>#REF!</v>
      </c>
      <c r="H333" s="97" t="s">
        <v>193</v>
      </c>
      <c r="I333" s="97"/>
      <c r="J333" s="91" t="str">
        <f>'YARIŞMA BİLGİLERİ'!$F$21</f>
        <v>ERKEKLER  - BAYANLAR</v>
      </c>
      <c r="K333" s="94" t="str">
        <f t="shared" si="5"/>
        <v>İZMİR-Olimpik Deneme Yarışmaları</v>
      </c>
      <c r="L333" s="95" t="e">
        <f>#REF!</f>
        <v>#REF!</v>
      </c>
      <c r="M333" s="95" t="s">
        <v>149</v>
      </c>
    </row>
    <row r="334" spans="1:13" ht="57.75" customHeight="1" x14ac:dyDescent="0.2">
      <c r="A334" s="89">
        <v>802</v>
      </c>
      <c r="B334" s="99" t="s">
        <v>193</v>
      </c>
      <c r="C334" s="90" t="e">
        <f>#REF!</f>
        <v>#REF!</v>
      </c>
      <c r="D334" s="94" t="e">
        <f>#REF!</f>
        <v>#REF!</v>
      </c>
      <c r="E334" s="94" t="e">
        <f>#REF!</f>
        <v>#REF!</v>
      </c>
      <c r="F334" s="124" t="e">
        <f>#REF!</f>
        <v>#REF!</v>
      </c>
      <c r="G334" s="97" t="e">
        <f>#REF!</f>
        <v>#REF!</v>
      </c>
      <c r="H334" s="97" t="s">
        <v>193</v>
      </c>
      <c r="I334" s="97"/>
      <c r="J334" s="91" t="str">
        <f>'YARIŞMA BİLGİLERİ'!$F$21</f>
        <v>ERKEKLER  - BAYANLAR</v>
      </c>
      <c r="K334" s="94" t="str">
        <f t="shared" si="5"/>
        <v>İZMİR-Olimpik Deneme Yarışmaları</v>
      </c>
      <c r="L334" s="95" t="e">
        <f>#REF!</f>
        <v>#REF!</v>
      </c>
      <c r="M334" s="95" t="s">
        <v>149</v>
      </c>
    </row>
    <row r="335" spans="1:13" ht="57.75" customHeight="1" x14ac:dyDescent="0.2">
      <c r="A335" s="89">
        <v>803</v>
      </c>
      <c r="B335" s="99" t="s">
        <v>193</v>
      </c>
      <c r="C335" s="90" t="e">
        <f>#REF!</f>
        <v>#REF!</v>
      </c>
      <c r="D335" s="94" t="e">
        <f>#REF!</f>
        <v>#REF!</v>
      </c>
      <c r="E335" s="94" t="e">
        <f>#REF!</f>
        <v>#REF!</v>
      </c>
      <c r="F335" s="124" t="e">
        <f>#REF!</f>
        <v>#REF!</v>
      </c>
      <c r="G335" s="97" t="e">
        <f>#REF!</f>
        <v>#REF!</v>
      </c>
      <c r="H335" s="97" t="s">
        <v>193</v>
      </c>
      <c r="I335" s="97"/>
      <c r="J335" s="91" t="str">
        <f>'YARIŞMA BİLGİLERİ'!$F$21</f>
        <v>ERKEKLER  - BAYANLAR</v>
      </c>
      <c r="K335" s="94" t="str">
        <f t="shared" si="5"/>
        <v>İZMİR-Olimpik Deneme Yarışmaları</v>
      </c>
      <c r="L335" s="95" t="e">
        <f>#REF!</f>
        <v>#REF!</v>
      </c>
      <c r="M335" s="95" t="s">
        <v>149</v>
      </c>
    </row>
    <row r="336" spans="1:13" ht="24" x14ac:dyDescent="0.2">
      <c r="A336" s="89">
        <v>804</v>
      </c>
      <c r="B336" s="99" t="s">
        <v>52</v>
      </c>
      <c r="C336" s="90" t="e">
        <f>#REF!</f>
        <v>#REF!</v>
      </c>
      <c r="D336" s="94" t="e">
        <f>#REF!</f>
        <v>#REF!</v>
      </c>
      <c r="E336" s="94" t="e">
        <f>#REF!</f>
        <v>#REF!</v>
      </c>
      <c r="F336" s="124" t="e">
        <f>#REF!</f>
        <v>#REF!</v>
      </c>
      <c r="G336" s="92" t="e">
        <f>#REF!</f>
        <v>#REF!</v>
      </c>
      <c r="H336" s="91" t="s">
        <v>52</v>
      </c>
      <c r="I336" s="97"/>
      <c r="J336" s="91" t="str">
        <f>'YARIŞMA BİLGİLERİ'!$F$21</f>
        <v>ERKEKLER  - BAYANLAR</v>
      </c>
      <c r="K336" s="94" t="str">
        <f t="shared" si="5"/>
        <v>İZMİR-Olimpik Deneme Yarışmaları</v>
      </c>
      <c r="L336" s="95" t="e">
        <f>#REF!</f>
        <v>#REF!</v>
      </c>
      <c r="M336" s="95" t="s">
        <v>149</v>
      </c>
    </row>
    <row r="337" spans="1:13" ht="24" x14ac:dyDescent="0.2">
      <c r="A337" s="89">
        <v>805</v>
      </c>
      <c r="B337" s="99" t="s">
        <v>52</v>
      </c>
      <c r="C337" s="90" t="e">
        <f>#REF!</f>
        <v>#REF!</v>
      </c>
      <c r="D337" s="94" t="e">
        <f>#REF!</f>
        <v>#REF!</v>
      </c>
      <c r="E337" s="94" t="e">
        <f>#REF!</f>
        <v>#REF!</v>
      </c>
      <c r="F337" s="124" t="e">
        <f>#REF!</f>
        <v>#REF!</v>
      </c>
      <c r="G337" s="92" t="e">
        <f>#REF!</f>
        <v>#REF!</v>
      </c>
      <c r="H337" s="91" t="s">
        <v>52</v>
      </c>
      <c r="I337" s="97"/>
      <c r="J337" s="91" t="str">
        <f>'YARIŞMA BİLGİLERİ'!$F$21</f>
        <v>ERKEKLER  - BAYANLAR</v>
      </c>
      <c r="K337" s="94" t="str">
        <f t="shared" si="5"/>
        <v>İZMİR-Olimpik Deneme Yarışmaları</v>
      </c>
      <c r="L337" s="95" t="e">
        <f>#REF!</f>
        <v>#REF!</v>
      </c>
      <c r="M337" s="95" t="s">
        <v>149</v>
      </c>
    </row>
    <row r="338" spans="1:13" ht="24" x14ac:dyDescent="0.2">
      <c r="A338" s="89">
        <v>806</v>
      </c>
      <c r="B338" s="99" t="s">
        <v>52</v>
      </c>
      <c r="C338" s="90" t="e">
        <f>#REF!</f>
        <v>#REF!</v>
      </c>
      <c r="D338" s="94" t="e">
        <f>#REF!</f>
        <v>#REF!</v>
      </c>
      <c r="E338" s="94" t="e">
        <f>#REF!</f>
        <v>#REF!</v>
      </c>
      <c r="F338" s="124" t="e">
        <f>#REF!</f>
        <v>#REF!</v>
      </c>
      <c r="G338" s="92" t="e">
        <f>#REF!</f>
        <v>#REF!</v>
      </c>
      <c r="H338" s="91" t="s">
        <v>52</v>
      </c>
      <c r="I338" s="97"/>
      <c r="J338" s="91" t="str">
        <f>'YARIŞMA BİLGİLERİ'!$F$21</f>
        <v>ERKEKLER  - BAYANLAR</v>
      </c>
      <c r="K338" s="94" t="str">
        <f t="shared" si="5"/>
        <v>İZMİR-Olimpik Deneme Yarışmaları</v>
      </c>
      <c r="L338" s="95" t="e">
        <f>#REF!</f>
        <v>#REF!</v>
      </c>
      <c r="M338" s="95" t="s">
        <v>149</v>
      </c>
    </row>
    <row r="339" spans="1:13" ht="24" x14ac:dyDescent="0.2">
      <c r="A339" s="89">
        <v>807</v>
      </c>
      <c r="B339" s="99" t="s">
        <v>52</v>
      </c>
      <c r="C339" s="90" t="e">
        <f>#REF!</f>
        <v>#REF!</v>
      </c>
      <c r="D339" s="94" t="e">
        <f>#REF!</f>
        <v>#REF!</v>
      </c>
      <c r="E339" s="94" t="e">
        <f>#REF!</f>
        <v>#REF!</v>
      </c>
      <c r="F339" s="124" t="e">
        <f>#REF!</f>
        <v>#REF!</v>
      </c>
      <c r="G339" s="92" t="e">
        <f>#REF!</f>
        <v>#REF!</v>
      </c>
      <c r="H339" s="91" t="s">
        <v>52</v>
      </c>
      <c r="I339" s="97"/>
      <c r="J339" s="91" t="str">
        <f>'YARIŞMA BİLGİLERİ'!$F$21</f>
        <v>ERKEKLER  - BAYANLAR</v>
      </c>
      <c r="K339" s="94" t="str">
        <f t="shared" si="5"/>
        <v>İZMİR-Olimpik Deneme Yarışmaları</v>
      </c>
      <c r="L339" s="95" t="e">
        <f>#REF!</f>
        <v>#REF!</v>
      </c>
      <c r="M339" s="95" t="s">
        <v>149</v>
      </c>
    </row>
    <row r="340" spans="1:13" ht="24" x14ac:dyDescent="0.2">
      <c r="A340" s="89">
        <v>808</v>
      </c>
      <c r="B340" s="99" t="s">
        <v>52</v>
      </c>
      <c r="C340" s="90" t="e">
        <f>#REF!</f>
        <v>#REF!</v>
      </c>
      <c r="D340" s="94" t="e">
        <f>#REF!</f>
        <v>#REF!</v>
      </c>
      <c r="E340" s="94" t="e">
        <f>#REF!</f>
        <v>#REF!</v>
      </c>
      <c r="F340" s="124" t="e">
        <f>#REF!</f>
        <v>#REF!</v>
      </c>
      <c r="G340" s="92" t="e">
        <f>#REF!</f>
        <v>#REF!</v>
      </c>
      <c r="H340" s="91" t="s">
        <v>52</v>
      </c>
      <c r="I340" s="97"/>
      <c r="J340" s="91" t="str">
        <f>'YARIŞMA BİLGİLERİ'!$F$21</f>
        <v>ERKEKLER  - BAYANLAR</v>
      </c>
      <c r="K340" s="94" t="str">
        <f t="shared" si="5"/>
        <v>İZMİR-Olimpik Deneme Yarışmaları</v>
      </c>
      <c r="L340" s="95" t="e">
        <f>#REF!</f>
        <v>#REF!</v>
      </c>
      <c r="M340" s="95" t="s">
        <v>149</v>
      </c>
    </row>
    <row r="341" spans="1:13" ht="24" x14ac:dyDescent="0.2">
      <c r="A341" s="89">
        <v>809</v>
      </c>
      <c r="B341" s="99" t="s">
        <v>52</v>
      </c>
      <c r="C341" s="90" t="e">
        <f>#REF!</f>
        <v>#REF!</v>
      </c>
      <c r="D341" s="94" t="e">
        <f>#REF!</f>
        <v>#REF!</v>
      </c>
      <c r="E341" s="94" t="e">
        <f>#REF!</f>
        <v>#REF!</v>
      </c>
      <c r="F341" s="124" t="e">
        <f>#REF!</f>
        <v>#REF!</v>
      </c>
      <c r="G341" s="92" t="e">
        <f>#REF!</f>
        <v>#REF!</v>
      </c>
      <c r="H341" s="91" t="s">
        <v>52</v>
      </c>
      <c r="I341" s="97"/>
      <c r="J341" s="91" t="str">
        <f>'YARIŞMA BİLGİLERİ'!$F$21</f>
        <v>ERKEKLER  - BAYANLAR</v>
      </c>
      <c r="K341" s="94" t="str">
        <f t="shared" si="5"/>
        <v>İZMİR-Olimpik Deneme Yarışmaları</v>
      </c>
      <c r="L341" s="95" t="e">
        <f>#REF!</f>
        <v>#REF!</v>
      </c>
      <c r="M341" s="95" t="s">
        <v>149</v>
      </c>
    </row>
    <row r="342" spans="1:13" ht="24" x14ac:dyDescent="0.2">
      <c r="A342" s="89">
        <v>810</v>
      </c>
      <c r="B342" s="99" t="s">
        <v>52</v>
      </c>
      <c r="C342" s="90" t="e">
        <f>#REF!</f>
        <v>#REF!</v>
      </c>
      <c r="D342" s="94" t="e">
        <f>#REF!</f>
        <v>#REF!</v>
      </c>
      <c r="E342" s="94" t="e">
        <f>#REF!</f>
        <v>#REF!</v>
      </c>
      <c r="F342" s="124" t="e">
        <f>#REF!</f>
        <v>#REF!</v>
      </c>
      <c r="G342" s="92" t="e">
        <f>#REF!</f>
        <v>#REF!</v>
      </c>
      <c r="H342" s="91" t="s">
        <v>52</v>
      </c>
      <c r="I342" s="97"/>
      <c r="J342" s="91" t="str">
        <f>'YARIŞMA BİLGİLERİ'!$F$21</f>
        <v>ERKEKLER  - BAYANLAR</v>
      </c>
      <c r="K342" s="94" t="str">
        <f t="shared" si="5"/>
        <v>İZMİR-Olimpik Deneme Yarışmaları</v>
      </c>
      <c r="L342" s="95" t="e">
        <f>#REF!</f>
        <v>#REF!</v>
      </c>
      <c r="M342" s="95" t="s">
        <v>149</v>
      </c>
    </row>
    <row r="343" spans="1:13" ht="24" x14ac:dyDescent="0.2">
      <c r="A343" s="89">
        <v>811</v>
      </c>
      <c r="B343" s="99" t="s">
        <v>52</v>
      </c>
      <c r="C343" s="90" t="e">
        <f>#REF!</f>
        <v>#REF!</v>
      </c>
      <c r="D343" s="94" t="e">
        <f>#REF!</f>
        <v>#REF!</v>
      </c>
      <c r="E343" s="94" t="e">
        <f>#REF!</f>
        <v>#REF!</v>
      </c>
      <c r="F343" s="124" t="e">
        <f>#REF!</f>
        <v>#REF!</v>
      </c>
      <c r="G343" s="92" t="e">
        <f>#REF!</f>
        <v>#REF!</v>
      </c>
      <c r="H343" s="91" t="s">
        <v>52</v>
      </c>
      <c r="I343" s="97"/>
      <c r="J343" s="91" t="str">
        <f>'YARIŞMA BİLGİLERİ'!$F$21</f>
        <v>ERKEKLER  - BAYANLAR</v>
      </c>
      <c r="K343" s="94" t="str">
        <f t="shared" si="5"/>
        <v>İZMİR-Olimpik Deneme Yarışmaları</v>
      </c>
      <c r="L343" s="95" t="e">
        <f>#REF!</f>
        <v>#REF!</v>
      </c>
      <c r="M343" s="95" t="s">
        <v>149</v>
      </c>
    </row>
    <row r="344" spans="1:13" ht="24" x14ac:dyDescent="0.2">
      <c r="A344" s="89">
        <v>812</v>
      </c>
      <c r="B344" s="99" t="s">
        <v>52</v>
      </c>
      <c r="C344" s="90" t="e">
        <f>#REF!</f>
        <v>#REF!</v>
      </c>
      <c r="D344" s="94" t="e">
        <f>#REF!</f>
        <v>#REF!</v>
      </c>
      <c r="E344" s="94" t="e">
        <f>#REF!</f>
        <v>#REF!</v>
      </c>
      <c r="F344" s="124" t="e">
        <f>#REF!</f>
        <v>#REF!</v>
      </c>
      <c r="G344" s="92" t="e">
        <f>#REF!</f>
        <v>#REF!</v>
      </c>
      <c r="H344" s="91" t="s">
        <v>52</v>
      </c>
      <c r="I344" s="97"/>
      <c r="J344" s="91" t="str">
        <f>'YARIŞMA BİLGİLERİ'!$F$21</f>
        <v>ERKEKLER  - BAYANLAR</v>
      </c>
      <c r="K344" s="94" t="str">
        <f t="shared" si="5"/>
        <v>İZMİR-Olimpik Deneme Yarışmaları</v>
      </c>
      <c r="L344" s="95" t="e">
        <f>#REF!</f>
        <v>#REF!</v>
      </c>
      <c r="M344" s="95" t="s">
        <v>149</v>
      </c>
    </row>
    <row r="345" spans="1:13" ht="24" x14ac:dyDescent="0.2">
      <c r="A345" s="89">
        <v>813</v>
      </c>
      <c r="B345" s="99" t="s">
        <v>52</v>
      </c>
      <c r="C345" s="90" t="e">
        <f>#REF!</f>
        <v>#REF!</v>
      </c>
      <c r="D345" s="94" t="e">
        <f>#REF!</f>
        <v>#REF!</v>
      </c>
      <c r="E345" s="94" t="e">
        <f>#REF!</f>
        <v>#REF!</v>
      </c>
      <c r="F345" s="124" t="e">
        <f>#REF!</f>
        <v>#REF!</v>
      </c>
      <c r="G345" s="92" t="e">
        <f>#REF!</f>
        <v>#REF!</v>
      </c>
      <c r="H345" s="91" t="s">
        <v>52</v>
      </c>
      <c r="I345" s="97"/>
      <c r="J345" s="91" t="str">
        <f>'YARIŞMA BİLGİLERİ'!$F$21</f>
        <v>ERKEKLER  - BAYANLAR</v>
      </c>
      <c r="K345" s="94" t="str">
        <f t="shared" si="5"/>
        <v>İZMİR-Olimpik Deneme Yarışmaları</v>
      </c>
      <c r="L345" s="95" t="e">
        <f>#REF!</f>
        <v>#REF!</v>
      </c>
      <c r="M345" s="95" t="s">
        <v>149</v>
      </c>
    </row>
    <row r="346" spans="1:13" ht="24" x14ac:dyDescent="0.2">
      <c r="A346" s="89">
        <v>814</v>
      </c>
      <c r="B346" s="99" t="s">
        <v>52</v>
      </c>
      <c r="C346" s="90" t="e">
        <f>#REF!</f>
        <v>#REF!</v>
      </c>
      <c r="D346" s="94" t="e">
        <f>#REF!</f>
        <v>#REF!</v>
      </c>
      <c r="E346" s="94" t="e">
        <f>#REF!</f>
        <v>#REF!</v>
      </c>
      <c r="F346" s="124" t="e">
        <f>#REF!</f>
        <v>#REF!</v>
      </c>
      <c r="G346" s="92" t="e">
        <f>#REF!</f>
        <v>#REF!</v>
      </c>
      <c r="H346" s="91" t="s">
        <v>52</v>
      </c>
      <c r="I346" s="97"/>
      <c r="J346" s="91" t="str">
        <f>'YARIŞMA BİLGİLERİ'!$F$21</f>
        <v>ERKEKLER  - BAYANLAR</v>
      </c>
      <c r="K346" s="94" t="str">
        <f t="shared" si="5"/>
        <v>İZMİR-Olimpik Deneme Yarışmaları</v>
      </c>
      <c r="L346" s="95" t="e">
        <f>#REF!</f>
        <v>#REF!</v>
      </c>
      <c r="M346" s="95" t="s">
        <v>149</v>
      </c>
    </row>
    <row r="347" spans="1:13" ht="24" x14ac:dyDescent="0.2">
      <c r="A347" s="89">
        <v>815</v>
      </c>
      <c r="B347" s="99" t="s">
        <v>52</v>
      </c>
      <c r="C347" s="90" t="e">
        <f>#REF!</f>
        <v>#REF!</v>
      </c>
      <c r="D347" s="94" t="e">
        <f>#REF!</f>
        <v>#REF!</v>
      </c>
      <c r="E347" s="94" t="e">
        <f>#REF!</f>
        <v>#REF!</v>
      </c>
      <c r="F347" s="124" t="e">
        <f>#REF!</f>
        <v>#REF!</v>
      </c>
      <c r="G347" s="92" t="e">
        <f>#REF!</f>
        <v>#REF!</v>
      </c>
      <c r="H347" s="91" t="s">
        <v>52</v>
      </c>
      <c r="I347" s="97"/>
      <c r="J347" s="91" t="str">
        <f>'YARIŞMA BİLGİLERİ'!$F$21</f>
        <v>ERKEKLER  - BAYANLAR</v>
      </c>
      <c r="K347" s="94" t="str">
        <f t="shared" ref="K347:K371" si="6">CONCATENATE(K$1,"-",A$1)</f>
        <v>İZMİR-Olimpik Deneme Yarışmaları</v>
      </c>
      <c r="L347" s="95" t="e">
        <f>#REF!</f>
        <v>#REF!</v>
      </c>
      <c r="M347" s="95" t="s">
        <v>149</v>
      </c>
    </row>
    <row r="348" spans="1:13" ht="24" x14ac:dyDescent="0.2">
      <c r="A348" s="89">
        <v>816</v>
      </c>
      <c r="B348" s="99" t="s">
        <v>52</v>
      </c>
      <c r="C348" s="90" t="e">
        <f>#REF!</f>
        <v>#REF!</v>
      </c>
      <c r="D348" s="94" t="e">
        <f>#REF!</f>
        <v>#REF!</v>
      </c>
      <c r="E348" s="94" t="e">
        <f>#REF!</f>
        <v>#REF!</v>
      </c>
      <c r="F348" s="124" t="e">
        <f>#REF!</f>
        <v>#REF!</v>
      </c>
      <c r="G348" s="92" t="e">
        <f>#REF!</f>
        <v>#REF!</v>
      </c>
      <c r="H348" s="91" t="s">
        <v>52</v>
      </c>
      <c r="I348" s="97"/>
      <c r="J348" s="91" t="str">
        <f>'YARIŞMA BİLGİLERİ'!$F$21</f>
        <v>ERKEKLER  - BAYANLAR</v>
      </c>
      <c r="K348" s="94" t="str">
        <f t="shared" si="6"/>
        <v>İZMİR-Olimpik Deneme Yarışmaları</v>
      </c>
      <c r="L348" s="95" t="e">
        <f>#REF!</f>
        <v>#REF!</v>
      </c>
      <c r="M348" s="95" t="s">
        <v>149</v>
      </c>
    </row>
    <row r="349" spans="1:13" ht="24" x14ac:dyDescent="0.2">
      <c r="A349" s="89">
        <v>817</v>
      </c>
      <c r="B349" s="99" t="s">
        <v>52</v>
      </c>
      <c r="C349" s="90" t="e">
        <f>#REF!</f>
        <v>#REF!</v>
      </c>
      <c r="D349" s="94" t="e">
        <f>#REF!</f>
        <v>#REF!</v>
      </c>
      <c r="E349" s="94" t="e">
        <f>#REF!</f>
        <v>#REF!</v>
      </c>
      <c r="F349" s="124" t="e">
        <f>#REF!</f>
        <v>#REF!</v>
      </c>
      <c r="G349" s="92" t="e">
        <f>#REF!</f>
        <v>#REF!</v>
      </c>
      <c r="H349" s="91" t="s">
        <v>52</v>
      </c>
      <c r="I349" s="97"/>
      <c r="J349" s="91" t="str">
        <f>'YARIŞMA BİLGİLERİ'!$F$21</f>
        <v>ERKEKLER  - BAYANLAR</v>
      </c>
      <c r="K349" s="94" t="str">
        <f t="shared" si="6"/>
        <v>İZMİR-Olimpik Deneme Yarışmaları</v>
      </c>
      <c r="L349" s="95" t="e">
        <f>#REF!</f>
        <v>#REF!</v>
      </c>
      <c r="M349" s="95" t="s">
        <v>149</v>
      </c>
    </row>
    <row r="350" spans="1:13" ht="24" x14ac:dyDescent="0.2">
      <c r="A350" s="89">
        <v>818</v>
      </c>
      <c r="B350" s="99" t="s">
        <v>52</v>
      </c>
      <c r="C350" s="90" t="e">
        <f>#REF!</f>
        <v>#REF!</v>
      </c>
      <c r="D350" s="94" t="e">
        <f>#REF!</f>
        <v>#REF!</v>
      </c>
      <c r="E350" s="94" t="e">
        <f>#REF!</f>
        <v>#REF!</v>
      </c>
      <c r="F350" s="124" t="e">
        <f>#REF!</f>
        <v>#REF!</v>
      </c>
      <c r="G350" s="92" t="e">
        <f>#REF!</f>
        <v>#REF!</v>
      </c>
      <c r="H350" s="91" t="s">
        <v>52</v>
      </c>
      <c r="I350" s="97"/>
      <c r="J350" s="91" t="str">
        <f>'YARIŞMA BİLGİLERİ'!$F$21</f>
        <v>ERKEKLER  - BAYANLAR</v>
      </c>
      <c r="K350" s="94" t="str">
        <f t="shared" si="6"/>
        <v>İZMİR-Olimpik Deneme Yarışmaları</v>
      </c>
      <c r="L350" s="95" t="e">
        <f>#REF!</f>
        <v>#REF!</v>
      </c>
      <c r="M350" s="95" t="s">
        <v>149</v>
      </c>
    </row>
    <row r="351" spans="1:13" ht="24" x14ac:dyDescent="0.2">
      <c r="A351" s="89">
        <v>819</v>
      </c>
      <c r="B351" s="99" t="s">
        <v>52</v>
      </c>
      <c r="C351" s="90" t="e">
        <f>#REF!</f>
        <v>#REF!</v>
      </c>
      <c r="D351" s="94" t="e">
        <f>#REF!</f>
        <v>#REF!</v>
      </c>
      <c r="E351" s="94" t="e">
        <f>#REF!</f>
        <v>#REF!</v>
      </c>
      <c r="F351" s="124" t="e">
        <f>#REF!</f>
        <v>#REF!</v>
      </c>
      <c r="G351" s="92" t="e">
        <f>#REF!</f>
        <v>#REF!</v>
      </c>
      <c r="H351" s="91" t="s">
        <v>52</v>
      </c>
      <c r="I351" s="97"/>
      <c r="J351" s="91" t="str">
        <f>'YARIŞMA BİLGİLERİ'!$F$21</f>
        <v>ERKEKLER  - BAYANLAR</v>
      </c>
      <c r="K351" s="94" t="str">
        <f t="shared" si="6"/>
        <v>İZMİR-Olimpik Deneme Yarışmaları</v>
      </c>
      <c r="L351" s="95" t="e">
        <f>#REF!</f>
        <v>#REF!</v>
      </c>
      <c r="M351" s="95" t="s">
        <v>149</v>
      </c>
    </row>
    <row r="352" spans="1:13" ht="24" x14ac:dyDescent="0.2">
      <c r="A352" s="89">
        <v>832</v>
      </c>
      <c r="B352" s="133" t="s">
        <v>128</v>
      </c>
      <c r="C352" s="135" t="e">
        <f>#REF!</f>
        <v>#REF!</v>
      </c>
      <c r="D352" s="137" t="e">
        <f>#REF!</f>
        <v>#REF!</v>
      </c>
      <c r="E352" s="137" t="e">
        <f>#REF!</f>
        <v>#REF!</v>
      </c>
      <c r="F352" s="138" t="e">
        <f>#REF!</f>
        <v>#REF!</v>
      </c>
      <c r="G352" s="136" t="e">
        <f>#REF!</f>
        <v>#REF!</v>
      </c>
      <c r="H352" s="97" t="s">
        <v>128</v>
      </c>
      <c r="I352" s="97" t="e">
        <f>#REF!</f>
        <v>#REF!</v>
      </c>
      <c r="J352" s="91" t="str">
        <f>'YARIŞMA BİLGİLERİ'!$F$21</f>
        <v>ERKEKLER  - BAYANLAR</v>
      </c>
      <c r="K352" s="169" t="str">
        <f t="shared" si="6"/>
        <v>İZMİR-Olimpik Deneme Yarışmaları</v>
      </c>
      <c r="L352" s="95" t="e">
        <f>#REF!</f>
        <v>#REF!</v>
      </c>
      <c r="M352" s="95" t="s">
        <v>149</v>
      </c>
    </row>
    <row r="353" spans="1:13" ht="24" x14ac:dyDescent="0.2">
      <c r="A353" s="89">
        <v>833</v>
      </c>
      <c r="B353" s="133" t="s">
        <v>128</v>
      </c>
      <c r="C353" s="135" t="e">
        <f>#REF!</f>
        <v>#REF!</v>
      </c>
      <c r="D353" s="137" t="e">
        <f>#REF!</f>
        <v>#REF!</v>
      </c>
      <c r="E353" s="137" t="e">
        <f>#REF!</f>
        <v>#REF!</v>
      </c>
      <c r="F353" s="138" t="e">
        <f>#REF!</f>
        <v>#REF!</v>
      </c>
      <c r="G353" s="136" t="e">
        <f>#REF!</f>
        <v>#REF!</v>
      </c>
      <c r="H353" s="97" t="s">
        <v>128</v>
      </c>
      <c r="I353" s="97" t="e">
        <f>#REF!</f>
        <v>#REF!</v>
      </c>
      <c r="J353" s="91" t="str">
        <f>'YARIŞMA BİLGİLERİ'!$F$21</f>
        <v>ERKEKLER  - BAYANLAR</v>
      </c>
      <c r="K353" s="169" t="str">
        <f t="shared" si="6"/>
        <v>İZMİR-Olimpik Deneme Yarışmaları</v>
      </c>
      <c r="L353" s="95" t="e">
        <f>#REF!</f>
        <v>#REF!</v>
      </c>
      <c r="M353" s="95" t="s">
        <v>149</v>
      </c>
    </row>
    <row r="354" spans="1:13" ht="24" x14ac:dyDescent="0.2">
      <c r="A354" s="89">
        <v>834</v>
      </c>
      <c r="B354" s="133" t="s">
        <v>128</v>
      </c>
      <c r="C354" s="135" t="e">
        <f>#REF!</f>
        <v>#REF!</v>
      </c>
      <c r="D354" s="137" t="e">
        <f>#REF!</f>
        <v>#REF!</v>
      </c>
      <c r="E354" s="137" t="e">
        <f>#REF!</f>
        <v>#REF!</v>
      </c>
      <c r="F354" s="138" t="e">
        <f>#REF!</f>
        <v>#REF!</v>
      </c>
      <c r="G354" s="136" t="e">
        <f>#REF!</f>
        <v>#REF!</v>
      </c>
      <c r="H354" s="97" t="s">
        <v>128</v>
      </c>
      <c r="I354" s="97" t="e">
        <f>#REF!</f>
        <v>#REF!</v>
      </c>
      <c r="J354" s="91" t="str">
        <f>'YARIŞMA BİLGİLERİ'!$F$21</f>
        <v>ERKEKLER  - BAYANLAR</v>
      </c>
      <c r="K354" s="169" t="str">
        <f t="shared" si="6"/>
        <v>İZMİR-Olimpik Deneme Yarışmaları</v>
      </c>
      <c r="L354" s="95" t="e">
        <f>#REF!</f>
        <v>#REF!</v>
      </c>
      <c r="M354" s="95" t="s">
        <v>149</v>
      </c>
    </row>
    <row r="355" spans="1:13" ht="24" x14ac:dyDescent="0.2">
      <c r="A355" s="89">
        <v>835</v>
      </c>
      <c r="B355" s="133" t="s">
        <v>128</v>
      </c>
      <c r="C355" s="135" t="e">
        <f>#REF!</f>
        <v>#REF!</v>
      </c>
      <c r="D355" s="137" t="e">
        <f>#REF!</f>
        <v>#REF!</v>
      </c>
      <c r="E355" s="137" t="e">
        <f>#REF!</f>
        <v>#REF!</v>
      </c>
      <c r="F355" s="138" t="e">
        <f>#REF!</f>
        <v>#REF!</v>
      </c>
      <c r="G355" s="136" t="e">
        <f>#REF!</f>
        <v>#REF!</v>
      </c>
      <c r="H355" s="97" t="s">
        <v>128</v>
      </c>
      <c r="I355" s="97" t="e">
        <f>#REF!</f>
        <v>#REF!</v>
      </c>
      <c r="J355" s="91" t="str">
        <f>'YARIŞMA BİLGİLERİ'!$F$21</f>
        <v>ERKEKLER  - BAYANLAR</v>
      </c>
      <c r="K355" s="169" t="str">
        <f t="shared" si="6"/>
        <v>İZMİR-Olimpik Deneme Yarışmaları</v>
      </c>
      <c r="L355" s="95" t="e">
        <f>#REF!</f>
        <v>#REF!</v>
      </c>
      <c r="M355" s="95" t="s">
        <v>149</v>
      </c>
    </row>
    <row r="356" spans="1:13" ht="24" x14ac:dyDescent="0.2">
      <c r="A356" s="89">
        <v>836</v>
      </c>
      <c r="B356" s="133" t="s">
        <v>128</v>
      </c>
      <c r="C356" s="135" t="e">
        <f>#REF!</f>
        <v>#REF!</v>
      </c>
      <c r="D356" s="137" t="e">
        <f>#REF!</f>
        <v>#REF!</v>
      </c>
      <c r="E356" s="137" t="e">
        <f>#REF!</f>
        <v>#REF!</v>
      </c>
      <c r="F356" s="138" t="e">
        <f>#REF!</f>
        <v>#REF!</v>
      </c>
      <c r="G356" s="136" t="e">
        <f>#REF!</f>
        <v>#REF!</v>
      </c>
      <c r="H356" s="97" t="s">
        <v>128</v>
      </c>
      <c r="I356" s="97" t="e">
        <f>#REF!</f>
        <v>#REF!</v>
      </c>
      <c r="J356" s="91" t="str">
        <f>'YARIŞMA BİLGİLERİ'!$F$21</f>
        <v>ERKEKLER  - BAYANLAR</v>
      </c>
      <c r="K356" s="169" t="str">
        <f t="shared" si="6"/>
        <v>İZMİR-Olimpik Deneme Yarışmaları</v>
      </c>
      <c r="L356" s="95" t="e">
        <f>#REF!</f>
        <v>#REF!</v>
      </c>
      <c r="M356" s="95" t="s">
        <v>149</v>
      </c>
    </row>
    <row r="357" spans="1:13" ht="24" x14ac:dyDescent="0.2">
      <c r="A357" s="89">
        <v>837</v>
      </c>
      <c r="B357" s="133" t="s">
        <v>128</v>
      </c>
      <c r="C357" s="135" t="e">
        <f>#REF!</f>
        <v>#REF!</v>
      </c>
      <c r="D357" s="137" t="e">
        <f>#REF!</f>
        <v>#REF!</v>
      </c>
      <c r="E357" s="137" t="e">
        <f>#REF!</f>
        <v>#REF!</v>
      </c>
      <c r="F357" s="138" t="e">
        <f>#REF!</f>
        <v>#REF!</v>
      </c>
      <c r="G357" s="136" t="e">
        <f>#REF!</f>
        <v>#REF!</v>
      </c>
      <c r="H357" s="97" t="s">
        <v>128</v>
      </c>
      <c r="I357" s="97" t="e">
        <f>#REF!</f>
        <v>#REF!</v>
      </c>
      <c r="J357" s="91" t="str">
        <f>'YARIŞMA BİLGİLERİ'!$F$21</f>
        <v>ERKEKLER  - BAYANLAR</v>
      </c>
      <c r="K357" s="169" t="str">
        <f t="shared" si="6"/>
        <v>İZMİR-Olimpik Deneme Yarışmaları</v>
      </c>
      <c r="L357" s="95" t="e">
        <f>#REF!</f>
        <v>#REF!</v>
      </c>
      <c r="M357" s="95" t="s">
        <v>149</v>
      </c>
    </row>
    <row r="358" spans="1:13" ht="24" x14ac:dyDescent="0.2">
      <c r="A358" s="89">
        <v>838</v>
      </c>
      <c r="B358" s="133" t="s">
        <v>128</v>
      </c>
      <c r="C358" s="135" t="e">
        <f>#REF!</f>
        <v>#REF!</v>
      </c>
      <c r="D358" s="137" t="e">
        <f>#REF!</f>
        <v>#REF!</v>
      </c>
      <c r="E358" s="137" t="e">
        <f>#REF!</f>
        <v>#REF!</v>
      </c>
      <c r="F358" s="138" t="e">
        <f>#REF!</f>
        <v>#REF!</v>
      </c>
      <c r="G358" s="136" t="e">
        <f>#REF!</f>
        <v>#REF!</v>
      </c>
      <c r="H358" s="97" t="s">
        <v>128</v>
      </c>
      <c r="I358" s="97" t="e">
        <f>#REF!</f>
        <v>#REF!</v>
      </c>
      <c r="J358" s="91" t="str">
        <f>'YARIŞMA BİLGİLERİ'!$F$21</f>
        <v>ERKEKLER  - BAYANLAR</v>
      </c>
      <c r="K358" s="169" t="str">
        <f t="shared" si="6"/>
        <v>İZMİR-Olimpik Deneme Yarışmaları</v>
      </c>
      <c r="L358" s="95" t="e">
        <f>#REF!</f>
        <v>#REF!</v>
      </c>
      <c r="M358" s="95" t="s">
        <v>149</v>
      </c>
    </row>
    <row r="359" spans="1:13" ht="24" x14ac:dyDescent="0.2">
      <c r="A359" s="89">
        <v>839</v>
      </c>
      <c r="B359" s="133" t="s">
        <v>128</v>
      </c>
      <c r="C359" s="135" t="e">
        <f>#REF!</f>
        <v>#REF!</v>
      </c>
      <c r="D359" s="137" t="e">
        <f>#REF!</f>
        <v>#REF!</v>
      </c>
      <c r="E359" s="137" t="e">
        <f>#REF!</f>
        <v>#REF!</v>
      </c>
      <c r="F359" s="138" t="e">
        <f>#REF!</f>
        <v>#REF!</v>
      </c>
      <c r="G359" s="136" t="e">
        <f>#REF!</f>
        <v>#REF!</v>
      </c>
      <c r="H359" s="97" t="s">
        <v>128</v>
      </c>
      <c r="I359" s="97" t="e">
        <f>#REF!</f>
        <v>#REF!</v>
      </c>
      <c r="J359" s="91" t="str">
        <f>'YARIŞMA BİLGİLERİ'!$F$21</f>
        <v>ERKEKLER  - BAYANLAR</v>
      </c>
      <c r="K359" s="169" t="str">
        <f t="shared" si="6"/>
        <v>İZMİR-Olimpik Deneme Yarışmaları</v>
      </c>
      <c r="L359" s="95" t="e">
        <f>#REF!</f>
        <v>#REF!</v>
      </c>
      <c r="M359" s="95" t="s">
        <v>149</v>
      </c>
    </row>
    <row r="360" spans="1:13" ht="24" x14ac:dyDescent="0.2">
      <c r="A360" s="89">
        <v>840</v>
      </c>
      <c r="B360" s="133" t="s">
        <v>128</v>
      </c>
      <c r="C360" s="135" t="e">
        <f>#REF!</f>
        <v>#REF!</v>
      </c>
      <c r="D360" s="137" t="e">
        <f>#REF!</f>
        <v>#REF!</v>
      </c>
      <c r="E360" s="137" t="e">
        <f>#REF!</f>
        <v>#REF!</v>
      </c>
      <c r="F360" s="138" t="e">
        <f>#REF!</f>
        <v>#REF!</v>
      </c>
      <c r="G360" s="136" t="e">
        <f>#REF!</f>
        <v>#REF!</v>
      </c>
      <c r="H360" s="97" t="s">
        <v>128</v>
      </c>
      <c r="I360" s="97" t="e">
        <f>#REF!</f>
        <v>#REF!</v>
      </c>
      <c r="J360" s="91" t="str">
        <f>'YARIŞMA BİLGİLERİ'!$F$21</f>
        <v>ERKEKLER  - BAYANLAR</v>
      </c>
      <c r="K360" s="169" t="str">
        <f t="shared" si="6"/>
        <v>İZMİR-Olimpik Deneme Yarışmaları</v>
      </c>
      <c r="L360" s="95" t="e">
        <f>#REF!</f>
        <v>#REF!</v>
      </c>
      <c r="M360" s="95" t="s">
        <v>149</v>
      </c>
    </row>
    <row r="361" spans="1:13" ht="24" x14ac:dyDescent="0.2">
      <c r="A361" s="89">
        <v>841</v>
      </c>
      <c r="B361" s="133" t="s">
        <v>128</v>
      </c>
      <c r="C361" s="135" t="e">
        <f>#REF!</f>
        <v>#REF!</v>
      </c>
      <c r="D361" s="137" t="e">
        <f>#REF!</f>
        <v>#REF!</v>
      </c>
      <c r="E361" s="137" t="e">
        <f>#REF!</f>
        <v>#REF!</v>
      </c>
      <c r="F361" s="138" t="e">
        <f>#REF!</f>
        <v>#REF!</v>
      </c>
      <c r="G361" s="136" t="e">
        <f>#REF!</f>
        <v>#REF!</v>
      </c>
      <c r="H361" s="97" t="s">
        <v>128</v>
      </c>
      <c r="I361" s="97" t="e">
        <f>#REF!</f>
        <v>#REF!</v>
      </c>
      <c r="J361" s="91" t="str">
        <f>'YARIŞMA BİLGİLERİ'!$F$21</f>
        <v>ERKEKLER  - BAYANLAR</v>
      </c>
      <c r="K361" s="169" t="str">
        <f t="shared" si="6"/>
        <v>İZMİR-Olimpik Deneme Yarışmaları</v>
      </c>
      <c r="L361" s="95" t="e">
        <f>#REF!</f>
        <v>#REF!</v>
      </c>
      <c r="M361" s="95" t="s">
        <v>149</v>
      </c>
    </row>
    <row r="362" spans="1:13" ht="24" x14ac:dyDescent="0.2">
      <c r="A362" s="89">
        <v>857</v>
      </c>
      <c r="B362" s="133" t="s">
        <v>127</v>
      </c>
      <c r="C362" s="135" t="e">
        <f>#REF!</f>
        <v>#REF!</v>
      </c>
      <c r="D362" s="137" t="e">
        <f>#REF!</f>
        <v>#REF!</v>
      </c>
      <c r="E362" s="137" t="e">
        <f>#REF!</f>
        <v>#REF!</v>
      </c>
      <c r="F362" s="138" t="e">
        <f>#REF!</f>
        <v>#REF!</v>
      </c>
      <c r="G362" s="136" t="e">
        <f>#REF!</f>
        <v>#REF!</v>
      </c>
      <c r="H362" s="97" t="s">
        <v>127</v>
      </c>
      <c r="I362" s="97" t="e">
        <f>#REF!</f>
        <v>#REF!</v>
      </c>
      <c r="J362" s="91" t="str">
        <f>'YARIŞMA BİLGİLERİ'!$F$21</f>
        <v>ERKEKLER  - BAYANLAR</v>
      </c>
      <c r="K362" s="169" t="str">
        <f t="shared" si="6"/>
        <v>İZMİR-Olimpik Deneme Yarışmaları</v>
      </c>
      <c r="L362" s="95" t="e">
        <f>#REF!</f>
        <v>#REF!</v>
      </c>
      <c r="M362" s="95" t="s">
        <v>149</v>
      </c>
    </row>
    <row r="363" spans="1:13" ht="24" x14ac:dyDescent="0.2">
      <c r="A363" s="89">
        <v>858</v>
      </c>
      <c r="B363" s="133" t="s">
        <v>127</v>
      </c>
      <c r="C363" s="135" t="e">
        <f>#REF!</f>
        <v>#REF!</v>
      </c>
      <c r="D363" s="137" t="e">
        <f>#REF!</f>
        <v>#REF!</v>
      </c>
      <c r="E363" s="137" t="e">
        <f>#REF!</f>
        <v>#REF!</v>
      </c>
      <c r="F363" s="138" t="e">
        <f>#REF!</f>
        <v>#REF!</v>
      </c>
      <c r="G363" s="136" t="e">
        <f>#REF!</f>
        <v>#REF!</v>
      </c>
      <c r="H363" s="97" t="s">
        <v>127</v>
      </c>
      <c r="I363" s="97" t="e">
        <f>#REF!</f>
        <v>#REF!</v>
      </c>
      <c r="J363" s="91" t="str">
        <f>'YARIŞMA BİLGİLERİ'!$F$21</f>
        <v>ERKEKLER  - BAYANLAR</v>
      </c>
      <c r="K363" s="169" t="str">
        <f t="shared" si="6"/>
        <v>İZMİR-Olimpik Deneme Yarışmaları</v>
      </c>
      <c r="L363" s="95" t="e">
        <f>#REF!</f>
        <v>#REF!</v>
      </c>
      <c r="M363" s="95" t="s">
        <v>149</v>
      </c>
    </row>
    <row r="364" spans="1:13" ht="24" x14ac:dyDescent="0.2">
      <c r="A364" s="89">
        <v>859</v>
      </c>
      <c r="B364" s="133" t="s">
        <v>127</v>
      </c>
      <c r="C364" s="135" t="e">
        <f>#REF!</f>
        <v>#REF!</v>
      </c>
      <c r="D364" s="137" t="e">
        <f>#REF!</f>
        <v>#REF!</v>
      </c>
      <c r="E364" s="137" t="e">
        <f>#REF!</f>
        <v>#REF!</v>
      </c>
      <c r="F364" s="138" t="e">
        <f>#REF!</f>
        <v>#REF!</v>
      </c>
      <c r="G364" s="136" t="e">
        <f>#REF!</f>
        <v>#REF!</v>
      </c>
      <c r="H364" s="97" t="s">
        <v>127</v>
      </c>
      <c r="I364" s="97" t="e">
        <f>#REF!</f>
        <v>#REF!</v>
      </c>
      <c r="J364" s="91" t="str">
        <f>'YARIŞMA BİLGİLERİ'!$F$21</f>
        <v>ERKEKLER  - BAYANLAR</v>
      </c>
      <c r="K364" s="169" t="str">
        <f t="shared" si="6"/>
        <v>İZMİR-Olimpik Deneme Yarışmaları</v>
      </c>
      <c r="L364" s="95" t="e">
        <f>#REF!</f>
        <v>#REF!</v>
      </c>
      <c r="M364" s="95" t="s">
        <v>149</v>
      </c>
    </row>
    <row r="365" spans="1:13" ht="24" x14ac:dyDescent="0.2">
      <c r="A365" s="89">
        <v>860</v>
      </c>
      <c r="B365" s="133" t="s">
        <v>127</v>
      </c>
      <c r="C365" s="135" t="e">
        <f>#REF!</f>
        <v>#REF!</v>
      </c>
      <c r="D365" s="137" t="e">
        <f>#REF!</f>
        <v>#REF!</v>
      </c>
      <c r="E365" s="137" t="e">
        <f>#REF!</f>
        <v>#REF!</v>
      </c>
      <c r="F365" s="138" t="e">
        <f>#REF!</f>
        <v>#REF!</v>
      </c>
      <c r="G365" s="136" t="e">
        <f>#REF!</f>
        <v>#REF!</v>
      </c>
      <c r="H365" s="97" t="s">
        <v>127</v>
      </c>
      <c r="I365" s="97" t="e">
        <f>#REF!</f>
        <v>#REF!</v>
      </c>
      <c r="J365" s="91" t="str">
        <f>'YARIŞMA BİLGİLERİ'!$F$21</f>
        <v>ERKEKLER  - BAYANLAR</v>
      </c>
      <c r="K365" s="169" t="str">
        <f t="shared" si="6"/>
        <v>İZMİR-Olimpik Deneme Yarışmaları</v>
      </c>
      <c r="L365" s="95" t="e">
        <f>#REF!</f>
        <v>#REF!</v>
      </c>
      <c r="M365" s="95" t="s">
        <v>149</v>
      </c>
    </row>
    <row r="366" spans="1:13" ht="24" x14ac:dyDescent="0.2">
      <c r="A366" s="89">
        <v>861</v>
      </c>
      <c r="B366" s="133" t="s">
        <v>127</v>
      </c>
      <c r="C366" s="135" t="e">
        <f>#REF!</f>
        <v>#REF!</v>
      </c>
      <c r="D366" s="137" t="e">
        <f>#REF!</f>
        <v>#REF!</v>
      </c>
      <c r="E366" s="137" t="e">
        <f>#REF!</f>
        <v>#REF!</v>
      </c>
      <c r="F366" s="138" t="e">
        <f>#REF!</f>
        <v>#REF!</v>
      </c>
      <c r="G366" s="136" t="e">
        <f>#REF!</f>
        <v>#REF!</v>
      </c>
      <c r="H366" s="97" t="s">
        <v>127</v>
      </c>
      <c r="I366" s="97" t="e">
        <f>#REF!</f>
        <v>#REF!</v>
      </c>
      <c r="J366" s="91" t="str">
        <f>'YARIŞMA BİLGİLERİ'!$F$21</f>
        <v>ERKEKLER  - BAYANLAR</v>
      </c>
      <c r="K366" s="169" t="str">
        <f t="shared" si="6"/>
        <v>İZMİR-Olimpik Deneme Yarışmaları</v>
      </c>
      <c r="L366" s="95" t="e">
        <f>#REF!</f>
        <v>#REF!</v>
      </c>
      <c r="M366" s="95" t="s">
        <v>149</v>
      </c>
    </row>
    <row r="367" spans="1:13" ht="24" x14ac:dyDescent="0.2">
      <c r="A367" s="89">
        <v>862</v>
      </c>
      <c r="B367" s="133" t="s">
        <v>127</v>
      </c>
      <c r="C367" s="135" t="e">
        <f>#REF!</f>
        <v>#REF!</v>
      </c>
      <c r="D367" s="137" t="e">
        <f>#REF!</f>
        <v>#REF!</v>
      </c>
      <c r="E367" s="137" t="e">
        <f>#REF!</f>
        <v>#REF!</v>
      </c>
      <c r="F367" s="138" t="e">
        <f>#REF!</f>
        <v>#REF!</v>
      </c>
      <c r="G367" s="136" t="e">
        <f>#REF!</f>
        <v>#REF!</v>
      </c>
      <c r="H367" s="97" t="s">
        <v>127</v>
      </c>
      <c r="I367" s="97" t="e">
        <f>#REF!</f>
        <v>#REF!</v>
      </c>
      <c r="J367" s="91" t="str">
        <f>'YARIŞMA BİLGİLERİ'!$F$21</f>
        <v>ERKEKLER  - BAYANLAR</v>
      </c>
      <c r="K367" s="169" t="str">
        <f t="shared" si="6"/>
        <v>İZMİR-Olimpik Deneme Yarışmaları</v>
      </c>
      <c r="L367" s="95" t="e">
        <f>#REF!</f>
        <v>#REF!</v>
      </c>
      <c r="M367" s="95" t="s">
        <v>149</v>
      </c>
    </row>
    <row r="368" spans="1:13" ht="24" x14ac:dyDescent="0.2">
      <c r="A368" s="89">
        <v>863</v>
      </c>
      <c r="B368" s="133" t="s">
        <v>127</v>
      </c>
      <c r="C368" s="135" t="e">
        <f>#REF!</f>
        <v>#REF!</v>
      </c>
      <c r="D368" s="137" t="e">
        <f>#REF!</f>
        <v>#REF!</v>
      </c>
      <c r="E368" s="137" t="e">
        <f>#REF!</f>
        <v>#REF!</v>
      </c>
      <c r="F368" s="138" t="e">
        <f>#REF!</f>
        <v>#REF!</v>
      </c>
      <c r="G368" s="136" t="e">
        <f>#REF!</f>
        <v>#REF!</v>
      </c>
      <c r="H368" s="97" t="s">
        <v>127</v>
      </c>
      <c r="I368" s="97" t="e">
        <f>#REF!</f>
        <v>#REF!</v>
      </c>
      <c r="J368" s="91" t="str">
        <f>'YARIŞMA BİLGİLERİ'!$F$21</f>
        <v>ERKEKLER  - BAYANLAR</v>
      </c>
      <c r="K368" s="169" t="str">
        <f t="shared" si="6"/>
        <v>İZMİR-Olimpik Deneme Yarışmaları</v>
      </c>
      <c r="L368" s="95" t="e">
        <f>#REF!</f>
        <v>#REF!</v>
      </c>
      <c r="M368" s="95" t="s">
        <v>149</v>
      </c>
    </row>
    <row r="369" spans="1:13" ht="24" x14ac:dyDescent="0.2">
      <c r="A369" s="89">
        <v>864</v>
      </c>
      <c r="B369" s="133" t="s">
        <v>127</v>
      </c>
      <c r="C369" s="135" t="e">
        <f>#REF!</f>
        <v>#REF!</v>
      </c>
      <c r="D369" s="137" t="e">
        <f>#REF!</f>
        <v>#REF!</v>
      </c>
      <c r="E369" s="137" t="e">
        <f>#REF!</f>
        <v>#REF!</v>
      </c>
      <c r="F369" s="138" t="e">
        <f>#REF!</f>
        <v>#REF!</v>
      </c>
      <c r="G369" s="136" t="e">
        <f>#REF!</f>
        <v>#REF!</v>
      </c>
      <c r="H369" s="97" t="s">
        <v>127</v>
      </c>
      <c r="I369" s="97" t="e">
        <f>#REF!</f>
        <v>#REF!</v>
      </c>
      <c r="J369" s="91" t="str">
        <f>'YARIŞMA BİLGİLERİ'!$F$21</f>
        <v>ERKEKLER  - BAYANLAR</v>
      </c>
      <c r="K369" s="169" t="str">
        <f t="shared" si="6"/>
        <v>İZMİR-Olimpik Deneme Yarışmaları</v>
      </c>
      <c r="L369" s="95" t="e">
        <f>#REF!</f>
        <v>#REF!</v>
      </c>
      <c r="M369" s="95" t="s">
        <v>149</v>
      </c>
    </row>
    <row r="370" spans="1:13" ht="24" x14ac:dyDescent="0.2">
      <c r="A370" s="89">
        <v>865</v>
      </c>
      <c r="B370" s="133" t="s">
        <v>127</v>
      </c>
      <c r="C370" s="135" t="e">
        <f>#REF!</f>
        <v>#REF!</v>
      </c>
      <c r="D370" s="137" t="e">
        <f>#REF!</f>
        <v>#REF!</v>
      </c>
      <c r="E370" s="137" t="e">
        <f>#REF!</f>
        <v>#REF!</v>
      </c>
      <c r="F370" s="138" t="e">
        <f>#REF!</f>
        <v>#REF!</v>
      </c>
      <c r="G370" s="136" t="e">
        <f>#REF!</f>
        <v>#REF!</v>
      </c>
      <c r="H370" s="97" t="s">
        <v>127</v>
      </c>
      <c r="I370" s="97" t="e">
        <f>#REF!</f>
        <v>#REF!</v>
      </c>
      <c r="J370" s="91" t="str">
        <f>'YARIŞMA BİLGİLERİ'!$F$21</f>
        <v>ERKEKLER  - BAYANLAR</v>
      </c>
      <c r="K370" s="169" t="str">
        <f t="shared" si="6"/>
        <v>İZMİR-Olimpik Deneme Yarışmaları</v>
      </c>
      <c r="L370" s="95" t="e">
        <f>#REF!</f>
        <v>#REF!</v>
      </c>
      <c r="M370" s="95" t="s">
        <v>149</v>
      </c>
    </row>
    <row r="371" spans="1:13" ht="24" x14ac:dyDescent="0.2">
      <c r="A371" s="89">
        <v>866</v>
      </c>
      <c r="B371" s="133" t="s">
        <v>127</v>
      </c>
      <c r="C371" s="135" t="e">
        <f>#REF!</f>
        <v>#REF!</v>
      </c>
      <c r="D371" s="137" t="e">
        <f>#REF!</f>
        <v>#REF!</v>
      </c>
      <c r="E371" s="137" t="e">
        <f>#REF!</f>
        <v>#REF!</v>
      </c>
      <c r="F371" s="138" t="e">
        <f>#REF!</f>
        <v>#REF!</v>
      </c>
      <c r="G371" s="136" t="e">
        <f>#REF!</f>
        <v>#REF!</v>
      </c>
      <c r="H371" s="97" t="s">
        <v>127</v>
      </c>
      <c r="I371" s="97" t="e">
        <f>#REF!</f>
        <v>#REF!</v>
      </c>
      <c r="J371" s="91" t="str">
        <f>'YARIŞMA BİLGİLERİ'!$F$21</f>
        <v>ERKEKLER  - BAYANLAR</v>
      </c>
      <c r="K371" s="169" t="str">
        <f t="shared" si="6"/>
        <v>İZMİR-Olimpik Deneme Yarışmaları</v>
      </c>
      <c r="L371" s="95" t="e">
        <f>#REF!</f>
        <v>#REF!</v>
      </c>
      <c r="M371" s="95" t="s">
        <v>149</v>
      </c>
    </row>
    <row r="372" spans="1:13" ht="24" x14ac:dyDescent="0.2">
      <c r="A372" s="89">
        <v>882</v>
      </c>
      <c r="B372" s="99" t="s">
        <v>34</v>
      </c>
      <c r="C372" s="90" t="str">
        <f>Uzun!D11</f>
        <v/>
      </c>
      <c r="D372" s="94" t="str">
        <f>Uzun!E11</f>
        <v/>
      </c>
      <c r="E372" s="94" t="str">
        <f>Uzun!F11</f>
        <v/>
      </c>
      <c r="F372" s="123">
        <f>Uzun!N11</f>
        <v>0</v>
      </c>
      <c r="G372" s="92">
        <f>Uzun!A11</f>
        <v>1</v>
      </c>
      <c r="H372" s="91" t="s">
        <v>34</v>
      </c>
      <c r="I372" s="97"/>
      <c r="J372" s="91" t="str">
        <f>'YARIŞMA BİLGİLERİ'!$F$21</f>
        <v>ERKEKLER  - BAYANLAR</v>
      </c>
      <c r="K372" s="94" t="str">
        <f t="shared" ref="K372:K391" si="7">CONCATENATE(K$1,"-",A$1)</f>
        <v>İZMİR-Olimpik Deneme Yarışmaları</v>
      </c>
      <c r="L372" s="95" t="str">
        <f>Uzun!M$7</f>
        <v>Tarih :</v>
      </c>
      <c r="M372" s="95" t="s">
        <v>149</v>
      </c>
    </row>
    <row r="373" spans="1:13" ht="24" x14ac:dyDescent="0.2">
      <c r="A373" s="89">
        <v>883</v>
      </c>
      <c r="B373" s="99" t="s">
        <v>34</v>
      </c>
      <c r="C373" s="90" t="str">
        <f>Uzun!D12</f>
        <v/>
      </c>
      <c r="D373" s="94" t="str">
        <f>Uzun!E12</f>
        <v/>
      </c>
      <c r="E373" s="94" t="str">
        <f>Uzun!F12</f>
        <v/>
      </c>
      <c r="F373" s="123">
        <f>Uzun!N12</f>
        <v>0</v>
      </c>
      <c r="G373" s="92" t="str">
        <f>Uzun!A12</f>
        <v>-</v>
      </c>
      <c r="H373" s="91" t="s">
        <v>34</v>
      </c>
      <c r="I373" s="97"/>
      <c r="J373" s="91" t="str">
        <f>'YARIŞMA BİLGİLERİ'!$F$21</f>
        <v>ERKEKLER  - BAYANLAR</v>
      </c>
      <c r="K373" s="94" t="str">
        <f t="shared" si="7"/>
        <v>İZMİR-Olimpik Deneme Yarışmaları</v>
      </c>
      <c r="L373" s="95" t="str">
        <f>Uzun!M$7</f>
        <v>Tarih :</v>
      </c>
      <c r="M373" s="95" t="s">
        <v>149</v>
      </c>
    </row>
    <row r="374" spans="1:13" ht="24" x14ac:dyDescent="0.2">
      <c r="A374" s="89">
        <v>884</v>
      </c>
      <c r="B374" s="99" t="s">
        <v>34</v>
      </c>
      <c r="C374" s="90" t="str">
        <f>Uzun!D13</f>
        <v/>
      </c>
      <c r="D374" s="94" t="str">
        <f>Uzun!E13</f>
        <v/>
      </c>
      <c r="E374" s="94" t="str">
        <f>Uzun!F13</f>
        <v/>
      </c>
      <c r="F374" s="123">
        <f>Uzun!N13</f>
        <v>0</v>
      </c>
      <c r="G374" s="92" t="str">
        <f>Uzun!A13</f>
        <v>-</v>
      </c>
      <c r="H374" s="91" t="s">
        <v>34</v>
      </c>
      <c r="I374" s="97"/>
      <c r="J374" s="91" t="str">
        <f>'YARIŞMA BİLGİLERİ'!$F$21</f>
        <v>ERKEKLER  - BAYANLAR</v>
      </c>
      <c r="K374" s="94" t="str">
        <f t="shared" si="7"/>
        <v>İZMİR-Olimpik Deneme Yarışmaları</v>
      </c>
      <c r="L374" s="95" t="str">
        <f>Uzun!M$7</f>
        <v>Tarih :</v>
      </c>
      <c r="M374" s="95" t="s">
        <v>149</v>
      </c>
    </row>
    <row r="375" spans="1:13" ht="24" x14ac:dyDescent="0.2">
      <c r="A375" s="89">
        <v>885</v>
      </c>
      <c r="B375" s="99" t="s">
        <v>34</v>
      </c>
      <c r="C375" s="90" t="str">
        <f>Uzun!D14</f>
        <v/>
      </c>
      <c r="D375" s="94" t="str">
        <f>Uzun!E14</f>
        <v/>
      </c>
      <c r="E375" s="94" t="str">
        <f>Uzun!F14</f>
        <v/>
      </c>
      <c r="F375" s="123">
        <f>Uzun!N14</f>
        <v>0</v>
      </c>
      <c r="G375" s="92">
        <f>Uzun!A14</f>
        <v>0</v>
      </c>
      <c r="H375" s="91" t="s">
        <v>34</v>
      </c>
      <c r="I375" s="97"/>
      <c r="J375" s="91" t="str">
        <f>'YARIŞMA BİLGİLERİ'!$F$21</f>
        <v>ERKEKLER  - BAYANLAR</v>
      </c>
      <c r="K375" s="94" t="str">
        <f t="shared" si="7"/>
        <v>İZMİR-Olimpik Deneme Yarışmaları</v>
      </c>
      <c r="L375" s="95" t="str">
        <f>Uzun!M$7</f>
        <v>Tarih :</v>
      </c>
      <c r="M375" s="95" t="s">
        <v>149</v>
      </c>
    </row>
    <row r="376" spans="1:13" ht="24" x14ac:dyDescent="0.2">
      <c r="A376" s="89">
        <v>886</v>
      </c>
      <c r="B376" s="99" t="s">
        <v>34</v>
      </c>
      <c r="C376" s="90" t="str">
        <f>Uzun!D15</f>
        <v/>
      </c>
      <c r="D376" s="94" t="str">
        <f>Uzun!E15</f>
        <v/>
      </c>
      <c r="E376" s="94" t="str">
        <f>Uzun!F15</f>
        <v/>
      </c>
      <c r="F376" s="123">
        <f>Uzun!N15</f>
        <v>0</v>
      </c>
      <c r="G376" s="92">
        <f>Uzun!A15</f>
        <v>0</v>
      </c>
      <c r="H376" s="91" t="s">
        <v>34</v>
      </c>
      <c r="I376" s="97"/>
      <c r="J376" s="91" t="str">
        <f>'YARIŞMA BİLGİLERİ'!$F$21</f>
        <v>ERKEKLER  - BAYANLAR</v>
      </c>
      <c r="K376" s="94" t="str">
        <f t="shared" si="7"/>
        <v>İZMİR-Olimpik Deneme Yarışmaları</v>
      </c>
      <c r="L376" s="95" t="str">
        <f>Uzun!M$7</f>
        <v>Tarih :</v>
      </c>
      <c r="M376" s="95" t="s">
        <v>149</v>
      </c>
    </row>
    <row r="377" spans="1:13" ht="24" x14ac:dyDescent="0.2">
      <c r="A377" s="89">
        <v>887</v>
      </c>
      <c r="B377" s="99" t="s">
        <v>34</v>
      </c>
      <c r="C377" s="90" t="str">
        <f>Uzun!D16</f>
        <v/>
      </c>
      <c r="D377" s="94" t="str">
        <f>Uzun!E16</f>
        <v/>
      </c>
      <c r="E377" s="94" t="str">
        <f>Uzun!F16</f>
        <v/>
      </c>
      <c r="F377" s="123">
        <f>Uzun!N16</f>
        <v>0</v>
      </c>
      <c r="G377" s="92">
        <f>Uzun!A16</f>
        <v>0</v>
      </c>
      <c r="H377" s="91" t="s">
        <v>34</v>
      </c>
      <c r="I377" s="97"/>
      <c r="J377" s="91" t="str">
        <f>'YARIŞMA BİLGİLERİ'!$F$21</f>
        <v>ERKEKLER  - BAYANLAR</v>
      </c>
      <c r="K377" s="94" t="str">
        <f t="shared" si="7"/>
        <v>İZMİR-Olimpik Deneme Yarışmaları</v>
      </c>
      <c r="L377" s="95" t="str">
        <f>Uzun!M$7</f>
        <v>Tarih :</v>
      </c>
      <c r="M377" s="95" t="s">
        <v>149</v>
      </c>
    </row>
    <row r="378" spans="1:13" ht="24" x14ac:dyDescent="0.2">
      <c r="A378" s="89">
        <v>888</v>
      </c>
      <c r="B378" s="99" t="s">
        <v>34</v>
      </c>
      <c r="C378" s="90" t="str">
        <f>Uzun!D17</f>
        <v/>
      </c>
      <c r="D378" s="94" t="str">
        <f>Uzun!E17</f>
        <v/>
      </c>
      <c r="E378" s="94" t="str">
        <f>Uzun!F17</f>
        <v/>
      </c>
      <c r="F378" s="123">
        <f>Uzun!N17</f>
        <v>0</v>
      </c>
      <c r="G378" s="92">
        <f>Uzun!A17</f>
        <v>0</v>
      </c>
      <c r="H378" s="91" t="s">
        <v>34</v>
      </c>
      <c r="I378" s="97"/>
      <c r="J378" s="91" t="str">
        <f>'YARIŞMA BİLGİLERİ'!$F$21</f>
        <v>ERKEKLER  - BAYANLAR</v>
      </c>
      <c r="K378" s="94" t="str">
        <f t="shared" si="7"/>
        <v>İZMİR-Olimpik Deneme Yarışmaları</v>
      </c>
      <c r="L378" s="95" t="str">
        <f>Uzun!M$7</f>
        <v>Tarih :</v>
      </c>
      <c r="M378" s="95" t="s">
        <v>149</v>
      </c>
    </row>
    <row r="379" spans="1:13" ht="24" x14ac:dyDescent="0.2">
      <c r="A379" s="89">
        <v>889</v>
      </c>
      <c r="B379" s="99" t="s">
        <v>34</v>
      </c>
      <c r="C379" s="90" t="str">
        <f>Uzun!D18</f>
        <v/>
      </c>
      <c r="D379" s="94" t="str">
        <f>Uzun!E18</f>
        <v/>
      </c>
      <c r="E379" s="94" t="str">
        <f>Uzun!F18</f>
        <v/>
      </c>
      <c r="F379" s="123">
        <f>Uzun!N18</f>
        <v>0</v>
      </c>
      <c r="G379" s="92">
        <f>Uzun!A18</f>
        <v>0</v>
      </c>
      <c r="H379" s="91" t="s">
        <v>34</v>
      </c>
      <c r="I379" s="97"/>
      <c r="J379" s="91" t="str">
        <f>'YARIŞMA BİLGİLERİ'!$F$21</f>
        <v>ERKEKLER  - BAYANLAR</v>
      </c>
      <c r="K379" s="94" t="str">
        <f t="shared" si="7"/>
        <v>İZMİR-Olimpik Deneme Yarışmaları</v>
      </c>
      <c r="L379" s="95" t="str">
        <f>Uzun!M$7</f>
        <v>Tarih :</v>
      </c>
      <c r="M379" s="95" t="s">
        <v>149</v>
      </c>
    </row>
    <row r="380" spans="1:13" ht="24" x14ac:dyDescent="0.2">
      <c r="A380" s="89">
        <v>890</v>
      </c>
      <c r="B380" s="99" t="s">
        <v>34</v>
      </c>
      <c r="C380" s="90" t="str">
        <f>Uzun!D19</f>
        <v/>
      </c>
      <c r="D380" s="94" t="str">
        <f>Uzun!E19</f>
        <v/>
      </c>
      <c r="E380" s="94" t="str">
        <f>Uzun!F19</f>
        <v/>
      </c>
      <c r="F380" s="123">
        <f>Uzun!N19</f>
        <v>0</v>
      </c>
      <c r="G380" s="92">
        <f>Uzun!A19</f>
        <v>0</v>
      </c>
      <c r="H380" s="91" t="s">
        <v>34</v>
      </c>
      <c r="I380" s="97"/>
      <c r="J380" s="91" t="str">
        <f>'YARIŞMA BİLGİLERİ'!$F$21</f>
        <v>ERKEKLER  - BAYANLAR</v>
      </c>
      <c r="K380" s="94" t="str">
        <f t="shared" si="7"/>
        <v>İZMİR-Olimpik Deneme Yarışmaları</v>
      </c>
      <c r="L380" s="95" t="str">
        <f>Uzun!M$7</f>
        <v>Tarih :</v>
      </c>
      <c r="M380" s="95" t="s">
        <v>149</v>
      </c>
    </row>
    <row r="381" spans="1:13" ht="24" x14ac:dyDescent="0.2">
      <c r="A381" s="89">
        <v>891</v>
      </c>
      <c r="B381" s="99" t="s">
        <v>34</v>
      </c>
      <c r="C381" s="90" t="str">
        <f>Uzun!D20</f>
        <v/>
      </c>
      <c r="D381" s="94" t="str">
        <f>Uzun!E20</f>
        <v/>
      </c>
      <c r="E381" s="94" t="str">
        <f>Uzun!F20</f>
        <v/>
      </c>
      <c r="F381" s="123">
        <f>Uzun!N20</f>
        <v>0</v>
      </c>
      <c r="G381" s="92">
        <f>Uzun!A20</f>
        <v>0</v>
      </c>
      <c r="H381" s="91" t="s">
        <v>34</v>
      </c>
      <c r="I381" s="97"/>
      <c r="J381" s="91" t="str">
        <f>'YARIŞMA BİLGİLERİ'!$F$21</f>
        <v>ERKEKLER  - BAYANLAR</v>
      </c>
      <c r="K381" s="94" t="str">
        <f t="shared" si="7"/>
        <v>İZMİR-Olimpik Deneme Yarışmaları</v>
      </c>
      <c r="L381" s="95" t="str">
        <f>Uzun!M$7</f>
        <v>Tarih :</v>
      </c>
      <c r="M381" s="95" t="s">
        <v>149</v>
      </c>
    </row>
    <row r="382" spans="1:13" ht="24" x14ac:dyDescent="0.2">
      <c r="A382" s="89">
        <v>907</v>
      </c>
      <c r="B382" s="99" t="s">
        <v>35</v>
      </c>
      <c r="C382" s="90" t="e">
        <f>#REF!</f>
        <v>#REF!</v>
      </c>
      <c r="D382" s="94" t="e">
        <f>#REF!</f>
        <v>#REF!</v>
      </c>
      <c r="E382" s="94" t="e">
        <f>#REF!</f>
        <v>#REF!</v>
      </c>
      <c r="F382" s="123" t="e">
        <f>#REF!</f>
        <v>#REF!</v>
      </c>
      <c r="G382" s="92" t="e">
        <f>#REF!</f>
        <v>#REF!</v>
      </c>
      <c r="H382" s="91" t="s">
        <v>35</v>
      </c>
      <c r="I382" s="97"/>
      <c r="J382" s="91" t="str">
        <f>'YARIŞMA BİLGİLERİ'!$F$21</f>
        <v>ERKEKLER  - BAYANLAR</v>
      </c>
      <c r="K382" s="94" t="str">
        <f t="shared" si="7"/>
        <v>İZMİR-Olimpik Deneme Yarışmaları</v>
      </c>
      <c r="L382" s="95" t="e">
        <f>#REF!</f>
        <v>#REF!</v>
      </c>
      <c r="M382" s="95" t="s">
        <v>149</v>
      </c>
    </row>
    <row r="383" spans="1:13" ht="24" x14ac:dyDescent="0.2">
      <c r="A383" s="89">
        <v>908</v>
      </c>
      <c r="B383" s="99" t="s">
        <v>35</v>
      </c>
      <c r="C383" s="90" t="e">
        <f>#REF!</f>
        <v>#REF!</v>
      </c>
      <c r="D383" s="94" t="e">
        <f>#REF!</f>
        <v>#REF!</v>
      </c>
      <c r="E383" s="94" t="e">
        <f>#REF!</f>
        <v>#REF!</v>
      </c>
      <c r="F383" s="123" t="e">
        <f>#REF!</f>
        <v>#REF!</v>
      </c>
      <c r="G383" s="92" t="e">
        <f>#REF!</f>
        <v>#REF!</v>
      </c>
      <c r="H383" s="91" t="s">
        <v>35</v>
      </c>
      <c r="I383" s="97"/>
      <c r="J383" s="91" t="str">
        <f>'YARIŞMA BİLGİLERİ'!$F$21</f>
        <v>ERKEKLER  - BAYANLAR</v>
      </c>
      <c r="K383" s="94" t="str">
        <f t="shared" si="7"/>
        <v>İZMİR-Olimpik Deneme Yarışmaları</v>
      </c>
      <c r="L383" s="95" t="e">
        <f>#REF!</f>
        <v>#REF!</v>
      </c>
      <c r="M383" s="95" t="s">
        <v>149</v>
      </c>
    </row>
    <row r="384" spans="1:13" ht="24" x14ac:dyDescent="0.2">
      <c r="A384" s="89">
        <v>909</v>
      </c>
      <c r="B384" s="99" t="s">
        <v>35</v>
      </c>
      <c r="C384" s="90" t="e">
        <f>#REF!</f>
        <v>#REF!</v>
      </c>
      <c r="D384" s="94" t="e">
        <f>#REF!</f>
        <v>#REF!</v>
      </c>
      <c r="E384" s="94" t="e">
        <f>#REF!</f>
        <v>#REF!</v>
      </c>
      <c r="F384" s="123" t="e">
        <f>#REF!</f>
        <v>#REF!</v>
      </c>
      <c r="G384" s="92" t="e">
        <f>#REF!</f>
        <v>#REF!</v>
      </c>
      <c r="H384" s="91" t="s">
        <v>35</v>
      </c>
      <c r="I384" s="97"/>
      <c r="J384" s="91" t="str">
        <f>'YARIŞMA BİLGİLERİ'!$F$21</f>
        <v>ERKEKLER  - BAYANLAR</v>
      </c>
      <c r="K384" s="94" t="str">
        <f t="shared" si="7"/>
        <v>İZMİR-Olimpik Deneme Yarışmaları</v>
      </c>
      <c r="L384" s="95" t="e">
        <f>#REF!</f>
        <v>#REF!</v>
      </c>
      <c r="M384" s="95" t="s">
        <v>149</v>
      </c>
    </row>
    <row r="385" spans="1:13" ht="24" x14ac:dyDescent="0.2">
      <c r="A385" s="89">
        <v>910</v>
      </c>
      <c r="B385" s="99" t="s">
        <v>35</v>
      </c>
      <c r="C385" s="90" t="e">
        <f>#REF!</f>
        <v>#REF!</v>
      </c>
      <c r="D385" s="94" t="e">
        <f>#REF!</f>
        <v>#REF!</v>
      </c>
      <c r="E385" s="94" t="e">
        <f>#REF!</f>
        <v>#REF!</v>
      </c>
      <c r="F385" s="123" t="e">
        <f>#REF!</f>
        <v>#REF!</v>
      </c>
      <c r="G385" s="92" t="e">
        <f>#REF!</f>
        <v>#REF!</v>
      </c>
      <c r="H385" s="91" t="s">
        <v>35</v>
      </c>
      <c r="I385" s="97"/>
      <c r="J385" s="91" t="str">
        <f>'YARIŞMA BİLGİLERİ'!$F$21</f>
        <v>ERKEKLER  - BAYANLAR</v>
      </c>
      <c r="K385" s="94" t="str">
        <f t="shared" si="7"/>
        <v>İZMİR-Olimpik Deneme Yarışmaları</v>
      </c>
      <c r="L385" s="95" t="e">
        <f>#REF!</f>
        <v>#REF!</v>
      </c>
      <c r="M385" s="95" t="s">
        <v>149</v>
      </c>
    </row>
    <row r="386" spans="1:13" ht="24" x14ac:dyDescent="0.2">
      <c r="A386" s="89">
        <v>911</v>
      </c>
      <c r="B386" s="99" t="s">
        <v>35</v>
      </c>
      <c r="C386" s="90" t="e">
        <f>#REF!</f>
        <v>#REF!</v>
      </c>
      <c r="D386" s="94" t="e">
        <f>#REF!</f>
        <v>#REF!</v>
      </c>
      <c r="E386" s="94" t="e">
        <f>#REF!</f>
        <v>#REF!</v>
      </c>
      <c r="F386" s="123" t="e">
        <f>#REF!</f>
        <v>#REF!</v>
      </c>
      <c r="G386" s="92" t="e">
        <f>#REF!</f>
        <v>#REF!</v>
      </c>
      <c r="H386" s="91" t="s">
        <v>35</v>
      </c>
      <c r="I386" s="97"/>
      <c r="J386" s="91" t="str">
        <f>'YARIŞMA BİLGİLERİ'!$F$21</f>
        <v>ERKEKLER  - BAYANLAR</v>
      </c>
      <c r="K386" s="94" t="str">
        <f t="shared" si="7"/>
        <v>İZMİR-Olimpik Deneme Yarışmaları</v>
      </c>
      <c r="L386" s="95" t="e">
        <f>#REF!</f>
        <v>#REF!</v>
      </c>
      <c r="M386" s="95" t="s">
        <v>149</v>
      </c>
    </row>
    <row r="387" spans="1:13" ht="24" x14ac:dyDescent="0.2">
      <c r="A387" s="89">
        <v>912</v>
      </c>
      <c r="B387" s="99" t="s">
        <v>35</v>
      </c>
      <c r="C387" s="90" t="e">
        <f>#REF!</f>
        <v>#REF!</v>
      </c>
      <c r="D387" s="94" t="e">
        <f>#REF!</f>
        <v>#REF!</v>
      </c>
      <c r="E387" s="94" t="e">
        <f>#REF!</f>
        <v>#REF!</v>
      </c>
      <c r="F387" s="123" t="e">
        <f>#REF!</f>
        <v>#REF!</v>
      </c>
      <c r="G387" s="92" t="e">
        <f>#REF!</f>
        <v>#REF!</v>
      </c>
      <c r="H387" s="91" t="s">
        <v>35</v>
      </c>
      <c r="I387" s="97"/>
      <c r="J387" s="91" t="str">
        <f>'YARIŞMA BİLGİLERİ'!$F$21</f>
        <v>ERKEKLER  - BAYANLAR</v>
      </c>
      <c r="K387" s="94" t="str">
        <f t="shared" si="7"/>
        <v>İZMİR-Olimpik Deneme Yarışmaları</v>
      </c>
      <c r="L387" s="95" t="e">
        <f>#REF!</f>
        <v>#REF!</v>
      </c>
      <c r="M387" s="95" t="s">
        <v>149</v>
      </c>
    </row>
    <row r="388" spans="1:13" ht="24" x14ac:dyDescent="0.2">
      <c r="A388" s="89">
        <v>913</v>
      </c>
      <c r="B388" s="99" t="s">
        <v>35</v>
      </c>
      <c r="C388" s="90" t="e">
        <f>#REF!</f>
        <v>#REF!</v>
      </c>
      <c r="D388" s="94" t="e">
        <f>#REF!</f>
        <v>#REF!</v>
      </c>
      <c r="E388" s="94" t="e">
        <f>#REF!</f>
        <v>#REF!</v>
      </c>
      <c r="F388" s="123" t="e">
        <f>#REF!</f>
        <v>#REF!</v>
      </c>
      <c r="G388" s="92" t="e">
        <f>#REF!</f>
        <v>#REF!</v>
      </c>
      <c r="H388" s="91" t="s">
        <v>35</v>
      </c>
      <c r="I388" s="97"/>
      <c r="J388" s="91" t="str">
        <f>'YARIŞMA BİLGİLERİ'!$F$21</f>
        <v>ERKEKLER  - BAYANLAR</v>
      </c>
      <c r="K388" s="94" t="str">
        <f t="shared" si="7"/>
        <v>İZMİR-Olimpik Deneme Yarışmaları</v>
      </c>
      <c r="L388" s="95" t="e">
        <f>#REF!</f>
        <v>#REF!</v>
      </c>
      <c r="M388" s="95" t="s">
        <v>149</v>
      </c>
    </row>
    <row r="389" spans="1:13" ht="24" x14ac:dyDescent="0.2">
      <c r="A389" s="89">
        <v>914</v>
      </c>
      <c r="B389" s="99" t="s">
        <v>35</v>
      </c>
      <c r="C389" s="90" t="e">
        <f>#REF!</f>
        <v>#REF!</v>
      </c>
      <c r="D389" s="94" t="e">
        <f>#REF!</f>
        <v>#REF!</v>
      </c>
      <c r="E389" s="94" t="e">
        <f>#REF!</f>
        <v>#REF!</v>
      </c>
      <c r="F389" s="123" t="e">
        <f>#REF!</f>
        <v>#REF!</v>
      </c>
      <c r="G389" s="92" t="e">
        <f>#REF!</f>
        <v>#REF!</v>
      </c>
      <c r="H389" s="91" t="s">
        <v>35</v>
      </c>
      <c r="I389" s="97"/>
      <c r="J389" s="91" t="str">
        <f>'YARIŞMA BİLGİLERİ'!$F$21</f>
        <v>ERKEKLER  - BAYANLAR</v>
      </c>
      <c r="K389" s="94" t="str">
        <f t="shared" si="7"/>
        <v>İZMİR-Olimpik Deneme Yarışmaları</v>
      </c>
      <c r="L389" s="95" t="e">
        <f>#REF!</f>
        <v>#REF!</v>
      </c>
      <c r="M389" s="95" t="s">
        <v>149</v>
      </c>
    </row>
    <row r="390" spans="1:13" ht="24" x14ac:dyDescent="0.2">
      <c r="A390" s="89">
        <v>915</v>
      </c>
      <c r="B390" s="99" t="s">
        <v>35</v>
      </c>
      <c r="C390" s="90" t="e">
        <f>#REF!</f>
        <v>#REF!</v>
      </c>
      <c r="D390" s="94" t="e">
        <f>#REF!</f>
        <v>#REF!</v>
      </c>
      <c r="E390" s="94" t="e">
        <f>#REF!</f>
        <v>#REF!</v>
      </c>
      <c r="F390" s="123" t="e">
        <f>#REF!</f>
        <v>#REF!</v>
      </c>
      <c r="G390" s="92" t="e">
        <f>#REF!</f>
        <v>#REF!</v>
      </c>
      <c r="H390" s="91" t="s">
        <v>35</v>
      </c>
      <c r="I390" s="97"/>
      <c r="J390" s="91" t="str">
        <f>'YARIŞMA BİLGİLERİ'!$F$21</f>
        <v>ERKEKLER  - BAYANLAR</v>
      </c>
      <c r="K390" s="94" t="str">
        <f t="shared" si="7"/>
        <v>İZMİR-Olimpik Deneme Yarışmaları</v>
      </c>
      <c r="L390" s="95" t="e">
        <f>#REF!</f>
        <v>#REF!</v>
      </c>
      <c r="M390" s="95" t="s">
        <v>149</v>
      </c>
    </row>
    <row r="391" spans="1:13" ht="24" x14ac:dyDescent="0.2">
      <c r="A391" s="89">
        <v>916</v>
      </c>
      <c r="B391" s="99" t="s">
        <v>35</v>
      </c>
      <c r="C391" s="90" t="e">
        <f>#REF!</f>
        <v>#REF!</v>
      </c>
      <c r="D391" s="94" t="e">
        <f>#REF!</f>
        <v>#REF!</v>
      </c>
      <c r="E391" s="94" t="e">
        <f>#REF!</f>
        <v>#REF!</v>
      </c>
      <c r="F391" s="123" t="e">
        <f>#REF!</f>
        <v>#REF!</v>
      </c>
      <c r="G391" s="92" t="e">
        <f>#REF!</f>
        <v>#REF!</v>
      </c>
      <c r="H391" s="91" t="s">
        <v>35</v>
      </c>
      <c r="I391" s="97"/>
      <c r="J391" s="91" t="str">
        <f>'YARIŞMA BİLGİLERİ'!$F$21</f>
        <v>ERKEKLER  - BAYANLAR</v>
      </c>
      <c r="K391" s="94" t="str">
        <f t="shared" si="7"/>
        <v>İZMİR-Olimpik Deneme Yarışmaları</v>
      </c>
      <c r="L391" s="95" t="e">
        <f>#REF!</f>
        <v>#REF!</v>
      </c>
      <c r="M391" s="95" t="s">
        <v>149</v>
      </c>
    </row>
  </sheetData>
  <autoFilter ref="A2:M256"/>
  <mergeCells count="2">
    <mergeCell ref="L1:M1"/>
    <mergeCell ref="A1:J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W92"/>
  <sheetViews>
    <sheetView view="pageBreakPreview" zoomScale="37" zoomScaleNormal="50" zoomScaleSheetLayoutView="37" workbookViewId="0">
      <selection activeCell="AP13" sqref="AP13"/>
    </sheetView>
  </sheetViews>
  <sheetFormatPr defaultRowHeight="20.25" x14ac:dyDescent="0.2"/>
  <cols>
    <col min="1" max="1" width="8.42578125" style="18" customWidth="1"/>
    <col min="2" max="2" width="18.28515625" style="18" hidden="1" customWidth="1"/>
    <col min="3" max="3" width="18" style="18" bestFit="1" customWidth="1"/>
    <col min="4" max="4" width="26.28515625" style="49" bestFit="1" customWidth="1"/>
    <col min="5" max="5" width="48" style="18" bestFit="1" customWidth="1"/>
    <col min="6" max="6" width="64.85546875" style="18" bestFit="1" customWidth="1"/>
    <col min="7" max="7" width="5.5703125" style="48" bestFit="1" customWidth="1"/>
    <col min="8" max="66" width="4.7109375" style="48" customWidth="1"/>
    <col min="67" max="67" width="23" style="50" customWidth="1"/>
    <col min="68" max="68" width="21.28515625" style="51" customWidth="1"/>
    <col min="69" max="69" width="18.5703125" style="18" customWidth="1"/>
    <col min="70" max="73" width="9.140625" style="48"/>
    <col min="74" max="74" width="9.140625" style="151" hidden="1" customWidth="1"/>
    <col min="75" max="75" width="9.140625" style="149" hidden="1" customWidth="1"/>
    <col min="76" max="16384" width="9.140625" style="48"/>
  </cols>
  <sheetData>
    <row r="1" spans="1:75" s="10" customFormat="1" ht="69.75" customHeight="1" x14ac:dyDescent="0.2">
      <c r="A1" s="452" t="str">
        <f>('YARIŞMA BİLGİLERİ'!A2)</f>
        <v>Türkiye Atletizm Federasyonu
İzmir Atletizm İl Temsilciliği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  <c r="U1" s="452"/>
      <c r="V1" s="452"/>
      <c r="W1" s="452"/>
      <c r="X1" s="452"/>
      <c r="Y1" s="452"/>
      <c r="Z1" s="452"/>
      <c r="AA1" s="452"/>
      <c r="AB1" s="452"/>
      <c r="AC1" s="452"/>
      <c r="AD1" s="452"/>
      <c r="AE1" s="452"/>
      <c r="AF1" s="452"/>
      <c r="AG1" s="452"/>
      <c r="AH1" s="452"/>
      <c r="AI1" s="452"/>
      <c r="AJ1" s="452"/>
      <c r="AK1" s="452"/>
      <c r="AL1" s="452"/>
      <c r="AM1" s="452"/>
      <c r="AN1" s="452"/>
      <c r="AO1" s="452"/>
      <c r="AP1" s="452"/>
      <c r="AQ1" s="452"/>
      <c r="AR1" s="452"/>
      <c r="AS1" s="452"/>
      <c r="AT1" s="452"/>
      <c r="AU1" s="452"/>
      <c r="AV1" s="452"/>
      <c r="AW1" s="452"/>
      <c r="AX1" s="452"/>
      <c r="AY1" s="452"/>
      <c r="AZ1" s="452"/>
      <c r="BA1" s="452"/>
      <c r="BB1" s="452"/>
      <c r="BC1" s="452"/>
      <c r="BD1" s="452"/>
      <c r="BE1" s="452"/>
      <c r="BF1" s="452"/>
      <c r="BG1" s="452"/>
      <c r="BH1" s="452"/>
      <c r="BI1" s="452"/>
      <c r="BJ1" s="452"/>
      <c r="BK1" s="452"/>
      <c r="BL1" s="452"/>
      <c r="BM1" s="452"/>
      <c r="BN1" s="452"/>
      <c r="BO1" s="452"/>
      <c r="BP1" s="452"/>
      <c r="BQ1" s="452"/>
      <c r="BV1" s="151">
        <v>60</v>
      </c>
      <c r="BW1" s="149">
        <v>1</v>
      </c>
    </row>
    <row r="2" spans="1:75" s="10" customFormat="1" ht="36.75" customHeight="1" x14ac:dyDescent="0.2">
      <c r="A2" s="453" t="str">
        <f>'YARIŞMA BİLGİLERİ'!F19</f>
        <v>Olimpik Deneme Yarışmaları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3"/>
      <c r="S2" s="453"/>
      <c r="T2" s="453"/>
      <c r="U2" s="453"/>
      <c r="V2" s="453"/>
      <c r="W2" s="453"/>
      <c r="X2" s="453"/>
      <c r="Y2" s="453"/>
      <c r="Z2" s="453"/>
      <c r="AA2" s="453"/>
      <c r="AB2" s="453"/>
      <c r="AC2" s="453"/>
      <c r="AD2" s="453"/>
      <c r="AE2" s="453"/>
      <c r="AF2" s="453"/>
      <c r="AG2" s="453"/>
      <c r="AH2" s="453"/>
      <c r="AI2" s="453"/>
      <c r="AJ2" s="453"/>
      <c r="AK2" s="453"/>
      <c r="AL2" s="453"/>
      <c r="AM2" s="453"/>
      <c r="AN2" s="453"/>
      <c r="AO2" s="453"/>
      <c r="AP2" s="453"/>
      <c r="AQ2" s="453"/>
      <c r="AR2" s="453"/>
      <c r="AS2" s="453"/>
      <c r="AT2" s="453"/>
      <c r="AU2" s="453"/>
      <c r="AV2" s="453"/>
      <c r="AW2" s="453"/>
      <c r="AX2" s="453"/>
      <c r="AY2" s="453"/>
      <c r="AZ2" s="453"/>
      <c r="BA2" s="453"/>
      <c r="BB2" s="453"/>
      <c r="BC2" s="453"/>
      <c r="BD2" s="453"/>
      <c r="BE2" s="453"/>
      <c r="BF2" s="453"/>
      <c r="BG2" s="453"/>
      <c r="BH2" s="453"/>
      <c r="BI2" s="453"/>
      <c r="BJ2" s="453"/>
      <c r="BK2" s="453"/>
      <c r="BL2" s="453"/>
      <c r="BM2" s="453"/>
      <c r="BN2" s="453"/>
      <c r="BO2" s="453"/>
      <c r="BP2" s="453"/>
      <c r="BQ2" s="453"/>
      <c r="BV2" s="151">
        <v>62</v>
      </c>
      <c r="BW2" s="149">
        <v>2</v>
      </c>
    </row>
    <row r="3" spans="1:75" s="233" customFormat="1" ht="23.25" customHeight="1" x14ac:dyDescent="0.2">
      <c r="A3" s="454" t="s">
        <v>47</v>
      </c>
      <c r="B3" s="454"/>
      <c r="C3" s="454"/>
      <c r="D3" s="454"/>
      <c r="E3" s="455" t="e">
        <f>#REF!</f>
        <v>#REF!</v>
      </c>
      <c r="F3" s="455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458" t="s">
        <v>363</v>
      </c>
      <c r="T3" s="458"/>
      <c r="U3" s="458"/>
      <c r="V3" s="458"/>
      <c r="W3" s="458"/>
      <c r="X3" s="458"/>
      <c r="Y3" s="363"/>
      <c r="Z3" s="459" t="e">
        <f>#REF!</f>
        <v>#REF!</v>
      </c>
      <c r="AA3" s="459"/>
      <c r="AB3" s="459"/>
      <c r="AC3" s="459"/>
      <c r="AD3" s="459"/>
      <c r="AE3" s="459"/>
      <c r="AF3" s="456"/>
      <c r="AG3" s="456"/>
      <c r="AH3" s="456"/>
      <c r="AI3" s="456"/>
      <c r="AJ3" s="456"/>
      <c r="AK3" s="363"/>
      <c r="AL3" s="363"/>
      <c r="AM3" s="363"/>
      <c r="AN3" s="363"/>
      <c r="AO3" s="363"/>
      <c r="AP3" s="363"/>
      <c r="AQ3" s="363"/>
      <c r="AR3" s="364"/>
      <c r="AS3" s="364"/>
      <c r="AT3" s="364"/>
      <c r="AU3" s="364"/>
      <c r="AV3" s="364"/>
      <c r="AW3" s="454" t="s">
        <v>526</v>
      </c>
      <c r="AX3" s="454"/>
      <c r="AY3" s="454"/>
      <c r="AZ3" s="454"/>
      <c r="BA3" s="454"/>
      <c r="BB3" s="454"/>
      <c r="BC3" s="457" t="e">
        <f>#REF!</f>
        <v>#REF!</v>
      </c>
      <c r="BD3" s="457"/>
      <c r="BE3" s="457"/>
      <c r="BF3" s="457"/>
      <c r="BG3" s="457"/>
      <c r="BH3" s="457"/>
      <c r="BI3" s="457"/>
      <c r="BJ3" s="457"/>
      <c r="BK3" s="457"/>
      <c r="BL3" s="457"/>
      <c r="BM3" s="457"/>
      <c r="BN3" s="457"/>
      <c r="BO3" s="457"/>
      <c r="BP3" s="457"/>
      <c r="BQ3" s="457"/>
      <c r="BV3" s="234">
        <v>64</v>
      </c>
      <c r="BW3" s="235">
        <v>3</v>
      </c>
    </row>
    <row r="4" spans="1:75" s="233" customFormat="1" ht="23.25" customHeight="1" x14ac:dyDescent="0.2">
      <c r="A4" s="365"/>
      <c r="B4" s="365"/>
      <c r="C4" s="365"/>
      <c r="D4" s="365"/>
      <c r="E4" s="366"/>
      <c r="F4" s="366"/>
      <c r="G4" s="367"/>
      <c r="H4" s="367"/>
      <c r="I4" s="367"/>
      <c r="J4" s="367"/>
      <c r="K4" s="367"/>
      <c r="L4" s="367"/>
      <c r="M4" s="367"/>
      <c r="N4" s="367"/>
      <c r="O4" s="367"/>
      <c r="P4" s="367"/>
      <c r="Q4" s="367"/>
      <c r="R4" s="367"/>
      <c r="S4" s="368"/>
      <c r="T4" s="368"/>
      <c r="U4" s="368"/>
      <c r="V4" s="368"/>
      <c r="W4" s="368"/>
      <c r="X4" s="368"/>
      <c r="Y4" s="367"/>
      <c r="Z4" s="369"/>
      <c r="AA4" s="369"/>
      <c r="AB4" s="369"/>
      <c r="AC4" s="369"/>
      <c r="AD4" s="369"/>
      <c r="AE4" s="369"/>
      <c r="AF4" s="370"/>
      <c r="AG4" s="370"/>
      <c r="AH4" s="370"/>
      <c r="AI4" s="370"/>
      <c r="AJ4" s="370"/>
      <c r="AK4" s="367"/>
      <c r="AL4" s="367"/>
      <c r="AM4" s="367"/>
      <c r="AN4" s="367"/>
      <c r="AO4" s="367"/>
      <c r="AP4" s="367"/>
      <c r="AQ4" s="367"/>
      <c r="AR4" s="371"/>
      <c r="AS4" s="371"/>
      <c r="AT4" s="371"/>
      <c r="AU4" s="371"/>
      <c r="AV4" s="371"/>
      <c r="AW4" s="474" t="s">
        <v>527</v>
      </c>
      <c r="AX4" s="474"/>
      <c r="AY4" s="474"/>
      <c r="AZ4" s="474"/>
      <c r="BA4" s="474"/>
      <c r="BB4" s="474"/>
      <c r="BC4" s="475" t="e">
        <f>#REF!</f>
        <v>#REF!</v>
      </c>
      <c r="BD4" s="475"/>
      <c r="BE4" s="475"/>
      <c r="BF4" s="475"/>
      <c r="BG4" s="475"/>
      <c r="BH4" s="475"/>
      <c r="BI4" s="475"/>
      <c r="BJ4" s="475"/>
      <c r="BK4" s="475"/>
      <c r="BL4" s="475"/>
      <c r="BM4" s="475"/>
      <c r="BN4" s="475"/>
      <c r="BO4" s="475"/>
      <c r="BP4" s="475"/>
      <c r="BQ4" s="475"/>
      <c r="BV4" s="234"/>
      <c r="BW4" s="235"/>
    </row>
    <row r="5" spans="1:75" s="233" customFormat="1" ht="23.25" customHeight="1" x14ac:dyDescent="0.2">
      <c r="A5" s="365"/>
      <c r="B5" s="365"/>
      <c r="C5" s="365"/>
      <c r="D5" s="365"/>
      <c r="E5" s="366"/>
      <c r="F5" s="366"/>
      <c r="G5" s="367"/>
      <c r="H5" s="367"/>
      <c r="I5" s="367"/>
      <c r="J5" s="367"/>
      <c r="K5" s="367"/>
      <c r="L5" s="367"/>
      <c r="M5" s="367"/>
      <c r="N5" s="367"/>
      <c r="O5" s="367"/>
      <c r="P5" s="367"/>
      <c r="Q5" s="367"/>
      <c r="R5" s="367"/>
      <c r="S5" s="368"/>
      <c r="T5" s="368"/>
      <c r="U5" s="368"/>
      <c r="V5" s="368"/>
      <c r="W5" s="368"/>
      <c r="X5" s="368"/>
      <c r="Y5" s="367"/>
      <c r="Z5" s="369"/>
      <c r="AA5" s="369"/>
      <c r="AB5" s="369"/>
      <c r="AC5" s="369"/>
      <c r="AD5" s="369"/>
      <c r="AE5" s="369"/>
      <c r="AF5" s="370"/>
      <c r="AG5" s="370"/>
      <c r="AH5" s="370"/>
      <c r="AI5" s="370"/>
      <c r="AJ5" s="370"/>
      <c r="AK5" s="367"/>
      <c r="AL5" s="367"/>
      <c r="AM5" s="367"/>
      <c r="AN5" s="367"/>
      <c r="AO5" s="367"/>
      <c r="AP5" s="367"/>
      <c r="AQ5" s="367"/>
      <c r="AR5" s="371"/>
      <c r="AS5" s="371"/>
      <c r="AT5" s="371"/>
      <c r="AU5" s="371"/>
      <c r="AV5" s="371"/>
      <c r="AW5" s="474" t="s">
        <v>528</v>
      </c>
      <c r="AX5" s="474"/>
      <c r="AY5" s="474"/>
      <c r="AZ5" s="474"/>
      <c r="BA5" s="474"/>
      <c r="BB5" s="474"/>
      <c r="BC5" s="475" t="e">
        <f>#REF!</f>
        <v>#REF!</v>
      </c>
      <c r="BD5" s="475"/>
      <c r="BE5" s="475"/>
      <c r="BF5" s="475"/>
      <c r="BG5" s="475"/>
      <c r="BH5" s="475"/>
      <c r="BI5" s="475"/>
      <c r="BJ5" s="475"/>
      <c r="BK5" s="475"/>
      <c r="BL5" s="475"/>
      <c r="BM5" s="475"/>
      <c r="BN5" s="475"/>
      <c r="BO5" s="475"/>
      <c r="BP5" s="475"/>
      <c r="BQ5" s="475"/>
      <c r="BV5" s="234"/>
      <c r="BW5" s="235"/>
    </row>
    <row r="6" spans="1:75" s="233" customFormat="1" ht="23.25" customHeight="1" x14ac:dyDescent="0.2">
      <c r="A6" s="365"/>
      <c r="B6" s="365"/>
      <c r="C6" s="365"/>
      <c r="D6" s="365"/>
      <c r="E6" s="366"/>
      <c r="F6" s="366"/>
      <c r="G6" s="367"/>
      <c r="H6" s="367"/>
      <c r="I6" s="367"/>
      <c r="J6" s="367"/>
      <c r="K6" s="367"/>
      <c r="L6" s="367"/>
      <c r="M6" s="367"/>
      <c r="N6" s="367"/>
      <c r="O6" s="367"/>
      <c r="P6" s="367"/>
      <c r="Q6" s="367"/>
      <c r="R6" s="367"/>
      <c r="S6" s="368"/>
      <c r="T6" s="368"/>
      <c r="U6" s="368"/>
      <c r="V6" s="368"/>
      <c r="W6" s="368"/>
      <c r="X6" s="368"/>
      <c r="Y6" s="367"/>
      <c r="Z6" s="369"/>
      <c r="AA6" s="369"/>
      <c r="AB6" s="369"/>
      <c r="AC6" s="369"/>
      <c r="AD6" s="369"/>
      <c r="AE6" s="369"/>
      <c r="AF6" s="370"/>
      <c r="AG6" s="370"/>
      <c r="AH6" s="370"/>
      <c r="AI6" s="370"/>
      <c r="AJ6" s="370"/>
      <c r="AK6" s="367"/>
      <c r="AL6" s="367"/>
      <c r="AM6" s="367"/>
      <c r="AN6" s="367"/>
      <c r="AO6" s="367"/>
      <c r="AP6" s="367"/>
      <c r="AQ6" s="367"/>
      <c r="AR6" s="371"/>
      <c r="AS6" s="371"/>
      <c r="AT6" s="371"/>
      <c r="AU6" s="371"/>
      <c r="AV6" s="371"/>
      <c r="AW6" s="474" t="s">
        <v>529</v>
      </c>
      <c r="AX6" s="474"/>
      <c r="AY6" s="474"/>
      <c r="AZ6" s="474"/>
      <c r="BA6" s="474"/>
      <c r="BB6" s="474"/>
      <c r="BC6" s="475" t="e">
        <f>#REF!</f>
        <v>#REF!</v>
      </c>
      <c r="BD6" s="475"/>
      <c r="BE6" s="475"/>
      <c r="BF6" s="475"/>
      <c r="BG6" s="475"/>
      <c r="BH6" s="475"/>
      <c r="BI6" s="475"/>
      <c r="BJ6" s="475"/>
      <c r="BK6" s="475"/>
      <c r="BL6" s="475"/>
      <c r="BM6" s="475"/>
      <c r="BN6" s="475"/>
      <c r="BO6" s="475"/>
      <c r="BP6" s="475"/>
      <c r="BQ6" s="475"/>
      <c r="BV6" s="234"/>
      <c r="BW6" s="235"/>
    </row>
    <row r="7" spans="1:75" s="233" customFormat="1" ht="23.25" customHeight="1" x14ac:dyDescent="0.2">
      <c r="A7" s="463" t="s">
        <v>49</v>
      </c>
      <c r="B7" s="463"/>
      <c r="C7" s="463"/>
      <c r="D7" s="463"/>
      <c r="E7" s="464" t="str">
        <f>'YARIŞMA BİLGİLERİ'!F21</f>
        <v>ERKEKLER  - BAYANLAR</v>
      </c>
      <c r="F7" s="464"/>
      <c r="G7" s="372"/>
      <c r="H7" s="372"/>
      <c r="I7" s="372"/>
      <c r="J7" s="372"/>
      <c r="K7" s="372"/>
      <c r="L7" s="372"/>
      <c r="M7" s="372"/>
      <c r="N7" s="372"/>
      <c r="O7" s="372"/>
      <c r="P7" s="372"/>
      <c r="Q7" s="372"/>
      <c r="R7" s="372"/>
      <c r="S7" s="372"/>
      <c r="T7" s="372"/>
      <c r="U7" s="372"/>
      <c r="V7" s="372"/>
      <c r="W7" s="372"/>
      <c r="X7" s="372"/>
      <c r="Y7" s="372"/>
      <c r="Z7" s="372"/>
      <c r="AA7" s="372"/>
      <c r="AB7" s="372"/>
      <c r="AC7" s="372"/>
      <c r="AD7" s="372"/>
      <c r="AE7" s="372"/>
      <c r="AF7" s="372"/>
      <c r="AG7" s="372"/>
      <c r="AH7" s="372"/>
      <c r="AI7" s="372"/>
      <c r="AJ7" s="372"/>
      <c r="AK7" s="372"/>
      <c r="AL7" s="372"/>
      <c r="AM7" s="372"/>
      <c r="AN7" s="372"/>
      <c r="AO7" s="372"/>
      <c r="AP7" s="372"/>
      <c r="AQ7" s="372"/>
      <c r="AR7" s="372"/>
      <c r="AS7" s="372"/>
      <c r="AT7" s="372"/>
      <c r="AU7" s="372"/>
      <c r="AV7" s="372"/>
      <c r="AW7" s="463" t="s">
        <v>46</v>
      </c>
      <c r="AX7" s="463"/>
      <c r="AY7" s="463"/>
      <c r="AZ7" s="463"/>
      <c r="BA7" s="463"/>
      <c r="BB7" s="463"/>
      <c r="BC7" s="466" t="e">
        <f>#REF!</f>
        <v>#REF!</v>
      </c>
      <c r="BD7" s="466"/>
      <c r="BE7" s="466"/>
      <c r="BF7" s="466"/>
      <c r="BG7" s="466"/>
      <c r="BH7" s="466"/>
      <c r="BI7" s="467" t="s">
        <v>377</v>
      </c>
      <c r="BJ7" s="467"/>
      <c r="BK7" s="467"/>
      <c r="BL7" s="468" t="e">
        <f>#REF!</f>
        <v>#REF!</v>
      </c>
      <c r="BM7" s="468"/>
      <c r="BN7" s="468"/>
      <c r="BO7" s="373"/>
      <c r="BP7" s="373"/>
      <c r="BQ7" s="373"/>
      <c r="BV7" s="234">
        <v>66</v>
      </c>
      <c r="BW7" s="235">
        <v>4</v>
      </c>
    </row>
    <row r="8" spans="1:75" s="10" customFormat="1" ht="30" customHeight="1" x14ac:dyDescent="0.2">
      <c r="A8" s="52"/>
      <c r="B8" s="52"/>
      <c r="C8" s="52"/>
      <c r="D8" s="53"/>
      <c r="E8" s="54"/>
      <c r="F8" s="55"/>
      <c r="G8" s="56"/>
      <c r="H8" s="56"/>
      <c r="I8" s="56"/>
      <c r="J8" s="56"/>
      <c r="K8" s="52"/>
      <c r="L8" s="52"/>
      <c r="M8" s="52"/>
      <c r="N8" s="52"/>
      <c r="O8" s="52"/>
      <c r="P8" s="52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465">
        <f ca="1">NOW()</f>
        <v>42842.47463553241</v>
      </c>
      <c r="BP8" s="465"/>
      <c r="BQ8" s="465"/>
      <c r="BV8" s="151">
        <v>68</v>
      </c>
      <c r="BW8" s="149">
        <v>5</v>
      </c>
    </row>
    <row r="9" spans="1:75" ht="22.5" customHeight="1" x14ac:dyDescent="0.2">
      <c r="A9" s="460" t="s">
        <v>6</v>
      </c>
      <c r="B9" s="462"/>
      <c r="C9" s="460" t="s">
        <v>36</v>
      </c>
      <c r="D9" s="460" t="s">
        <v>19</v>
      </c>
      <c r="E9" s="460" t="s">
        <v>7</v>
      </c>
      <c r="F9" s="460" t="s">
        <v>198</v>
      </c>
      <c r="G9" s="471" t="s">
        <v>20</v>
      </c>
      <c r="H9" s="471"/>
      <c r="I9" s="471"/>
      <c r="J9" s="471"/>
      <c r="K9" s="471"/>
      <c r="L9" s="471"/>
      <c r="M9" s="471"/>
      <c r="N9" s="471"/>
      <c r="O9" s="471"/>
      <c r="P9" s="471"/>
      <c r="Q9" s="471"/>
      <c r="R9" s="471"/>
      <c r="S9" s="471"/>
      <c r="T9" s="471"/>
      <c r="U9" s="471"/>
      <c r="V9" s="471"/>
      <c r="W9" s="471"/>
      <c r="X9" s="471"/>
      <c r="Y9" s="471"/>
      <c r="Z9" s="471"/>
      <c r="AA9" s="471"/>
      <c r="AB9" s="471"/>
      <c r="AC9" s="471"/>
      <c r="AD9" s="471"/>
      <c r="AE9" s="471"/>
      <c r="AF9" s="471"/>
      <c r="AG9" s="471"/>
      <c r="AH9" s="471"/>
      <c r="AI9" s="471"/>
      <c r="AJ9" s="471"/>
      <c r="AK9" s="471"/>
      <c r="AL9" s="471"/>
      <c r="AM9" s="471"/>
      <c r="AN9" s="471"/>
      <c r="AO9" s="471"/>
      <c r="AP9" s="471"/>
      <c r="AQ9" s="471"/>
      <c r="AR9" s="471"/>
      <c r="AS9" s="471"/>
      <c r="AT9" s="471"/>
      <c r="AU9" s="471"/>
      <c r="AV9" s="471"/>
      <c r="AW9" s="471"/>
      <c r="AX9" s="471"/>
      <c r="AY9" s="471"/>
      <c r="AZ9" s="471"/>
      <c r="BA9" s="471"/>
      <c r="BB9" s="471"/>
      <c r="BC9" s="471"/>
      <c r="BD9" s="471"/>
      <c r="BE9" s="471"/>
      <c r="BF9" s="471"/>
      <c r="BG9" s="471"/>
      <c r="BH9" s="471"/>
      <c r="BI9" s="471"/>
      <c r="BJ9" s="471"/>
      <c r="BK9" s="471"/>
      <c r="BL9" s="471"/>
      <c r="BM9" s="471"/>
      <c r="BN9" s="471"/>
      <c r="BO9" s="472" t="s">
        <v>8</v>
      </c>
      <c r="BP9" s="473" t="s">
        <v>53</v>
      </c>
      <c r="BQ9" s="469" t="s">
        <v>9</v>
      </c>
      <c r="BV9" s="151">
        <v>70</v>
      </c>
      <c r="BW9" s="149">
        <v>6</v>
      </c>
    </row>
    <row r="10" spans="1:75" ht="54.75" customHeight="1" x14ac:dyDescent="0.2">
      <c r="A10" s="461"/>
      <c r="B10" s="462"/>
      <c r="C10" s="461"/>
      <c r="D10" s="461"/>
      <c r="E10" s="461"/>
      <c r="F10" s="461"/>
      <c r="G10" s="470">
        <v>270</v>
      </c>
      <c r="H10" s="470"/>
      <c r="I10" s="470"/>
      <c r="J10" s="470">
        <v>290</v>
      </c>
      <c r="K10" s="470"/>
      <c r="L10" s="470"/>
      <c r="M10" s="470">
        <v>310</v>
      </c>
      <c r="N10" s="470"/>
      <c r="O10" s="470"/>
      <c r="P10" s="470">
        <v>330</v>
      </c>
      <c r="Q10" s="470"/>
      <c r="R10" s="470"/>
      <c r="S10" s="470">
        <v>350</v>
      </c>
      <c r="T10" s="470"/>
      <c r="U10" s="470"/>
      <c r="V10" s="470">
        <v>360</v>
      </c>
      <c r="W10" s="470"/>
      <c r="X10" s="470"/>
      <c r="Y10" s="470">
        <v>370</v>
      </c>
      <c r="Z10" s="470"/>
      <c r="AA10" s="470"/>
      <c r="AB10" s="470">
        <v>380</v>
      </c>
      <c r="AC10" s="470"/>
      <c r="AD10" s="470"/>
      <c r="AE10" s="470">
        <v>390</v>
      </c>
      <c r="AF10" s="470"/>
      <c r="AG10" s="470"/>
      <c r="AH10" s="470">
        <v>395</v>
      </c>
      <c r="AI10" s="470"/>
      <c r="AJ10" s="470"/>
      <c r="AK10" s="470"/>
      <c r="AL10" s="470"/>
      <c r="AM10" s="470"/>
      <c r="AN10" s="470"/>
      <c r="AO10" s="470"/>
      <c r="AP10" s="470"/>
      <c r="AQ10" s="470"/>
      <c r="AR10" s="470"/>
      <c r="AS10" s="470"/>
      <c r="AT10" s="470"/>
      <c r="AU10" s="470"/>
      <c r="AV10" s="470"/>
      <c r="AW10" s="470"/>
      <c r="AX10" s="470"/>
      <c r="AY10" s="470"/>
      <c r="AZ10" s="470"/>
      <c r="BA10" s="470"/>
      <c r="BB10" s="470"/>
      <c r="BC10" s="470"/>
      <c r="BD10" s="470"/>
      <c r="BE10" s="470"/>
      <c r="BF10" s="470"/>
      <c r="BG10" s="470"/>
      <c r="BH10" s="470"/>
      <c r="BI10" s="470"/>
      <c r="BJ10" s="470"/>
      <c r="BK10" s="470"/>
      <c r="BL10" s="470"/>
      <c r="BM10" s="470"/>
      <c r="BN10" s="470"/>
      <c r="BO10" s="472"/>
      <c r="BP10" s="473"/>
      <c r="BQ10" s="469"/>
      <c r="BV10" s="151">
        <v>72</v>
      </c>
      <c r="BW10" s="149">
        <v>7</v>
      </c>
    </row>
    <row r="11" spans="1:75" s="13" customFormat="1" ht="87" customHeight="1" x14ac:dyDescent="0.2">
      <c r="A11" s="189">
        <v>1</v>
      </c>
      <c r="B11" s="190" t="s">
        <v>252</v>
      </c>
      <c r="C11" s="191" t="str">
        <f>IF(ISERROR(VLOOKUP(B11,#REF!,2,0)),"",(VLOOKUP(B11,#REF!,2,0)))</f>
        <v/>
      </c>
      <c r="D11" s="192" t="str">
        <f>IF(ISERROR(VLOOKUP(B11,#REF!,4,0)),"",(VLOOKUP(B11,#REF!,4,0)))</f>
        <v/>
      </c>
      <c r="E11" s="193" t="str">
        <f>IF(ISERROR(VLOOKUP(B11,#REF!,5,0)),"",(VLOOKUP(B11,#REF!,5,0)))</f>
        <v/>
      </c>
      <c r="F11" s="193" t="str">
        <f>IF(ISERROR(VLOOKUP(B11,#REF!,6,0)),"",(VLOOKUP(B11,#REF!,6,0)))</f>
        <v/>
      </c>
      <c r="G11" s="172"/>
      <c r="H11" s="172"/>
      <c r="I11" s="172"/>
      <c r="J11" s="173"/>
      <c r="K11" s="174"/>
      <c r="L11" s="174"/>
      <c r="M11" s="172"/>
      <c r="N11" s="175"/>
      <c r="O11" s="172"/>
      <c r="P11" s="174"/>
      <c r="Q11" s="174"/>
      <c r="R11" s="174"/>
      <c r="S11" s="172"/>
      <c r="T11" s="172"/>
      <c r="U11" s="172"/>
      <c r="V11" s="174"/>
      <c r="W11" s="174"/>
      <c r="X11" s="174"/>
      <c r="Y11" s="172"/>
      <c r="Z11" s="172"/>
      <c r="AA11" s="172"/>
      <c r="AB11" s="174"/>
      <c r="AC11" s="174"/>
      <c r="AD11" s="174"/>
      <c r="AE11" s="172"/>
      <c r="AF11" s="172"/>
      <c r="AG11" s="172"/>
      <c r="AH11" s="174"/>
      <c r="AI11" s="174"/>
      <c r="AJ11" s="174"/>
      <c r="AK11" s="172"/>
      <c r="AL11" s="172"/>
      <c r="AM11" s="172"/>
      <c r="AN11" s="174"/>
      <c r="AO11" s="174"/>
      <c r="AP11" s="174"/>
      <c r="AQ11" s="172"/>
      <c r="AR11" s="172"/>
      <c r="AS11" s="172"/>
      <c r="AT11" s="174"/>
      <c r="AU11" s="176"/>
      <c r="AV11" s="176"/>
      <c r="AW11" s="177"/>
      <c r="AX11" s="177"/>
      <c r="AY11" s="177"/>
      <c r="AZ11" s="176"/>
      <c r="BA11" s="176"/>
      <c r="BB11" s="176"/>
      <c r="BC11" s="177"/>
      <c r="BD11" s="177"/>
      <c r="BE11" s="177"/>
      <c r="BF11" s="176"/>
      <c r="BG11" s="176"/>
      <c r="BH11" s="176"/>
      <c r="BI11" s="177"/>
      <c r="BJ11" s="177"/>
      <c r="BK11" s="177"/>
      <c r="BL11" s="176"/>
      <c r="BM11" s="176"/>
      <c r="BN11" s="176"/>
      <c r="BO11" s="194"/>
      <c r="BP11" s="196"/>
      <c r="BQ11" s="223"/>
      <c r="BV11" s="151">
        <v>74</v>
      </c>
      <c r="BW11" s="149">
        <v>8</v>
      </c>
    </row>
    <row r="12" spans="1:75" s="13" customFormat="1" ht="87" customHeight="1" x14ac:dyDescent="0.2">
      <c r="A12" s="189">
        <v>2</v>
      </c>
      <c r="B12" s="190" t="s">
        <v>253</v>
      </c>
      <c r="C12" s="191" t="str">
        <f>IF(ISERROR(VLOOKUP(B12,#REF!,2,0)),"",(VLOOKUP(B12,#REF!,2,0)))</f>
        <v/>
      </c>
      <c r="D12" s="192" t="str">
        <f>IF(ISERROR(VLOOKUP(B12,#REF!,4,0)),"",(VLOOKUP(B12,#REF!,4,0)))</f>
        <v/>
      </c>
      <c r="E12" s="193" t="str">
        <f>IF(ISERROR(VLOOKUP(B12,#REF!,5,0)),"",(VLOOKUP(B12,#REF!,5,0)))</f>
        <v/>
      </c>
      <c r="F12" s="193" t="str">
        <f>IF(ISERROR(VLOOKUP(B12,#REF!,6,0)),"",(VLOOKUP(B12,#REF!,6,0)))</f>
        <v/>
      </c>
      <c r="G12" s="172"/>
      <c r="H12" s="172"/>
      <c r="I12" s="172"/>
      <c r="J12" s="173"/>
      <c r="K12" s="174"/>
      <c r="L12" s="174"/>
      <c r="M12" s="172"/>
      <c r="N12" s="175"/>
      <c r="O12" s="172"/>
      <c r="P12" s="174"/>
      <c r="Q12" s="174"/>
      <c r="R12" s="174"/>
      <c r="S12" s="172"/>
      <c r="T12" s="172"/>
      <c r="U12" s="172"/>
      <c r="V12" s="174"/>
      <c r="W12" s="174"/>
      <c r="X12" s="174"/>
      <c r="Y12" s="172"/>
      <c r="Z12" s="172"/>
      <c r="AA12" s="172"/>
      <c r="AB12" s="174"/>
      <c r="AC12" s="174"/>
      <c r="AD12" s="174"/>
      <c r="AE12" s="172"/>
      <c r="AF12" s="172"/>
      <c r="AG12" s="172"/>
      <c r="AH12" s="174"/>
      <c r="AI12" s="174"/>
      <c r="AJ12" s="174"/>
      <c r="AK12" s="172"/>
      <c r="AL12" s="172"/>
      <c r="AM12" s="172"/>
      <c r="AN12" s="174"/>
      <c r="AO12" s="174"/>
      <c r="AP12" s="174"/>
      <c r="AQ12" s="172"/>
      <c r="AR12" s="172"/>
      <c r="AS12" s="172"/>
      <c r="AT12" s="174"/>
      <c r="AU12" s="176"/>
      <c r="AV12" s="176"/>
      <c r="AW12" s="172"/>
      <c r="AX12" s="172"/>
      <c r="AY12" s="172"/>
      <c r="AZ12" s="174"/>
      <c r="BA12" s="174"/>
      <c r="BB12" s="174"/>
      <c r="BC12" s="172"/>
      <c r="BD12" s="177"/>
      <c r="BE12" s="177"/>
      <c r="BF12" s="174"/>
      <c r="BG12" s="176"/>
      <c r="BH12" s="176"/>
      <c r="BI12" s="172"/>
      <c r="BJ12" s="177"/>
      <c r="BK12" s="177"/>
      <c r="BL12" s="174"/>
      <c r="BM12" s="176"/>
      <c r="BN12" s="176"/>
      <c r="BO12" s="194"/>
      <c r="BP12" s="196"/>
      <c r="BQ12" s="223"/>
      <c r="BV12" s="151">
        <v>76</v>
      </c>
      <c r="BW12" s="149">
        <v>9</v>
      </c>
    </row>
    <row r="13" spans="1:75" s="13" customFormat="1" ht="87" customHeight="1" x14ac:dyDescent="0.2">
      <c r="A13" s="189">
        <v>3</v>
      </c>
      <c r="B13" s="190" t="s">
        <v>254</v>
      </c>
      <c r="C13" s="191" t="str">
        <f>IF(ISERROR(VLOOKUP(B13,#REF!,2,0)),"",(VLOOKUP(B13,#REF!,2,0)))</f>
        <v/>
      </c>
      <c r="D13" s="192" t="str">
        <f>IF(ISERROR(VLOOKUP(B13,#REF!,4,0)),"",(VLOOKUP(B13,#REF!,4,0)))</f>
        <v/>
      </c>
      <c r="E13" s="193" t="str">
        <f>IF(ISERROR(VLOOKUP(B13,#REF!,5,0)),"",(VLOOKUP(B13,#REF!,5,0)))</f>
        <v/>
      </c>
      <c r="F13" s="193" t="str">
        <f>IF(ISERROR(VLOOKUP(B13,#REF!,6,0)),"",(VLOOKUP(B13,#REF!,6,0)))</f>
        <v/>
      </c>
      <c r="G13" s="172"/>
      <c r="H13" s="172"/>
      <c r="I13" s="172"/>
      <c r="J13" s="173"/>
      <c r="K13" s="174"/>
      <c r="L13" s="174"/>
      <c r="M13" s="172"/>
      <c r="N13" s="175"/>
      <c r="O13" s="172"/>
      <c r="P13" s="174"/>
      <c r="Q13" s="174"/>
      <c r="R13" s="174"/>
      <c r="S13" s="172"/>
      <c r="T13" s="172"/>
      <c r="U13" s="172"/>
      <c r="V13" s="174"/>
      <c r="W13" s="174"/>
      <c r="X13" s="174"/>
      <c r="Y13" s="172"/>
      <c r="Z13" s="172"/>
      <c r="AA13" s="172"/>
      <c r="AB13" s="174"/>
      <c r="AC13" s="174"/>
      <c r="AD13" s="174"/>
      <c r="AE13" s="172"/>
      <c r="AF13" s="172"/>
      <c r="AG13" s="172"/>
      <c r="AH13" s="174"/>
      <c r="AI13" s="174"/>
      <c r="AJ13" s="174"/>
      <c r="AK13" s="172"/>
      <c r="AL13" s="172"/>
      <c r="AM13" s="172"/>
      <c r="AN13" s="174"/>
      <c r="AO13" s="174"/>
      <c r="AP13" s="174"/>
      <c r="AQ13" s="172"/>
      <c r="AR13" s="172"/>
      <c r="AS13" s="172"/>
      <c r="AT13" s="174"/>
      <c r="AU13" s="176"/>
      <c r="AV13" s="176"/>
      <c r="AW13" s="177"/>
      <c r="AX13" s="177"/>
      <c r="AY13" s="177"/>
      <c r="AZ13" s="176"/>
      <c r="BA13" s="176"/>
      <c r="BB13" s="176"/>
      <c r="BC13" s="177"/>
      <c r="BD13" s="177"/>
      <c r="BE13" s="177"/>
      <c r="BF13" s="176"/>
      <c r="BG13" s="176"/>
      <c r="BH13" s="176"/>
      <c r="BI13" s="177"/>
      <c r="BJ13" s="177"/>
      <c r="BK13" s="177"/>
      <c r="BL13" s="176"/>
      <c r="BM13" s="176"/>
      <c r="BN13" s="176"/>
      <c r="BO13" s="194"/>
      <c r="BP13" s="196"/>
      <c r="BQ13" s="194"/>
      <c r="BV13" s="151">
        <v>78</v>
      </c>
      <c r="BW13" s="149">
        <v>10</v>
      </c>
    </row>
    <row r="14" spans="1:75" s="13" customFormat="1" ht="87" customHeight="1" x14ac:dyDescent="0.2">
      <c r="A14" s="189">
        <v>4</v>
      </c>
      <c r="B14" s="190" t="s">
        <v>255</v>
      </c>
      <c r="C14" s="191" t="str">
        <f>IF(ISERROR(VLOOKUP(B14,#REF!,2,0)),"",(VLOOKUP(B14,#REF!,2,0)))</f>
        <v/>
      </c>
      <c r="D14" s="192" t="str">
        <f>IF(ISERROR(VLOOKUP(B14,#REF!,4,0)),"",(VLOOKUP(B14,#REF!,4,0)))</f>
        <v/>
      </c>
      <c r="E14" s="193" t="str">
        <f>IF(ISERROR(VLOOKUP(B14,#REF!,5,0)),"",(VLOOKUP(B14,#REF!,5,0)))</f>
        <v/>
      </c>
      <c r="F14" s="193" t="str">
        <f>IF(ISERROR(VLOOKUP(B14,#REF!,6,0)),"",(VLOOKUP(B14,#REF!,6,0)))</f>
        <v/>
      </c>
      <c r="G14" s="172"/>
      <c r="H14" s="172"/>
      <c r="I14" s="172"/>
      <c r="J14" s="173"/>
      <c r="K14" s="174"/>
      <c r="L14" s="174"/>
      <c r="M14" s="172"/>
      <c r="N14" s="175"/>
      <c r="O14" s="172"/>
      <c r="P14" s="174"/>
      <c r="Q14" s="174"/>
      <c r="R14" s="174"/>
      <c r="S14" s="172"/>
      <c r="T14" s="172"/>
      <c r="U14" s="172"/>
      <c r="V14" s="174"/>
      <c r="W14" s="174"/>
      <c r="X14" s="174"/>
      <c r="Y14" s="172"/>
      <c r="Z14" s="172"/>
      <c r="AA14" s="172"/>
      <c r="AB14" s="174"/>
      <c r="AC14" s="174"/>
      <c r="AD14" s="174"/>
      <c r="AE14" s="172"/>
      <c r="AF14" s="172"/>
      <c r="AG14" s="172"/>
      <c r="AH14" s="174"/>
      <c r="AI14" s="174"/>
      <c r="AJ14" s="174"/>
      <c r="AK14" s="172"/>
      <c r="AL14" s="172"/>
      <c r="AM14" s="172"/>
      <c r="AN14" s="174"/>
      <c r="AO14" s="174"/>
      <c r="AP14" s="174"/>
      <c r="AQ14" s="172"/>
      <c r="AR14" s="172"/>
      <c r="AS14" s="172"/>
      <c r="AT14" s="174"/>
      <c r="AU14" s="176"/>
      <c r="AV14" s="176"/>
      <c r="AW14" s="172"/>
      <c r="AX14" s="172"/>
      <c r="AY14" s="172"/>
      <c r="AZ14" s="174"/>
      <c r="BA14" s="174"/>
      <c r="BB14" s="174"/>
      <c r="BC14" s="172"/>
      <c r="BD14" s="177"/>
      <c r="BE14" s="177"/>
      <c r="BF14" s="174"/>
      <c r="BG14" s="176"/>
      <c r="BH14" s="176"/>
      <c r="BI14" s="172"/>
      <c r="BJ14" s="177"/>
      <c r="BK14" s="177"/>
      <c r="BL14" s="174"/>
      <c r="BM14" s="176"/>
      <c r="BN14" s="176"/>
      <c r="BO14" s="194"/>
      <c r="BP14" s="196"/>
      <c r="BQ14" s="223"/>
      <c r="BV14" s="151">
        <v>82</v>
      </c>
      <c r="BW14" s="149">
        <v>12</v>
      </c>
    </row>
    <row r="15" spans="1:75" s="13" customFormat="1" ht="87" customHeight="1" x14ac:dyDescent="0.2">
      <c r="A15" s="189">
        <v>5</v>
      </c>
      <c r="B15" s="190" t="s">
        <v>256</v>
      </c>
      <c r="C15" s="191" t="str">
        <f>IF(ISERROR(VLOOKUP(B15,#REF!,2,0)),"",(VLOOKUP(B15,#REF!,2,0)))</f>
        <v/>
      </c>
      <c r="D15" s="192" t="str">
        <f>IF(ISERROR(VLOOKUP(B15,#REF!,4,0)),"",(VLOOKUP(B15,#REF!,4,0)))</f>
        <v/>
      </c>
      <c r="E15" s="193" t="str">
        <f>IF(ISERROR(VLOOKUP(B15,#REF!,5,0)),"",(VLOOKUP(B15,#REF!,5,0)))</f>
        <v/>
      </c>
      <c r="F15" s="193" t="str">
        <f>IF(ISERROR(VLOOKUP(B15,#REF!,6,0)),"",(VLOOKUP(B15,#REF!,6,0)))</f>
        <v/>
      </c>
      <c r="G15" s="172"/>
      <c r="H15" s="172"/>
      <c r="I15" s="172"/>
      <c r="J15" s="173"/>
      <c r="K15" s="174"/>
      <c r="L15" s="174"/>
      <c r="M15" s="172"/>
      <c r="N15" s="175"/>
      <c r="O15" s="172"/>
      <c r="P15" s="174"/>
      <c r="Q15" s="174"/>
      <c r="R15" s="174"/>
      <c r="S15" s="172"/>
      <c r="T15" s="172"/>
      <c r="U15" s="172"/>
      <c r="V15" s="174"/>
      <c r="W15" s="174"/>
      <c r="X15" s="174"/>
      <c r="Y15" s="172"/>
      <c r="Z15" s="172"/>
      <c r="AA15" s="172"/>
      <c r="AB15" s="174"/>
      <c r="AC15" s="174"/>
      <c r="AD15" s="174"/>
      <c r="AE15" s="172"/>
      <c r="AF15" s="172"/>
      <c r="AG15" s="172"/>
      <c r="AH15" s="174"/>
      <c r="AI15" s="174"/>
      <c r="AJ15" s="174"/>
      <c r="AK15" s="172"/>
      <c r="AL15" s="172"/>
      <c r="AM15" s="172"/>
      <c r="AN15" s="174"/>
      <c r="AO15" s="174"/>
      <c r="AP15" s="174"/>
      <c r="AQ15" s="172"/>
      <c r="AR15" s="172"/>
      <c r="AS15" s="172"/>
      <c r="AT15" s="174"/>
      <c r="AU15" s="176"/>
      <c r="AV15" s="176"/>
      <c r="AW15" s="172"/>
      <c r="AX15" s="172"/>
      <c r="AY15" s="172"/>
      <c r="AZ15" s="174"/>
      <c r="BA15" s="174"/>
      <c r="BB15" s="174"/>
      <c r="BC15" s="172"/>
      <c r="BD15" s="177"/>
      <c r="BE15" s="177"/>
      <c r="BF15" s="174"/>
      <c r="BG15" s="176"/>
      <c r="BH15" s="176"/>
      <c r="BI15" s="172"/>
      <c r="BJ15" s="177"/>
      <c r="BK15" s="177"/>
      <c r="BL15" s="174"/>
      <c r="BM15" s="176"/>
      <c r="BN15" s="176"/>
      <c r="BO15" s="194"/>
      <c r="BP15" s="196"/>
      <c r="BQ15" s="223"/>
      <c r="BV15" s="151">
        <v>80</v>
      </c>
      <c r="BW15" s="149">
        <v>11</v>
      </c>
    </row>
    <row r="16" spans="1:75" s="13" customFormat="1" ht="87" customHeight="1" x14ac:dyDescent="0.2">
      <c r="A16" s="189">
        <v>6</v>
      </c>
      <c r="B16" s="190" t="s">
        <v>257</v>
      </c>
      <c r="C16" s="191" t="str">
        <f>IF(ISERROR(VLOOKUP(B16,#REF!,2,0)),"",(VLOOKUP(B16,#REF!,2,0)))</f>
        <v/>
      </c>
      <c r="D16" s="192" t="str">
        <f>IF(ISERROR(VLOOKUP(B16,#REF!,4,0)),"",(VLOOKUP(B16,#REF!,4,0)))</f>
        <v/>
      </c>
      <c r="E16" s="193" t="str">
        <f>IF(ISERROR(VLOOKUP(B16,#REF!,5,0)),"",(VLOOKUP(B16,#REF!,5,0)))</f>
        <v/>
      </c>
      <c r="F16" s="193" t="str">
        <f>IF(ISERROR(VLOOKUP(B16,#REF!,6,0)),"",(VLOOKUP(B16,#REF!,6,0)))</f>
        <v/>
      </c>
      <c r="G16" s="172"/>
      <c r="H16" s="172"/>
      <c r="I16" s="172"/>
      <c r="J16" s="173"/>
      <c r="K16" s="174"/>
      <c r="L16" s="174"/>
      <c r="M16" s="172"/>
      <c r="N16" s="175"/>
      <c r="O16" s="172"/>
      <c r="P16" s="174"/>
      <c r="Q16" s="174"/>
      <c r="R16" s="174"/>
      <c r="S16" s="172"/>
      <c r="T16" s="172"/>
      <c r="U16" s="172"/>
      <c r="V16" s="174"/>
      <c r="W16" s="174"/>
      <c r="X16" s="174"/>
      <c r="Y16" s="172"/>
      <c r="Z16" s="172"/>
      <c r="AA16" s="172"/>
      <c r="AB16" s="174"/>
      <c r="AC16" s="174"/>
      <c r="AD16" s="174"/>
      <c r="AE16" s="172"/>
      <c r="AF16" s="172"/>
      <c r="AG16" s="172"/>
      <c r="AH16" s="174"/>
      <c r="AI16" s="174"/>
      <c r="AJ16" s="174"/>
      <c r="AK16" s="172"/>
      <c r="AL16" s="172"/>
      <c r="AM16" s="172"/>
      <c r="AN16" s="174"/>
      <c r="AO16" s="174"/>
      <c r="AP16" s="174"/>
      <c r="AQ16" s="172"/>
      <c r="AR16" s="172"/>
      <c r="AS16" s="172"/>
      <c r="AT16" s="174"/>
      <c r="AU16" s="176"/>
      <c r="AV16" s="176"/>
      <c r="AW16" s="177"/>
      <c r="AX16" s="177"/>
      <c r="AY16" s="177"/>
      <c r="AZ16" s="176"/>
      <c r="BA16" s="176"/>
      <c r="BB16" s="176"/>
      <c r="BC16" s="177"/>
      <c r="BD16" s="177"/>
      <c r="BE16" s="177"/>
      <c r="BF16" s="176"/>
      <c r="BG16" s="176"/>
      <c r="BH16" s="176"/>
      <c r="BI16" s="177"/>
      <c r="BJ16" s="177"/>
      <c r="BK16" s="177"/>
      <c r="BL16" s="176"/>
      <c r="BM16" s="176"/>
      <c r="BN16" s="176"/>
      <c r="BO16" s="194"/>
      <c r="BP16" s="196"/>
      <c r="BQ16" s="223"/>
      <c r="BV16" s="151">
        <v>84</v>
      </c>
      <c r="BW16" s="149">
        <v>13</v>
      </c>
    </row>
    <row r="17" spans="1:75" s="13" customFormat="1" ht="87" customHeight="1" x14ac:dyDescent="0.2">
      <c r="A17" s="189">
        <v>7</v>
      </c>
      <c r="B17" s="190" t="s">
        <v>258</v>
      </c>
      <c r="C17" s="191" t="str">
        <f>IF(ISERROR(VLOOKUP(B17,#REF!,2,0)),"",(VLOOKUP(B17,#REF!,2,0)))</f>
        <v/>
      </c>
      <c r="D17" s="192" t="str">
        <f>IF(ISERROR(VLOOKUP(B17,#REF!,4,0)),"",(VLOOKUP(B17,#REF!,4,0)))</f>
        <v/>
      </c>
      <c r="E17" s="193" t="str">
        <f>IF(ISERROR(VLOOKUP(B17,#REF!,5,0)),"",(VLOOKUP(B17,#REF!,5,0)))</f>
        <v/>
      </c>
      <c r="F17" s="193" t="str">
        <f>IF(ISERROR(VLOOKUP(B17,#REF!,6,0)),"",(VLOOKUP(B17,#REF!,6,0)))</f>
        <v/>
      </c>
      <c r="G17" s="172"/>
      <c r="H17" s="172"/>
      <c r="I17" s="172"/>
      <c r="J17" s="173"/>
      <c r="K17" s="174"/>
      <c r="L17" s="174"/>
      <c r="M17" s="172"/>
      <c r="N17" s="175"/>
      <c r="O17" s="172"/>
      <c r="P17" s="174"/>
      <c r="Q17" s="174"/>
      <c r="R17" s="174"/>
      <c r="S17" s="172"/>
      <c r="T17" s="172"/>
      <c r="U17" s="172"/>
      <c r="V17" s="174"/>
      <c r="W17" s="174"/>
      <c r="X17" s="174"/>
      <c r="Y17" s="172"/>
      <c r="Z17" s="172"/>
      <c r="AA17" s="172"/>
      <c r="AB17" s="174"/>
      <c r="AC17" s="174"/>
      <c r="AD17" s="174"/>
      <c r="AE17" s="172"/>
      <c r="AF17" s="172"/>
      <c r="AG17" s="172"/>
      <c r="AH17" s="174"/>
      <c r="AI17" s="174"/>
      <c r="AJ17" s="174"/>
      <c r="AK17" s="172"/>
      <c r="AL17" s="172"/>
      <c r="AM17" s="172"/>
      <c r="AN17" s="174"/>
      <c r="AO17" s="174"/>
      <c r="AP17" s="174"/>
      <c r="AQ17" s="172"/>
      <c r="AR17" s="172"/>
      <c r="AS17" s="172"/>
      <c r="AT17" s="174"/>
      <c r="AU17" s="176"/>
      <c r="AV17" s="176"/>
      <c r="AW17" s="177"/>
      <c r="AX17" s="177"/>
      <c r="AY17" s="177"/>
      <c r="AZ17" s="176"/>
      <c r="BA17" s="176"/>
      <c r="BB17" s="176"/>
      <c r="BC17" s="177"/>
      <c r="BD17" s="177"/>
      <c r="BE17" s="177"/>
      <c r="BF17" s="176"/>
      <c r="BG17" s="176"/>
      <c r="BH17" s="176"/>
      <c r="BI17" s="177"/>
      <c r="BJ17" s="177"/>
      <c r="BK17" s="177"/>
      <c r="BL17" s="176"/>
      <c r="BM17" s="176"/>
      <c r="BN17" s="176"/>
      <c r="BO17" s="194"/>
      <c r="BP17" s="196"/>
      <c r="BQ17" s="223"/>
      <c r="BV17" s="151">
        <v>86</v>
      </c>
      <c r="BW17" s="149">
        <v>14</v>
      </c>
    </row>
    <row r="18" spans="1:75" s="13" customFormat="1" ht="87" customHeight="1" x14ac:dyDescent="0.2">
      <c r="A18" s="189">
        <v>8</v>
      </c>
      <c r="B18" s="190" t="s">
        <v>259</v>
      </c>
      <c r="C18" s="191" t="str">
        <f>IF(ISERROR(VLOOKUP(B18,#REF!,2,0)),"",(VLOOKUP(B18,#REF!,2,0)))</f>
        <v/>
      </c>
      <c r="D18" s="192" t="str">
        <f>IF(ISERROR(VLOOKUP(B18,#REF!,4,0)),"",(VLOOKUP(B18,#REF!,4,0)))</f>
        <v/>
      </c>
      <c r="E18" s="193" t="str">
        <f>IF(ISERROR(VLOOKUP(B18,#REF!,5,0)),"",(VLOOKUP(B18,#REF!,5,0)))</f>
        <v/>
      </c>
      <c r="F18" s="193" t="str">
        <f>IF(ISERROR(VLOOKUP(B18,#REF!,6,0)),"",(VLOOKUP(B18,#REF!,6,0)))</f>
        <v/>
      </c>
      <c r="G18" s="172"/>
      <c r="H18" s="172"/>
      <c r="I18" s="172"/>
      <c r="J18" s="173"/>
      <c r="K18" s="174"/>
      <c r="L18" s="174"/>
      <c r="M18" s="172"/>
      <c r="N18" s="175"/>
      <c r="O18" s="172"/>
      <c r="P18" s="174"/>
      <c r="Q18" s="174"/>
      <c r="R18" s="174"/>
      <c r="S18" s="172"/>
      <c r="T18" s="172"/>
      <c r="U18" s="172"/>
      <c r="V18" s="174"/>
      <c r="W18" s="174"/>
      <c r="X18" s="174"/>
      <c r="Y18" s="172"/>
      <c r="Z18" s="172"/>
      <c r="AA18" s="172"/>
      <c r="AB18" s="174"/>
      <c r="AC18" s="174"/>
      <c r="AD18" s="174"/>
      <c r="AE18" s="172"/>
      <c r="AF18" s="172"/>
      <c r="AG18" s="172"/>
      <c r="AH18" s="174"/>
      <c r="AI18" s="174"/>
      <c r="AJ18" s="174"/>
      <c r="AK18" s="172"/>
      <c r="AL18" s="172"/>
      <c r="AM18" s="172"/>
      <c r="AN18" s="174"/>
      <c r="AO18" s="174"/>
      <c r="AP18" s="174"/>
      <c r="AQ18" s="172"/>
      <c r="AR18" s="172"/>
      <c r="AS18" s="172"/>
      <c r="AT18" s="174"/>
      <c r="AU18" s="176"/>
      <c r="AV18" s="176"/>
      <c r="AW18" s="177"/>
      <c r="AX18" s="177"/>
      <c r="AY18" s="177"/>
      <c r="AZ18" s="176"/>
      <c r="BA18" s="176"/>
      <c r="BB18" s="176"/>
      <c r="BC18" s="177"/>
      <c r="BD18" s="177"/>
      <c r="BE18" s="177"/>
      <c r="BF18" s="176"/>
      <c r="BG18" s="176"/>
      <c r="BH18" s="176"/>
      <c r="BI18" s="177"/>
      <c r="BJ18" s="177"/>
      <c r="BK18" s="177"/>
      <c r="BL18" s="176"/>
      <c r="BM18" s="176"/>
      <c r="BN18" s="176"/>
      <c r="BO18" s="194"/>
      <c r="BP18" s="196"/>
      <c r="BQ18" s="194"/>
      <c r="BV18" s="151">
        <v>88</v>
      </c>
      <c r="BW18" s="149">
        <v>15</v>
      </c>
    </row>
    <row r="19" spans="1:75" s="13" customFormat="1" ht="87" customHeight="1" x14ac:dyDescent="0.2">
      <c r="A19" s="189"/>
      <c r="B19" s="190" t="s">
        <v>260</v>
      </c>
      <c r="C19" s="191" t="str">
        <f>IF(ISERROR(VLOOKUP(B19,#REF!,2,0)),"",(VLOOKUP(B19,#REF!,2,0)))</f>
        <v/>
      </c>
      <c r="D19" s="192" t="str">
        <f>IF(ISERROR(VLOOKUP(B19,#REF!,4,0)),"",(VLOOKUP(B19,#REF!,4,0)))</f>
        <v/>
      </c>
      <c r="E19" s="193" t="str">
        <f>IF(ISERROR(VLOOKUP(B19,#REF!,5,0)),"",(VLOOKUP(B19,#REF!,5,0)))</f>
        <v/>
      </c>
      <c r="F19" s="193" t="str">
        <f>IF(ISERROR(VLOOKUP(B19,#REF!,6,0)),"",(VLOOKUP(B19,#REF!,6,0)))</f>
        <v/>
      </c>
      <c r="G19" s="172"/>
      <c r="H19" s="172"/>
      <c r="I19" s="172"/>
      <c r="J19" s="173"/>
      <c r="K19" s="174"/>
      <c r="L19" s="174"/>
      <c r="M19" s="172"/>
      <c r="N19" s="175"/>
      <c r="O19" s="172"/>
      <c r="P19" s="174"/>
      <c r="Q19" s="174"/>
      <c r="R19" s="174"/>
      <c r="S19" s="172"/>
      <c r="T19" s="172"/>
      <c r="U19" s="172"/>
      <c r="V19" s="174"/>
      <c r="W19" s="174"/>
      <c r="X19" s="174"/>
      <c r="Y19" s="172"/>
      <c r="Z19" s="172"/>
      <c r="AA19" s="172"/>
      <c r="AB19" s="174"/>
      <c r="AC19" s="174"/>
      <c r="AD19" s="174"/>
      <c r="AE19" s="172"/>
      <c r="AF19" s="172"/>
      <c r="AG19" s="172"/>
      <c r="AH19" s="174"/>
      <c r="AI19" s="174"/>
      <c r="AJ19" s="174"/>
      <c r="AK19" s="172"/>
      <c r="AL19" s="172"/>
      <c r="AM19" s="172"/>
      <c r="AN19" s="174"/>
      <c r="AO19" s="174"/>
      <c r="AP19" s="174"/>
      <c r="AQ19" s="172"/>
      <c r="AR19" s="172"/>
      <c r="AS19" s="172"/>
      <c r="AT19" s="174"/>
      <c r="AU19" s="176"/>
      <c r="AV19" s="176"/>
      <c r="AW19" s="177"/>
      <c r="AX19" s="177"/>
      <c r="AY19" s="177"/>
      <c r="AZ19" s="176"/>
      <c r="BA19" s="176"/>
      <c r="BB19" s="176"/>
      <c r="BC19" s="177"/>
      <c r="BD19" s="177"/>
      <c r="BE19" s="177"/>
      <c r="BF19" s="176"/>
      <c r="BG19" s="176"/>
      <c r="BH19" s="176"/>
      <c r="BI19" s="177"/>
      <c r="BJ19" s="177"/>
      <c r="BK19" s="177"/>
      <c r="BL19" s="176"/>
      <c r="BM19" s="176"/>
      <c r="BN19" s="176"/>
      <c r="BO19" s="194"/>
      <c r="BP19" s="196"/>
      <c r="BQ19" s="194"/>
      <c r="BV19" s="151">
        <v>90</v>
      </c>
      <c r="BW19" s="149">
        <v>16</v>
      </c>
    </row>
    <row r="20" spans="1:75" s="13" customFormat="1" ht="87" customHeight="1" x14ac:dyDescent="0.2">
      <c r="A20" s="181"/>
      <c r="B20" s="190" t="s">
        <v>261</v>
      </c>
      <c r="C20" s="182" t="str">
        <f>IF(ISERROR(VLOOKUP(B20,#REF!,2,0)),"",(VLOOKUP(B20,#REF!,2,0)))</f>
        <v/>
      </c>
      <c r="D20" s="183" t="str">
        <f>IF(ISERROR(VLOOKUP(B20,#REF!,4,0)),"",(VLOOKUP(B20,#REF!,4,0)))</f>
        <v/>
      </c>
      <c r="E20" s="184" t="str">
        <f>IF(ISERROR(VLOOKUP(B20,#REF!,5,0)),"",(VLOOKUP(B20,#REF!,5,0)))</f>
        <v/>
      </c>
      <c r="F20" s="184" t="str">
        <f>IF(ISERROR(VLOOKUP(B20,#REF!,6,0)),"",(VLOOKUP(B20,#REF!,6,0)))</f>
        <v/>
      </c>
      <c r="G20" s="172"/>
      <c r="H20" s="172"/>
      <c r="I20" s="172"/>
      <c r="J20" s="173"/>
      <c r="K20" s="174"/>
      <c r="L20" s="174"/>
      <c r="M20" s="172"/>
      <c r="N20" s="175"/>
      <c r="O20" s="172"/>
      <c r="P20" s="174"/>
      <c r="Q20" s="174"/>
      <c r="R20" s="174"/>
      <c r="S20" s="172"/>
      <c r="T20" s="172"/>
      <c r="U20" s="172"/>
      <c r="V20" s="174"/>
      <c r="W20" s="174"/>
      <c r="X20" s="174"/>
      <c r="Y20" s="172"/>
      <c r="Z20" s="172"/>
      <c r="AA20" s="172"/>
      <c r="AB20" s="174"/>
      <c r="AC20" s="174"/>
      <c r="AD20" s="174"/>
      <c r="AE20" s="172"/>
      <c r="AF20" s="172"/>
      <c r="AG20" s="172"/>
      <c r="AH20" s="174"/>
      <c r="AI20" s="174"/>
      <c r="AJ20" s="174"/>
      <c r="AK20" s="172"/>
      <c r="AL20" s="172"/>
      <c r="AM20" s="172"/>
      <c r="AN20" s="174"/>
      <c r="AO20" s="174"/>
      <c r="AP20" s="174"/>
      <c r="AQ20" s="172"/>
      <c r="AR20" s="172"/>
      <c r="AS20" s="172"/>
      <c r="AT20" s="174"/>
      <c r="AU20" s="176"/>
      <c r="AV20" s="176"/>
      <c r="AW20" s="177"/>
      <c r="AX20" s="177"/>
      <c r="AY20" s="177"/>
      <c r="AZ20" s="176"/>
      <c r="BA20" s="176"/>
      <c r="BB20" s="176"/>
      <c r="BC20" s="177"/>
      <c r="BD20" s="177"/>
      <c r="BE20" s="177"/>
      <c r="BF20" s="176"/>
      <c r="BG20" s="176"/>
      <c r="BH20" s="176"/>
      <c r="BI20" s="177"/>
      <c r="BJ20" s="177"/>
      <c r="BK20" s="177"/>
      <c r="BL20" s="176"/>
      <c r="BM20" s="176"/>
      <c r="BN20" s="176"/>
      <c r="BO20" s="194"/>
      <c r="BP20" s="197"/>
      <c r="BQ20" s="194"/>
      <c r="BV20" s="151">
        <v>92</v>
      </c>
      <c r="BW20" s="149">
        <v>17</v>
      </c>
    </row>
    <row r="21" spans="1:75" s="13" customFormat="1" ht="87" customHeight="1" x14ac:dyDescent="0.2">
      <c r="A21" s="181"/>
      <c r="B21" s="190" t="s">
        <v>262</v>
      </c>
      <c r="C21" s="182" t="str">
        <f>IF(ISERROR(VLOOKUP(B21,#REF!,2,0)),"",(VLOOKUP(B21,#REF!,2,0)))</f>
        <v/>
      </c>
      <c r="D21" s="183" t="str">
        <f>IF(ISERROR(VLOOKUP(B21,#REF!,4,0)),"",(VLOOKUP(B21,#REF!,4,0)))</f>
        <v/>
      </c>
      <c r="E21" s="184" t="str">
        <f>IF(ISERROR(VLOOKUP(B21,#REF!,5,0)),"",(VLOOKUP(B21,#REF!,5,0)))</f>
        <v/>
      </c>
      <c r="F21" s="184" t="str">
        <f>IF(ISERROR(VLOOKUP(B21,#REF!,6,0)),"",(VLOOKUP(B21,#REF!,6,0)))</f>
        <v/>
      </c>
      <c r="G21" s="172"/>
      <c r="H21" s="172"/>
      <c r="I21" s="172"/>
      <c r="J21" s="173"/>
      <c r="K21" s="174"/>
      <c r="L21" s="174"/>
      <c r="M21" s="172"/>
      <c r="N21" s="175"/>
      <c r="O21" s="172"/>
      <c r="P21" s="174"/>
      <c r="Q21" s="174"/>
      <c r="R21" s="174"/>
      <c r="S21" s="172"/>
      <c r="T21" s="172"/>
      <c r="U21" s="172"/>
      <c r="V21" s="174"/>
      <c r="W21" s="174"/>
      <c r="X21" s="174"/>
      <c r="Y21" s="172"/>
      <c r="Z21" s="172"/>
      <c r="AA21" s="172"/>
      <c r="AB21" s="174"/>
      <c r="AC21" s="174"/>
      <c r="AD21" s="174"/>
      <c r="AE21" s="172"/>
      <c r="AF21" s="172"/>
      <c r="AG21" s="172"/>
      <c r="AH21" s="174"/>
      <c r="AI21" s="174"/>
      <c r="AJ21" s="174"/>
      <c r="AK21" s="172"/>
      <c r="AL21" s="172"/>
      <c r="AM21" s="172"/>
      <c r="AN21" s="174"/>
      <c r="AO21" s="174"/>
      <c r="AP21" s="174"/>
      <c r="AQ21" s="172"/>
      <c r="AR21" s="172"/>
      <c r="AS21" s="172"/>
      <c r="AT21" s="174"/>
      <c r="AU21" s="176"/>
      <c r="AV21" s="176"/>
      <c r="AW21" s="177"/>
      <c r="AX21" s="177"/>
      <c r="AY21" s="177"/>
      <c r="AZ21" s="176"/>
      <c r="BA21" s="176"/>
      <c r="BB21" s="176"/>
      <c r="BC21" s="177"/>
      <c r="BD21" s="177"/>
      <c r="BE21" s="177"/>
      <c r="BF21" s="176"/>
      <c r="BG21" s="176"/>
      <c r="BH21" s="176"/>
      <c r="BI21" s="177"/>
      <c r="BJ21" s="177"/>
      <c r="BK21" s="177"/>
      <c r="BL21" s="176"/>
      <c r="BM21" s="176"/>
      <c r="BN21" s="176"/>
      <c r="BO21" s="194"/>
      <c r="BP21" s="197"/>
      <c r="BQ21" s="194"/>
      <c r="BV21" s="151">
        <v>94</v>
      </c>
      <c r="BW21" s="149">
        <v>18</v>
      </c>
    </row>
    <row r="22" spans="1:75" s="13" customFormat="1" ht="87" customHeight="1" x14ac:dyDescent="0.2">
      <c r="A22" s="181"/>
      <c r="B22" s="190" t="s">
        <v>263</v>
      </c>
      <c r="C22" s="182" t="str">
        <f>IF(ISERROR(VLOOKUP(B22,#REF!,2,0)),"",(VLOOKUP(B22,#REF!,2,0)))</f>
        <v/>
      </c>
      <c r="D22" s="183" t="str">
        <f>IF(ISERROR(VLOOKUP(B22,#REF!,4,0)),"",(VLOOKUP(B22,#REF!,4,0)))</f>
        <v/>
      </c>
      <c r="E22" s="184" t="str">
        <f>IF(ISERROR(VLOOKUP(B22,#REF!,5,0)),"",(VLOOKUP(B22,#REF!,5,0)))</f>
        <v/>
      </c>
      <c r="F22" s="184" t="str">
        <f>IF(ISERROR(VLOOKUP(B22,#REF!,6,0)),"",(VLOOKUP(B22,#REF!,6,0)))</f>
        <v/>
      </c>
      <c r="G22" s="172"/>
      <c r="H22" s="172"/>
      <c r="I22" s="172"/>
      <c r="J22" s="173"/>
      <c r="K22" s="174"/>
      <c r="L22" s="174"/>
      <c r="M22" s="172"/>
      <c r="N22" s="175"/>
      <c r="O22" s="172"/>
      <c r="P22" s="174"/>
      <c r="Q22" s="174"/>
      <c r="R22" s="174"/>
      <c r="S22" s="172"/>
      <c r="T22" s="172"/>
      <c r="U22" s="172"/>
      <c r="V22" s="174"/>
      <c r="W22" s="174"/>
      <c r="X22" s="174"/>
      <c r="Y22" s="172"/>
      <c r="Z22" s="172"/>
      <c r="AA22" s="172"/>
      <c r="AB22" s="174"/>
      <c r="AC22" s="174"/>
      <c r="AD22" s="174"/>
      <c r="AE22" s="172"/>
      <c r="AF22" s="172"/>
      <c r="AG22" s="172"/>
      <c r="AH22" s="174"/>
      <c r="AI22" s="174"/>
      <c r="AJ22" s="174"/>
      <c r="AK22" s="172"/>
      <c r="AL22" s="172"/>
      <c r="AM22" s="172"/>
      <c r="AN22" s="174"/>
      <c r="AO22" s="174"/>
      <c r="AP22" s="174"/>
      <c r="AQ22" s="172"/>
      <c r="AR22" s="172"/>
      <c r="AS22" s="172"/>
      <c r="AT22" s="174"/>
      <c r="AU22" s="176"/>
      <c r="AV22" s="176"/>
      <c r="AW22" s="177"/>
      <c r="AX22" s="177"/>
      <c r="AY22" s="177"/>
      <c r="AZ22" s="176"/>
      <c r="BA22" s="176"/>
      <c r="BB22" s="176"/>
      <c r="BC22" s="177"/>
      <c r="BD22" s="177"/>
      <c r="BE22" s="177"/>
      <c r="BF22" s="176"/>
      <c r="BG22" s="176"/>
      <c r="BH22" s="176"/>
      <c r="BI22" s="177"/>
      <c r="BJ22" s="177"/>
      <c r="BK22" s="177"/>
      <c r="BL22" s="176"/>
      <c r="BM22" s="176"/>
      <c r="BN22" s="176"/>
      <c r="BO22" s="131"/>
      <c r="BP22" s="197"/>
      <c r="BQ22" s="59"/>
      <c r="BV22" s="151">
        <v>96</v>
      </c>
      <c r="BW22" s="149">
        <v>19</v>
      </c>
    </row>
    <row r="23" spans="1:75" s="13" customFormat="1" ht="87" customHeight="1" x14ac:dyDescent="0.2">
      <c r="A23" s="181"/>
      <c r="B23" s="190" t="s">
        <v>264</v>
      </c>
      <c r="C23" s="182" t="str">
        <f>IF(ISERROR(VLOOKUP(B23,#REF!,2,0)),"",(VLOOKUP(B23,#REF!,2,0)))</f>
        <v/>
      </c>
      <c r="D23" s="183" t="str">
        <f>IF(ISERROR(VLOOKUP(B23,#REF!,4,0)),"",(VLOOKUP(B23,#REF!,4,0)))</f>
        <v/>
      </c>
      <c r="E23" s="184" t="str">
        <f>IF(ISERROR(VLOOKUP(B23,#REF!,5,0)),"",(VLOOKUP(B23,#REF!,5,0)))</f>
        <v/>
      </c>
      <c r="F23" s="184" t="str">
        <f>IF(ISERROR(VLOOKUP(B23,#REF!,6,0)),"",(VLOOKUP(B23,#REF!,6,0)))</f>
        <v/>
      </c>
      <c r="G23" s="172"/>
      <c r="H23" s="172"/>
      <c r="I23" s="172"/>
      <c r="J23" s="173"/>
      <c r="K23" s="174"/>
      <c r="L23" s="174"/>
      <c r="M23" s="172"/>
      <c r="N23" s="175"/>
      <c r="O23" s="172"/>
      <c r="P23" s="174"/>
      <c r="Q23" s="174"/>
      <c r="R23" s="174"/>
      <c r="S23" s="172"/>
      <c r="T23" s="172"/>
      <c r="U23" s="172"/>
      <c r="V23" s="174"/>
      <c r="W23" s="174"/>
      <c r="X23" s="174"/>
      <c r="Y23" s="172"/>
      <c r="Z23" s="172"/>
      <c r="AA23" s="172"/>
      <c r="AB23" s="174"/>
      <c r="AC23" s="174"/>
      <c r="AD23" s="174"/>
      <c r="AE23" s="172"/>
      <c r="AF23" s="172"/>
      <c r="AG23" s="172"/>
      <c r="AH23" s="174"/>
      <c r="AI23" s="174"/>
      <c r="AJ23" s="174"/>
      <c r="AK23" s="172"/>
      <c r="AL23" s="172"/>
      <c r="AM23" s="172"/>
      <c r="AN23" s="174"/>
      <c r="AO23" s="174"/>
      <c r="AP23" s="174"/>
      <c r="AQ23" s="172"/>
      <c r="AR23" s="172"/>
      <c r="AS23" s="172"/>
      <c r="AT23" s="174"/>
      <c r="AU23" s="176"/>
      <c r="AV23" s="176"/>
      <c r="AW23" s="177"/>
      <c r="AX23" s="177"/>
      <c r="AY23" s="177"/>
      <c r="AZ23" s="176"/>
      <c r="BA23" s="176"/>
      <c r="BB23" s="176"/>
      <c r="BC23" s="177"/>
      <c r="BD23" s="177"/>
      <c r="BE23" s="177"/>
      <c r="BF23" s="176"/>
      <c r="BG23" s="176"/>
      <c r="BH23" s="176"/>
      <c r="BI23" s="177"/>
      <c r="BJ23" s="177"/>
      <c r="BK23" s="177"/>
      <c r="BL23" s="176"/>
      <c r="BM23" s="176"/>
      <c r="BN23" s="176"/>
      <c r="BO23" s="131"/>
      <c r="BP23" s="197"/>
      <c r="BQ23" s="59"/>
      <c r="BV23" s="151">
        <v>98</v>
      </c>
      <c r="BW23" s="149">
        <v>20</v>
      </c>
    </row>
    <row r="24" spans="1:75" s="13" customFormat="1" ht="87" customHeight="1" x14ac:dyDescent="0.2">
      <c r="A24" s="181"/>
      <c r="B24" s="190" t="s">
        <v>265</v>
      </c>
      <c r="C24" s="182" t="str">
        <f>IF(ISERROR(VLOOKUP(B24,#REF!,2,0)),"",(VLOOKUP(B24,#REF!,2,0)))</f>
        <v/>
      </c>
      <c r="D24" s="183" t="str">
        <f>IF(ISERROR(VLOOKUP(B24,#REF!,4,0)),"",(VLOOKUP(B24,#REF!,4,0)))</f>
        <v/>
      </c>
      <c r="E24" s="184" t="str">
        <f>IF(ISERROR(VLOOKUP(B24,#REF!,5,0)),"",(VLOOKUP(B24,#REF!,5,0)))</f>
        <v/>
      </c>
      <c r="F24" s="184" t="str">
        <f>IF(ISERROR(VLOOKUP(B24,#REF!,6,0)),"",(VLOOKUP(B24,#REF!,6,0)))</f>
        <v/>
      </c>
      <c r="G24" s="172"/>
      <c r="H24" s="172"/>
      <c r="I24" s="172"/>
      <c r="J24" s="173"/>
      <c r="K24" s="174"/>
      <c r="L24" s="174"/>
      <c r="M24" s="172"/>
      <c r="N24" s="175"/>
      <c r="O24" s="172"/>
      <c r="P24" s="174"/>
      <c r="Q24" s="174"/>
      <c r="R24" s="174"/>
      <c r="S24" s="172"/>
      <c r="T24" s="172"/>
      <c r="U24" s="172"/>
      <c r="V24" s="174"/>
      <c r="W24" s="174"/>
      <c r="X24" s="174"/>
      <c r="Y24" s="172"/>
      <c r="Z24" s="172"/>
      <c r="AA24" s="172"/>
      <c r="AB24" s="174"/>
      <c r="AC24" s="174"/>
      <c r="AD24" s="174"/>
      <c r="AE24" s="172"/>
      <c r="AF24" s="172"/>
      <c r="AG24" s="172"/>
      <c r="AH24" s="174"/>
      <c r="AI24" s="174"/>
      <c r="AJ24" s="174"/>
      <c r="AK24" s="172"/>
      <c r="AL24" s="172"/>
      <c r="AM24" s="172"/>
      <c r="AN24" s="174"/>
      <c r="AO24" s="174"/>
      <c r="AP24" s="174"/>
      <c r="AQ24" s="172"/>
      <c r="AR24" s="172"/>
      <c r="AS24" s="172"/>
      <c r="AT24" s="174"/>
      <c r="AU24" s="176"/>
      <c r="AV24" s="176"/>
      <c r="AW24" s="177"/>
      <c r="AX24" s="177"/>
      <c r="AY24" s="177"/>
      <c r="AZ24" s="176"/>
      <c r="BA24" s="176"/>
      <c r="BB24" s="176"/>
      <c r="BC24" s="177"/>
      <c r="BD24" s="177"/>
      <c r="BE24" s="177"/>
      <c r="BF24" s="176"/>
      <c r="BG24" s="176"/>
      <c r="BH24" s="176"/>
      <c r="BI24" s="177"/>
      <c r="BJ24" s="177"/>
      <c r="BK24" s="177"/>
      <c r="BL24" s="176"/>
      <c r="BM24" s="176"/>
      <c r="BN24" s="176"/>
      <c r="BO24" s="131"/>
      <c r="BP24" s="165"/>
      <c r="BQ24" s="59"/>
      <c r="BV24" s="151">
        <v>100</v>
      </c>
      <c r="BW24" s="149">
        <v>21</v>
      </c>
    </row>
    <row r="25" spans="1:75" ht="9" customHeight="1" x14ac:dyDescent="0.2">
      <c r="E25" s="46"/>
      <c r="BV25" s="151">
        <v>123</v>
      </c>
      <c r="BW25" s="149">
        <v>33</v>
      </c>
    </row>
    <row r="26" spans="1:75" s="64" customFormat="1" x14ac:dyDescent="0.25">
      <c r="A26" s="60" t="s">
        <v>21</v>
      </c>
      <c r="B26" s="60"/>
      <c r="C26" s="60"/>
      <c r="D26" s="61"/>
      <c r="E26" s="62"/>
      <c r="F26" s="63" t="s">
        <v>0</v>
      </c>
      <c r="J26" s="64" t="s">
        <v>1</v>
      </c>
      <c r="S26" s="64" t="s">
        <v>2</v>
      </c>
      <c r="AA26" s="64" t="s">
        <v>3</v>
      </c>
      <c r="AL26" s="64" t="s">
        <v>3</v>
      </c>
      <c r="BO26" s="65" t="s">
        <v>3</v>
      </c>
      <c r="BP26" s="63"/>
      <c r="BQ26" s="63"/>
      <c r="BV26" s="151">
        <v>124</v>
      </c>
      <c r="BW26" s="149">
        <v>34</v>
      </c>
    </row>
    <row r="27" spans="1:75" x14ac:dyDescent="0.2">
      <c r="E27" s="46"/>
      <c r="BV27" s="151">
        <v>125</v>
      </c>
      <c r="BW27" s="149">
        <v>35</v>
      </c>
    </row>
    <row r="28" spans="1:75" x14ac:dyDescent="0.2">
      <c r="E28" s="46"/>
      <c r="BV28" s="151">
        <v>126</v>
      </c>
      <c r="BW28" s="149">
        <v>36</v>
      </c>
    </row>
    <row r="29" spans="1:75" x14ac:dyDescent="0.2">
      <c r="E29" s="46"/>
      <c r="BV29" s="151">
        <v>127</v>
      </c>
      <c r="BW29" s="149">
        <v>37</v>
      </c>
    </row>
    <row r="30" spans="1:75" x14ac:dyDescent="0.2">
      <c r="BV30" s="151">
        <v>128</v>
      </c>
      <c r="BW30" s="149">
        <v>38</v>
      </c>
    </row>
    <row r="31" spans="1:75" x14ac:dyDescent="0.2">
      <c r="BV31" s="151">
        <v>129</v>
      </c>
      <c r="BW31" s="149">
        <v>39</v>
      </c>
    </row>
    <row r="32" spans="1:75" x14ac:dyDescent="0.2">
      <c r="BV32" s="151">
        <v>130</v>
      </c>
      <c r="BW32" s="149">
        <v>40</v>
      </c>
    </row>
    <row r="33" spans="74:75" x14ac:dyDescent="0.2">
      <c r="BV33" s="151">
        <v>131</v>
      </c>
      <c r="BW33" s="149">
        <v>41</v>
      </c>
    </row>
    <row r="34" spans="74:75" x14ac:dyDescent="0.2">
      <c r="BV34" s="151">
        <v>132</v>
      </c>
      <c r="BW34" s="149">
        <v>42</v>
      </c>
    </row>
    <row r="35" spans="74:75" x14ac:dyDescent="0.2">
      <c r="BV35" s="151">
        <v>133</v>
      </c>
      <c r="BW35" s="149">
        <v>43</v>
      </c>
    </row>
    <row r="36" spans="74:75" x14ac:dyDescent="0.2">
      <c r="BV36" s="151">
        <v>134</v>
      </c>
      <c r="BW36" s="149">
        <v>44</v>
      </c>
    </row>
    <row r="37" spans="74:75" x14ac:dyDescent="0.2">
      <c r="BV37" s="151">
        <v>135</v>
      </c>
      <c r="BW37" s="149">
        <v>45</v>
      </c>
    </row>
    <row r="38" spans="74:75" x14ac:dyDescent="0.2">
      <c r="BV38" s="151">
        <v>136</v>
      </c>
      <c r="BW38" s="149">
        <v>46</v>
      </c>
    </row>
    <row r="39" spans="74:75" x14ac:dyDescent="0.2">
      <c r="BV39" s="151">
        <v>137</v>
      </c>
      <c r="BW39" s="149">
        <v>47</v>
      </c>
    </row>
    <row r="40" spans="74:75" x14ac:dyDescent="0.2">
      <c r="BV40" s="151">
        <v>138</v>
      </c>
      <c r="BW40" s="149">
        <v>48</v>
      </c>
    </row>
    <row r="41" spans="74:75" x14ac:dyDescent="0.2">
      <c r="BV41" s="151">
        <v>139</v>
      </c>
      <c r="BW41" s="149">
        <v>49</v>
      </c>
    </row>
    <row r="42" spans="74:75" x14ac:dyDescent="0.2">
      <c r="BV42" s="151">
        <v>140</v>
      </c>
      <c r="BW42" s="149">
        <v>50</v>
      </c>
    </row>
    <row r="43" spans="74:75" x14ac:dyDescent="0.2">
      <c r="BV43" s="151">
        <v>141</v>
      </c>
      <c r="BW43" s="149">
        <v>51</v>
      </c>
    </row>
    <row r="44" spans="74:75" x14ac:dyDescent="0.2">
      <c r="BV44" s="151">
        <v>142</v>
      </c>
      <c r="BW44" s="149">
        <v>52</v>
      </c>
    </row>
    <row r="45" spans="74:75" x14ac:dyDescent="0.2">
      <c r="BV45" s="151">
        <v>143</v>
      </c>
      <c r="BW45" s="149">
        <v>53</v>
      </c>
    </row>
    <row r="46" spans="74:75" x14ac:dyDescent="0.2">
      <c r="BV46" s="151">
        <v>144</v>
      </c>
      <c r="BW46" s="149">
        <v>54</v>
      </c>
    </row>
    <row r="47" spans="74:75" x14ac:dyDescent="0.2">
      <c r="BV47" s="151">
        <v>145</v>
      </c>
      <c r="BW47" s="149">
        <v>55</v>
      </c>
    </row>
    <row r="48" spans="74:75" x14ac:dyDescent="0.2">
      <c r="BV48" s="151">
        <v>146</v>
      </c>
      <c r="BW48" s="149">
        <v>56</v>
      </c>
    </row>
    <row r="49" spans="74:75" x14ac:dyDescent="0.2">
      <c r="BV49" s="151">
        <v>147</v>
      </c>
      <c r="BW49" s="149">
        <v>57</v>
      </c>
    </row>
    <row r="50" spans="74:75" x14ac:dyDescent="0.2">
      <c r="BV50" s="151">
        <v>148</v>
      </c>
      <c r="BW50" s="149">
        <v>58</v>
      </c>
    </row>
    <row r="51" spans="74:75" x14ac:dyDescent="0.2">
      <c r="BV51" s="151">
        <v>149</v>
      </c>
      <c r="BW51" s="149">
        <v>59</v>
      </c>
    </row>
    <row r="52" spans="74:75" x14ac:dyDescent="0.2">
      <c r="BV52" s="151">
        <v>150</v>
      </c>
      <c r="BW52" s="149">
        <v>60</v>
      </c>
    </row>
    <row r="53" spans="74:75" x14ac:dyDescent="0.2">
      <c r="BV53" s="151">
        <v>151</v>
      </c>
      <c r="BW53" s="149">
        <v>61</v>
      </c>
    </row>
    <row r="54" spans="74:75" x14ac:dyDescent="0.2">
      <c r="BV54" s="151">
        <v>152</v>
      </c>
      <c r="BW54" s="149">
        <v>62</v>
      </c>
    </row>
    <row r="55" spans="74:75" x14ac:dyDescent="0.2">
      <c r="BV55" s="151">
        <v>153</v>
      </c>
      <c r="BW55" s="149">
        <v>63</v>
      </c>
    </row>
    <row r="56" spans="74:75" x14ac:dyDescent="0.2">
      <c r="BV56" s="151">
        <v>154</v>
      </c>
      <c r="BW56" s="149">
        <v>64</v>
      </c>
    </row>
    <row r="57" spans="74:75" x14ac:dyDescent="0.2">
      <c r="BV57" s="151">
        <v>155</v>
      </c>
      <c r="BW57" s="149">
        <v>65</v>
      </c>
    </row>
    <row r="58" spans="74:75" x14ac:dyDescent="0.2">
      <c r="BV58" s="151">
        <v>156</v>
      </c>
      <c r="BW58" s="149">
        <v>66</v>
      </c>
    </row>
    <row r="59" spans="74:75" x14ac:dyDescent="0.2">
      <c r="BV59" s="151">
        <v>157</v>
      </c>
      <c r="BW59" s="149">
        <v>67</v>
      </c>
    </row>
    <row r="60" spans="74:75" x14ac:dyDescent="0.2">
      <c r="BV60" s="151">
        <v>158</v>
      </c>
      <c r="BW60" s="149">
        <v>68</v>
      </c>
    </row>
    <row r="61" spans="74:75" x14ac:dyDescent="0.2">
      <c r="BV61" s="151">
        <v>159</v>
      </c>
      <c r="BW61" s="149">
        <v>69</v>
      </c>
    </row>
    <row r="62" spans="74:75" x14ac:dyDescent="0.2">
      <c r="BV62" s="151">
        <v>160</v>
      </c>
      <c r="BW62" s="149">
        <v>70</v>
      </c>
    </row>
    <row r="63" spans="74:75" x14ac:dyDescent="0.2">
      <c r="BV63" s="151">
        <v>161</v>
      </c>
      <c r="BW63" s="149">
        <v>71</v>
      </c>
    </row>
    <row r="64" spans="74:75" x14ac:dyDescent="0.2">
      <c r="BV64" s="151">
        <v>162</v>
      </c>
      <c r="BW64" s="149">
        <v>72</v>
      </c>
    </row>
    <row r="65" spans="74:75" x14ac:dyDescent="0.2">
      <c r="BV65" s="151">
        <v>163</v>
      </c>
      <c r="BW65" s="149">
        <v>73</v>
      </c>
    </row>
    <row r="66" spans="74:75" x14ac:dyDescent="0.2">
      <c r="BV66" s="151">
        <v>164</v>
      </c>
      <c r="BW66" s="149">
        <v>74</v>
      </c>
    </row>
    <row r="67" spans="74:75" x14ac:dyDescent="0.2">
      <c r="BV67" s="151">
        <v>165</v>
      </c>
      <c r="BW67" s="149">
        <v>75</v>
      </c>
    </row>
    <row r="68" spans="74:75" x14ac:dyDescent="0.2">
      <c r="BV68" s="151">
        <v>166</v>
      </c>
      <c r="BW68" s="149">
        <v>76</v>
      </c>
    </row>
    <row r="69" spans="74:75" x14ac:dyDescent="0.2">
      <c r="BV69" s="151">
        <v>167</v>
      </c>
      <c r="BW69" s="149">
        <v>77</v>
      </c>
    </row>
    <row r="70" spans="74:75" x14ac:dyDescent="0.2">
      <c r="BV70" s="151">
        <v>168</v>
      </c>
      <c r="BW70" s="149">
        <v>78</v>
      </c>
    </row>
    <row r="71" spans="74:75" x14ac:dyDescent="0.2">
      <c r="BV71" s="151">
        <v>169</v>
      </c>
      <c r="BW71" s="149">
        <v>79</v>
      </c>
    </row>
    <row r="72" spans="74:75" x14ac:dyDescent="0.2">
      <c r="BV72" s="151">
        <v>170</v>
      </c>
      <c r="BW72" s="149">
        <v>80</v>
      </c>
    </row>
    <row r="73" spans="74:75" x14ac:dyDescent="0.2">
      <c r="BV73" s="151">
        <v>171</v>
      </c>
      <c r="BW73" s="149">
        <v>81</v>
      </c>
    </row>
    <row r="74" spans="74:75" x14ac:dyDescent="0.2">
      <c r="BV74" s="151">
        <v>172</v>
      </c>
      <c r="BW74" s="149">
        <v>82</v>
      </c>
    </row>
    <row r="75" spans="74:75" x14ac:dyDescent="0.2">
      <c r="BV75" s="151">
        <v>173</v>
      </c>
      <c r="BW75" s="149">
        <v>83</v>
      </c>
    </row>
    <row r="76" spans="74:75" x14ac:dyDescent="0.2">
      <c r="BV76" s="151">
        <v>174</v>
      </c>
      <c r="BW76" s="149">
        <v>84</v>
      </c>
    </row>
    <row r="77" spans="74:75" x14ac:dyDescent="0.2">
      <c r="BV77" s="151">
        <v>175</v>
      </c>
      <c r="BW77" s="149">
        <v>85</v>
      </c>
    </row>
    <row r="78" spans="74:75" x14ac:dyDescent="0.2">
      <c r="BV78" s="151">
        <v>176</v>
      </c>
      <c r="BW78" s="149">
        <v>86</v>
      </c>
    </row>
    <row r="79" spans="74:75" x14ac:dyDescent="0.2">
      <c r="BV79" s="151">
        <v>177</v>
      </c>
      <c r="BW79" s="149">
        <v>87</v>
      </c>
    </row>
    <row r="80" spans="74:75" x14ac:dyDescent="0.2">
      <c r="BV80" s="151">
        <v>178</v>
      </c>
      <c r="BW80" s="149">
        <v>88</v>
      </c>
    </row>
    <row r="81" spans="74:75" x14ac:dyDescent="0.2">
      <c r="BV81" s="151">
        <v>179</v>
      </c>
      <c r="BW81" s="149">
        <v>89</v>
      </c>
    </row>
    <row r="82" spans="74:75" x14ac:dyDescent="0.2">
      <c r="BV82" s="151">
        <v>180</v>
      </c>
      <c r="BW82" s="149">
        <v>90</v>
      </c>
    </row>
    <row r="83" spans="74:75" x14ac:dyDescent="0.2">
      <c r="BW83" s="149">
        <v>91</v>
      </c>
    </row>
    <row r="84" spans="74:75" x14ac:dyDescent="0.2">
      <c r="BV84" s="151">
        <v>181</v>
      </c>
      <c r="BW84" s="149">
        <v>92</v>
      </c>
    </row>
    <row r="85" spans="74:75" x14ac:dyDescent="0.2">
      <c r="BW85" s="149">
        <v>93</v>
      </c>
    </row>
    <row r="86" spans="74:75" x14ac:dyDescent="0.2">
      <c r="BV86" s="151">
        <v>182</v>
      </c>
      <c r="BW86" s="149">
        <v>94</v>
      </c>
    </row>
    <row r="87" spans="74:75" x14ac:dyDescent="0.2">
      <c r="BW87" s="149">
        <v>95</v>
      </c>
    </row>
    <row r="88" spans="74:75" x14ac:dyDescent="0.2">
      <c r="BV88" s="150">
        <v>183</v>
      </c>
      <c r="BW88" s="148">
        <v>96</v>
      </c>
    </row>
    <row r="89" spans="74:75" x14ac:dyDescent="0.2">
      <c r="BV89" s="150"/>
      <c r="BW89" s="148">
        <v>97</v>
      </c>
    </row>
    <row r="90" spans="74:75" x14ac:dyDescent="0.2">
      <c r="BV90" s="150">
        <v>184</v>
      </c>
      <c r="BW90" s="148">
        <v>98</v>
      </c>
    </row>
    <row r="91" spans="74:75" x14ac:dyDescent="0.2">
      <c r="BV91" s="150"/>
      <c r="BW91" s="148">
        <v>99</v>
      </c>
    </row>
    <row r="92" spans="74:75" x14ac:dyDescent="0.2">
      <c r="BV92" s="150">
        <v>185</v>
      </c>
      <c r="BW92" s="148">
        <v>100</v>
      </c>
    </row>
  </sheetData>
  <autoFilter ref="B9:BQ10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  <filterColumn colId="53" showButton="0"/>
    <filterColumn colId="54" showButton="0"/>
    <filterColumn colId="55" showButton="0"/>
    <filterColumn colId="56" showButton="0"/>
    <filterColumn colId="57" showButton="0"/>
    <filterColumn colId="58" showButton="0"/>
    <filterColumn colId="59" showButton="0"/>
    <filterColumn colId="60" showButton="0"/>
    <filterColumn colId="61" showButton="0"/>
    <filterColumn colId="62" showButton="0"/>
    <filterColumn colId="63" showButton="0"/>
  </autoFilter>
  <mergeCells count="52">
    <mergeCell ref="AW4:BB4"/>
    <mergeCell ref="BC4:BQ4"/>
    <mergeCell ref="AW5:BB5"/>
    <mergeCell ref="BC5:BQ5"/>
    <mergeCell ref="AW6:BB6"/>
    <mergeCell ref="BC6:BQ6"/>
    <mergeCell ref="F9:F10"/>
    <mergeCell ref="G9:BN9"/>
    <mergeCell ref="BO9:BO10"/>
    <mergeCell ref="BP9:BP10"/>
    <mergeCell ref="V10:X10"/>
    <mergeCell ref="Y10:AA10"/>
    <mergeCell ref="AB10:AD10"/>
    <mergeCell ref="AE10:AG10"/>
    <mergeCell ref="AH10:AJ10"/>
    <mergeCell ref="BF10:BH10"/>
    <mergeCell ref="BI10:BK10"/>
    <mergeCell ref="BL10:BN10"/>
    <mergeCell ref="AN10:AP10"/>
    <mergeCell ref="AQ10:AS10"/>
    <mergeCell ref="AT10:AV10"/>
    <mergeCell ref="AW10:AY10"/>
    <mergeCell ref="BQ9:BQ10"/>
    <mergeCell ref="G10:I10"/>
    <mergeCell ref="J10:L10"/>
    <mergeCell ref="M10:O10"/>
    <mergeCell ref="P10:R10"/>
    <mergeCell ref="S10:U10"/>
    <mergeCell ref="AK10:AM10"/>
    <mergeCell ref="AZ10:BB10"/>
    <mergeCell ref="BC10:BE10"/>
    <mergeCell ref="A7:D7"/>
    <mergeCell ref="E7:F7"/>
    <mergeCell ref="AW7:BB7"/>
    <mergeCell ref="BO8:BQ8"/>
    <mergeCell ref="BC7:BH7"/>
    <mergeCell ref="BI7:BK7"/>
    <mergeCell ref="BL7:BN7"/>
    <mergeCell ref="A9:A10"/>
    <mergeCell ref="B9:B10"/>
    <mergeCell ref="C9:C10"/>
    <mergeCell ref="D9:D10"/>
    <mergeCell ref="E9:E10"/>
    <mergeCell ref="A1:BQ1"/>
    <mergeCell ref="A2:BQ2"/>
    <mergeCell ref="A3:D3"/>
    <mergeCell ref="E3:F3"/>
    <mergeCell ref="AF3:AJ3"/>
    <mergeCell ref="AW3:BB3"/>
    <mergeCell ref="BC3:BQ3"/>
    <mergeCell ref="S3:X3"/>
    <mergeCell ref="Z3:AE3"/>
  </mergeCells>
  <conditionalFormatting sqref="G11:BN24">
    <cfRule type="containsText" dxfId="26" priority="1" stopIfTrue="1" operator="containsText" text="O">
      <formula>NOT(ISERROR(SEARCH("O",G11)))</formula>
    </cfRule>
    <cfRule type="containsText" dxfId="25" priority="2" stopIfTrue="1" operator="containsText" text="X">
      <formula>NOT(ISERROR(SEARCH("X",G11)))</formula>
    </cfRule>
  </conditionalFormatting>
  <hyperlinks>
    <hyperlink ref="E3" location="'YARIŞMA PROGRAMI'!C13" display="Sırıkla Atlama"/>
    <hyperlink ref="E3:F3" location="'YARIŞMA PROGRAMI'!C8" display="'YARIŞMA PROGRAMI'!C8"/>
  </hyperlinks>
  <printOptions horizontalCentered="1"/>
  <pageMargins left="0.27" right="0.15748031496062992" top="0.55118110236220474" bottom="0.27559055118110237" header="0.19685039370078741" footer="0.19685039370078741"/>
  <pageSetup paperSize="9" scale="28" fitToHeight="0" orientation="landscape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81"/>
  <sheetViews>
    <sheetView view="pageBreakPreview" zoomScale="70" zoomScaleNormal="100" zoomScaleSheetLayoutView="70" workbookViewId="0">
      <selection activeCell="I12" sqref="I12"/>
    </sheetView>
  </sheetViews>
  <sheetFormatPr defaultRowHeight="12.75" x14ac:dyDescent="0.2"/>
  <cols>
    <col min="1" max="1" width="6" style="73" customWidth="1"/>
    <col min="2" max="2" width="13.140625" style="73" hidden="1" customWidth="1"/>
    <col min="3" max="3" width="8.5703125" style="73" customWidth="1"/>
    <col min="4" max="4" width="13.5703125" style="74" customWidth="1"/>
    <col min="5" max="5" width="31.85546875" style="73" customWidth="1"/>
    <col min="6" max="6" width="22.140625" style="3" customWidth="1"/>
    <col min="7" max="11" width="14.140625" style="3" customWidth="1"/>
    <col min="12" max="12" width="15.5703125" style="3" customWidth="1"/>
    <col min="13" max="13" width="14.140625" style="3" customWidth="1"/>
    <col min="14" max="14" width="13" style="75" customWidth="1"/>
    <col min="15" max="15" width="10.28515625" style="73" customWidth="1"/>
    <col min="16" max="16" width="10" style="152" customWidth="1"/>
    <col min="17" max="17" width="9.140625" style="153" hidden="1" customWidth="1"/>
    <col min="18" max="18" width="9.140625" style="152" hidden="1" customWidth="1"/>
    <col min="19" max="16384" width="9.140625" style="3"/>
  </cols>
  <sheetData>
    <row r="1" spans="1:18" ht="48.75" customHeight="1" x14ac:dyDescent="0.2">
      <c r="A1" s="487" t="str">
        <f>'YARIŞMA BİLGİLERİ'!A2:K2</f>
        <v>Türkiye Atletizm Federasyonu
İzmir Atletizm İl Temsilciliği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222"/>
      <c r="Q1" s="153">
        <v>330</v>
      </c>
      <c r="R1" s="152">
        <v>1</v>
      </c>
    </row>
    <row r="2" spans="1:18" ht="25.5" customHeight="1" x14ac:dyDescent="0.2">
      <c r="A2" s="490">
        <f>'YARIŞMA BİLGİLERİ'!A14:K14</f>
        <v>0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  <c r="Q2" s="153">
        <v>347</v>
      </c>
      <c r="R2" s="152">
        <v>2</v>
      </c>
    </row>
    <row r="3" spans="1:18" s="4" customFormat="1" ht="27" customHeight="1" x14ac:dyDescent="0.2">
      <c r="A3" s="488" t="s">
        <v>47</v>
      </c>
      <c r="B3" s="488"/>
      <c r="C3" s="488"/>
      <c r="D3" s="489" t="e">
        <f>#REF!</f>
        <v>#REF!</v>
      </c>
      <c r="E3" s="489"/>
      <c r="F3" s="351" t="s">
        <v>363</v>
      </c>
      <c r="G3" s="478" t="e">
        <f>#REF!</f>
        <v>#REF!</v>
      </c>
      <c r="H3" s="478"/>
      <c r="I3" s="351"/>
      <c r="J3" s="351"/>
      <c r="K3" s="351"/>
      <c r="L3" s="331" t="s">
        <v>526</v>
      </c>
      <c r="M3" s="491" t="e">
        <f>#REF!</f>
        <v>#REF!</v>
      </c>
      <c r="N3" s="491"/>
      <c r="O3" s="491"/>
      <c r="P3" s="491"/>
      <c r="Q3" s="153">
        <v>364</v>
      </c>
      <c r="R3" s="152">
        <v>3</v>
      </c>
    </row>
    <row r="4" spans="1:18" s="4" customFormat="1" ht="27" customHeight="1" x14ac:dyDescent="0.2">
      <c r="A4" s="354"/>
      <c r="B4" s="354"/>
      <c r="C4" s="354"/>
      <c r="D4" s="355"/>
      <c r="E4" s="355"/>
      <c r="F4" s="356"/>
      <c r="G4" s="374"/>
      <c r="H4" s="374"/>
      <c r="I4" s="356"/>
      <c r="J4" s="356"/>
      <c r="K4" s="356"/>
      <c r="L4" s="336" t="s">
        <v>527</v>
      </c>
      <c r="M4" s="482" t="e">
        <f>#REF!</f>
        <v>#REF!</v>
      </c>
      <c r="N4" s="482"/>
      <c r="O4" s="482"/>
      <c r="P4" s="482"/>
      <c r="Q4" s="153"/>
      <c r="R4" s="152"/>
    </row>
    <row r="5" spans="1:18" s="4" customFormat="1" ht="27" customHeight="1" x14ac:dyDescent="0.2">
      <c r="A5" s="354"/>
      <c r="B5" s="354"/>
      <c r="C5" s="354"/>
      <c r="D5" s="355"/>
      <c r="E5" s="355"/>
      <c r="F5" s="356"/>
      <c r="G5" s="374"/>
      <c r="H5" s="374"/>
      <c r="I5" s="356"/>
      <c r="J5" s="356"/>
      <c r="K5" s="356"/>
      <c r="L5" s="336" t="s">
        <v>528</v>
      </c>
      <c r="M5" s="482" t="e">
        <f>#REF!</f>
        <v>#REF!</v>
      </c>
      <c r="N5" s="482"/>
      <c r="O5" s="482"/>
      <c r="P5" s="482"/>
      <c r="Q5" s="153"/>
      <c r="R5" s="152"/>
    </row>
    <row r="6" spans="1:18" s="4" customFormat="1" ht="27" customHeight="1" x14ac:dyDescent="0.2">
      <c r="A6" s="354"/>
      <c r="B6" s="354"/>
      <c r="C6" s="354"/>
      <c r="D6" s="355"/>
      <c r="E6" s="355"/>
      <c r="F6" s="356"/>
      <c r="G6" s="374"/>
      <c r="H6" s="374"/>
      <c r="I6" s="356"/>
      <c r="J6" s="356"/>
      <c r="K6" s="356"/>
      <c r="L6" s="336" t="s">
        <v>529</v>
      </c>
      <c r="M6" s="482" t="e">
        <f>#REF!</f>
        <v>#REF!</v>
      </c>
      <c r="N6" s="482"/>
      <c r="O6" s="482"/>
      <c r="P6" s="482"/>
      <c r="Q6" s="153"/>
      <c r="R6" s="152"/>
    </row>
    <row r="7" spans="1:18" s="4" customFormat="1" ht="17.25" customHeight="1" x14ac:dyDescent="0.2">
      <c r="A7" s="481" t="s">
        <v>48</v>
      </c>
      <c r="B7" s="481"/>
      <c r="C7" s="481"/>
      <c r="D7" s="480" t="str">
        <f>'YARIŞMA BİLGİLERİ'!F21</f>
        <v>ERKEKLER  - BAYANLAR</v>
      </c>
      <c r="E7" s="480"/>
      <c r="F7" s="375" t="s">
        <v>129</v>
      </c>
      <c r="G7" s="376" t="e">
        <f>#REF!</f>
        <v>#REF!</v>
      </c>
      <c r="H7" s="376"/>
      <c r="I7" s="361"/>
      <c r="J7" s="361"/>
      <c r="K7" s="362"/>
      <c r="L7" s="341" t="s">
        <v>42</v>
      </c>
      <c r="M7" s="342" t="e">
        <f>#REF!</f>
        <v>#REF!</v>
      </c>
      <c r="N7" s="343" t="s">
        <v>377</v>
      </c>
      <c r="O7" s="350" t="e">
        <f>#REF!</f>
        <v>#REF!</v>
      </c>
      <c r="P7" s="377"/>
      <c r="Q7" s="153">
        <v>381</v>
      </c>
      <c r="R7" s="152">
        <v>4</v>
      </c>
    </row>
    <row r="8" spans="1:18" ht="15" customHeight="1" x14ac:dyDescent="0.2">
      <c r="A8" s="5"/>
      <c r="B8" s="5"/>
      <c r="C8" s="5"/>
      <c r="D8" s="9"/>
      <c r="E8" s="6"/>
      <c r="F8" s="7"/>
      <c r="G8" s="8"/>
      <c r="H8" s="8"/>
      <c r="I8" s="8"/>
      <c r="J8" s="8"/>
      <c r="K8" s="8"/>
      <c r="L8" s="8"/>
      <c r="M8" s="8"/>
      <c r="N8" s="485">
        <f ca="1">NOW()</f>
        <v>42842.47463553241</v>
      </c>
      <c r="O8" s="485"/>
      <c r="P8" s="160"/>
      <c r="Q8" s="153">
        <v>398</v>
      </c>
      <c r="R8" s="152">
        <v>5</v>
      </c>
    </row>
    <row r="9" spans="1:18" ht="15.75" x14ac:dyDescent="0.2">
      <c r="A9" s="477" t="s">
        <v>6</v>
      </c>
      <c r="B9" s="477"/>
      <c r="C9" s="479" t="s">
        <v>36</v>
      </c>
      <c r="D9" s="479" t="s">
        <v>50</v>
      </c>
      <c r="E9" s="477" t="s">
        <v>7</v>
      </c>
      <c r="F9" s="477" t="s">
        <v>198</v>
      </c>
      <c r="G9" s="486" t="s">
        <v>152</v>
      </c>
      <c r="H9" s="486"/>
      <c r="I9" s="486"/>
      <c r="J9" s="486"/>
      <c r="K9" s="486"/>
      <c r="L9" s="486"/>
      <c r="M9" s="486"/>
      <c r="N9" s="476" t="s">
        <v>8</v>
      </c>
      <c r="O9" s="476" t="s">
        <v>53</v>
      </c>
      <c r="P9" s="476" t="s">
        <v>9</v>
      </c>
      <c r="Q9" s="153">
        <v>415</v>
      </c>
      <c r="R9" s="152">
        <v>6</v>
      </c>
    </row>
    <row r="10" spans="1:18" ht="30" customHeight="1" x14ac:dyDescent="0.2">
      <c r="A10" s="477"/>
      <c r="B10" s="477"/>
      <c r="C10" s="479"/>
      <c r="D10" s="479"/>
      <c r="E10" s="477"/>
      <c r="F10" s="477"/>
      <c r="G10" s="125">
        <v>1</v>
      </c>
      <c r="H10" s="125">
        <v>2</v>
      </c>
      <c r="I10" s="125">
        <v>3</v>
      </c>
      <c r="J10" s="142" t="s">
        <v>150</v>
      </c>
      <c r="K10" s="141">
        <v>4</v>
      </c>
      <c r="L10" s="141">
        <v>5</v>
      </c>
      <c r="M10" s="141">
        <v>6</v>
      </c>
      <c r="N10" s="476"/>
      <c r="O10" s="476"/>
      <c r="P10" s="476"/>
      <c r="Q10" s="153">
        <v>432</v>
      </c>
      <c r="R10" s="152">
        <v>7</v>
      </c>
    </row>
    <row r="11" spans="1:18" s="67" customFormat="1" ht="79.5" customHeight="1" x14ac:dyDescent="0.2">
      <c r="A11" s="210"/>
      <c r="B11" s="211" t="s">
        <v>133</v>
      </c>
      <c r="C11" s="212" t="str">
        <f>IF(ISERROR(VLOOKUP(B11,#REF!,2,0)),"",(VLOOKUP(B11,#REF!,2,0)))</f>
        <v/>
      </c>
      <c r="D11" s="213" t="str">
        <f>IF(ISERROR(VLOOKUP(B11,#REF!,4,0)),"",(VLOOKUP(B11,#REF!,4,0)))</f>
        <v/>
      </c>
      <c r="E11" s="214" t="str">
        <f>IF(ISERROR(VLOOKUP(B11,#REF!,5,0)),"",(VLOOKUP(B11,#REF!,5,0)))</f>
        <v/>
      </c>
      <c r="F11" s="214" t="str">
        <f>IF(ISERROR(VLOOKUP(B11,#REF!,6,0)),"",(VLOOKUP(B11,#REF!,6,0)))</f>
        <v/>
      </c>
      <c r="G11" s="218"/>
      <c r="H11" s="218"/>
      <c r="I11" s="218"/>
      <c r="J11" s="187">
        <f t="shared" ref="J11:J14" si="0">MAX(G11:I11)</f>
        <v>0</v>
      </c>
      <c r="K11" s="220"/>
      <c r="L11" s="220"/>
      <c r="M11" s="220"/>
      <c r="N11" s="188">
        <f t="shared" ref="N11:N14" si="1">MAX(G11:M11)</f>
        <v>0</v>
      </c>
      <c r="O11" s="221"/>
      <c r="P11" s="224"/>
      <c r="Q11" s="153">
        <v>448</v>
      </c>
      <c r="R11" s="152">
        <v>8</v>
      </c>
    </row>
    <row r="12" spans="1:18" s="67" customFormat="1" ht="79.5" customHeight="1" x14ac:dyDescent="0.2">
      <c r="A12" s="210"/>
      <c r="B12" s="211" t="s">
        <v>134</v>
      </c>
      <c r="C12" s="212" t="str">
        <f>IF(ISERROR(VLOOKUP(B12,#REF!,2,0)),"",(VLOOKUP(B12,#REF!,2,0)))</f>
        <v/>
      </c>
      <c r="D12" s="213" t="str">
        <f>IF(ISERROR(VLOOKUP(B12,#REF!,4,0)),"",(VLOOKUP(B12,#REF!,4,0)))</f>
        <v/>
      </c>
      <c r="E12" s="214" t="str">
        <f>IF(ISERROR(VLOOKUP(B12,#REF!,5,0)),"",(VLOOKUP(B12,#REF!,5,0)))</f>
        <v/>
      </c>
      <c r="F12" s="214" t="str">
        <f>IF(ISERROR(VLOOKUP(B12,#REF!,6,0)),"",(VLOOKUP(B12,#REF!,6,0)))</f>
        <v/>
      </c>
      <c r="G12" s="218"/>
      <c r="H12" s="218"/>
      <c r="I12" s="218"/>
      <c r="J12" s="187">
        <f t="shared" si="0"/>
        <v>0</v>
      </c>
      <c r="K12" s="220"/>
      <c r="L12" s="220"/>
      <c r="M12" s="220"/>
      <c r="N12" s="188">
        <f t="shared" si="1"/>
        <v>0</v>
      </c>
      <c r="O12" s="221"/>
      <c r="P12" s="224"/>
      <c r="Q12" s="153">
        <v>464</v>
      </c>
      <c r="R12" s="152">
        <v>9</v>
      </c>
    </row>
    <row r="13" spans="1:18" s="67" customFormat="1" ht="79.5" customHeight="1" x14ac:dyDescent="0.2">
      <c r="A13" s="210"/>
      <c r="B13" s="211" t="s">
        <v>135</v>
      </c>
      <c r="C13" s="212" t="str">
        <f>IF(ISERROR(VLOOKUP(B13,#REF!,2,0)),"",(VLOOKUP(B13,#REF!,2,0)))</f>
        <v/>
      </c>
      <c r="D13" s="213" t="str">
        <f>IF(ISERROR(VLOOKUP(B13,#REF!,4,0)),"",(VLOOKUP(B13,#REF!,4,0)))</f>
        <v/>
      </c>
      <c r="E13" s="214" t="str">
        <f>IF(ISERROR(VLOOKUP(B13,#REF!,5,0)),"",(VLOOKUP(B13,#REF!,5,0)))</f>
        <v/>
      </c>
      <c r="F13" s="214" t="str">
        <f>IF(ISERROR(VLOOKUP(B13,#REF!,6,0)),"",(VLOOKUP(B13,#REF!,6,0)))</f>
        <v/>
      </c>
      <c r="G13" s="218"/>
      <c r="H13" s="218"/>
      <c r="I13" s="218"/>
      <c r="J13" s="187">
        <f t="shared" si="0"/>
        <v>0</v>
      </c>
      <c r="K13" s="220"/>
      <c r="L13" s="220"/>
      <c r="M13" s="220"/>
      <c r="N13" s="188">
        <f t="shared" si="1"/>
        <v>0</v>
      </c>
      <c r="O13" s="221"/>
      <c r="P13" s="224"/>
      <c r="Q13" s="153">
        <v>480</v>
      </c>
      <c r="R13" s="152">
        <v>10</v>
      </c>
    </row>
    <row r="14" spans="1:18" s="67" customFormat="1" ht="79.5" customHeight="1" x14ac:dyDescent="0.2">
      <c r="A14" s="210"/>
      <c r="B14" s="211" t="s">
        <v>136</v>
      </c>
      <c r="C14" s="212" t="str">
        <f>IF(ISERROR(VLOOKUP(B14,#REF!,2,0)),"",(VLOOKUP(B14,#REF!,2,0)))</f>
        <v/>
      </c>
      <c r="D14" s="213" t="str">
        <f>IF(ISERROR(VLOOKUP(B14,#REF!,4,0)),"",(VLOOKUP(B14,#REF!,4,0)))</f>
        <v/>
      </c>
      <c r="E14" s="214" t="str">
        <f>IF(ISERROR(VLOOKUP(B14,#REF!,5,0)),"",(VLOOKUP(B14,#REF!,5,0)))</f>
        <v/>
      </c>
      <c r="F14" s="214" t="str">
        <f>IF(ISERROR(VLOOKUP(B14,#REF!,6,0)),"",(VLOOKUP(B14,#REF!,6,0)))</f>
        <v/>
      </c>
      <c r="G14" s="218"/>
      <c r="H14" s="218"/>
      <c r="I14" s="218"/>
      <c r="J14" s="187">
        <f t="shared" si="0"/>
        <v>0</v>
      </c>
      <c r="K14" s="220"/>
      <c r="L14" s="220"/>
      <c r="M14" s="220"/>
      <c r="N14" s="188">
        <f t="shared" si="1"/>
        <v>0</v>
      </c>
      <c r="O14" s="221"/>
      <c r="P14" s="224"/>
      <c r="Q14" s="153">
        <v>496</v>
      </c>
      <c r="R14" s="152">
        <v>11</v>
      </c>
    </row>
    <row r="15" spans="1:18" s="67" customFormat="1" ht="79.5" customHeight="1" x14ac:dyDescent="0.2">
      <c r="A15" s="210"/>
      <c r="B15" s="211" t="s">
        <v>137</v>
      </c>
      <c r="C15" s="212" t="str">
        <f>IF(ISERROR(VLOOKUP(B15,#REF!,2,0)),"",(VLOOKUP(B15,#REF!,2,0)))</f>
        <v/>
      </c>
      <c r="D15" s="213" t="str">
        <f>IF(ISERROR(VLOOKUP(B15,#REF!,4,0)),"",(VLOOKUP(B15,#REF!,4,0)))</f>
        <v/>
      </c>
      <c r="E15" s="214" t="str">
        <f>IF(ISERROR(VLOOKUP(B15,#REF!,5,0)),"",(VLOOKUP(B15,#REF!,5,0)))</f>
        <v/>
      </c>
      <c r="F15" s="214" t="str">
        <f>IF(ISERROR(VLOOKUP(B15,#REF!,6,0)),"",(VLOOKUP(B15,#REF!,6,0)))</f>
        <v/>
      </c>
      <c r="G15" s="218"/>
      <c r="H15" s="218"/>
      <c r="I15" s="218"/>
      <c r="J15" s="187">
        <f t="shared" ref="J15:J18" si="2">MAX(G15:I15)</f>
        <v>0</v>
      </c>
      <c r="K15" s="220"/>
      <c r="L15" s="220"/>
      <c r="M15" s="220"/>
      <c r="N15" s="188">
        <f t="shared" ref="N15" si="3">MAX(G15:M15)</f>
        <v>0</v>
      </c>
      <c r="O15" s="221"/>
      <c r="P15" s="224"/>
      <c r="Q15" s="153">
        <v>512</v>
      </c>
      <c r="R15" s="152">
        <v>12</v>
      </c>
    </row>
    <row r="16" spans="1:18" s="67" customFormat="1" ht="79.5" customHeight="1" x14ac:dyDescent="0.2">
      <c r="A16" s="210"/>
      <c r="B16" s="211" t="s">
        <v>138</v>
      </c>
      <c r="C16" s="212" t="str">
        <f>IF(ISERROR(VLOOKUP(B16,#REF!,2,0)),"",(VLOOKUP(B16,#REF!,2,0)))</f>
        <v/>
      </c>
      <c r="D16" s="213" t="str">
        <f>IF(ISERROR(VLOOKUP(B16,#REF!,4,0)),"",(VLOOKUP(B16,#REF!,4,0)))</f>
        <v/>
      </c>
      <c r="E16" s="214" t="str">
        <f>IF(ISERROR(VLOOKUP(B16,#REF!,5,0)),"",(VLOOKUP(B16,#REF!,5,0)))</f>
        <v/>
      </c>
      <c r="F16" s="214" t="str">
        <f>IF(ISERROR(VLOOKUP(B16,#REF!,6,0)),"",(VLOOKUP(B16,#REF!,6,0)))</f>
        <v/>
      </c>
      <c r="G16" s="218"/>
      <c r="H16" s="218"/>
      <c r="I16" s="218"/>
      <c r="J16" s="187">
        <f t="shared" si="2"/>
        <v>0</v>
      </c>
      <c r="K16" s="220"/>
      <c r="L16" s="220"/>
      <c r="M16" s="220"/>
      <c r="N16" s="188">
        <f t="shared" ref="N16:N18" si="4">MAX(G16:M16)</f>
        <v>0</v>
      </c>
      <c r="O16" s="221"/>
      <c r="P16" s="224"/>
      <c r="Q16" s="153">
        <v>528</v>
      </c>
      <c r="R16" s="152">
        <v>13</v>
      </c>
    </row>
    <row r="17" spans="1:18" s="67" customFormat="1" ht="79.5" customHeight="1" x14ac:dyDescent="0.2">
      <c r="A17" s="210"/>
      <c r="B17" s="211" t="s">
        <v>139</v>
      </c>
      <c r="C17" s="212" t="str">
        <f>IF(ISERROR(VLOOKUP(B17,#REF!,2,0)),"",(VLOOKUP(B17,#REF!,2,0)))</f>
        <v/>
      </c>
      <c r="D17" s="213" t="str">
        <f>IF(ISERROR(VLOOKUP(B17,#REF!,4,0)),"",(VLOOKUP(B17,#REF!,4,0)))</f>
        <v/>
      </c>
      <c r="E17" s="214" t="str">
        <f>IF(ISERROR(VLOOKUP(B17,#REF!,5,0)),"",(VLOOKUP(B17,#REF!,5,0)))</f>
        <v/>
      </c>
      <c r="F17" s="214" t="str">
        <f>IF(ISERROR(VLOOKUP(B17,#REF!,6,0)),"",(VLOOKUP(B17,#REF!,6,0)))</f>
        <v/>
      </c>
      <c r="G17" s="218"/>
      <c r="H17" s="218"/>
      <c r="I17" s="218"/>
      <c r="J17" s="187">
        <f t="shared" si="2"/>
        <v>0</v>
      </c>
      <c r="K17" s="220"/>
      <c r="L17" s="220"/>
      <c r="M17" s="220"/>
      <c r="N17" s="188">
        <f t="shared" si="4"/>
        <v>0</v>
      </c>
      <c r="O17" s="221"/>
      <c r="P17" s="224"/>
      <c r="Q17" s="153">
        <v>544</v>
      </c>
      <c r="R17" s="152">
        <v>14</v>
      </c>
    </row>
    <row r="18" spans="1:18" s="67" customFormat="1" ht="79.5" customHeight="1" x14ac:dyDescent="0.2">
      <c r="A18" s="210"/>
      <c r="B18" s="211" t="s">
        <v>140</v>
      </c>
      <c r="C18" s="212" t="str">
        <f>IF(ISERROR(VLOOKUP(B18,#REF!,2,0)),"",(VLOOKUP(B18,#REF!,2,0)))</f>
        <v/>
      </c>
      <c r="D18" s="213" t="str">
        <f>IF(ISERROR(VLOOKUP(B18,#REF!,4,0)),"",(VLOOKUP(B18,#REF!,4,0)))</f>
        <v/>
      </c>
      <c r="E18" s="214" t="str">
        <f>IF(ISERROR(VLOOKUP(B18,#REF!,5,0)),"",(VLOOKUP(B18,#REF!,5,0)))</f>
        <v/>
      </c>
      <c r="F18" s="214" t="str">
        <f>IF(ISERROR(VLOOKUP(B18,#REF!,6,0)),"",(VLOOKUP(B18,#REF!,6,0)))</f>
        <v/>
      </c>
      <c r="G18" s="218"/>
      <c r="H18" s="218"/>
      <c r="I18" s="218"/>
      <c r="J18" s="187">
        <f t="shared" si="2"/>
        <v>0</v>
      </c>
      <c r="K18" s="220"/>
      <c r="L18" s="220"/>
      <c r="M18" s="220"/>
      <c r="N18" s="188">
        <f t="shared" si="4"/>
        <v>0</v>
      </c>
      <c r="O18" s="221"/>
      <c r="P18" s="224"/>
      <c r="Q18" s="153">
        <v>560</v>
      </c>
      <c r="R18" s="152">
        <v>15</v>
      </c>
    </row>
    <row r="19" spans="1:18" s="67" customFormat="1" ht="79.5" customHeight="1" x14ac:dyDescent="0.2">
      <c r="A19" s="210"/>
      <c r="B19" s="211" t="s">
        <v>452</v>
      </c>
      <c r="C19" s="212" t="str">
        <f>IF(ISERROR(VLOOKUP(B19,#REF!,2,0)),"",(VLOOKUP(B19,#REF!,2,0)))</f>
        <v/>
      </c>
      <c r="D19" s="213" t="str">
        <f>IF(ISERROR(VLOOKUP(B19,#REF!,4,0)),"",(VLOOKUP(B19,#REF!,4,0)))</f>
        <v/>
      </c>
      <c r="E19" s="214" t="str">
        <f>IF(ISERROR(VLOOKUP(B19,#REF!,5,0)),"",(VLOOKUP(B19,#REF!,5,0)))</f>
        <v/>
      </c>
      <c r="F19" s="214" t="str">
        <f>IF(ISERROR(VLOOKUP(B19,#REF!,6,0)),"",(VLOOKUP(B19,#REF!,6,0)))</f>
        <v/>
      </c>
      <c r="G19" s="218"/>
      <c r="H19" s="218"/>
      <c r="I19" s="218"/>
      <c r="J19" s="187">
        <f t="shared" ref="J19:J29" si="5">MAX(G19:I19)</f>
        <v>0</v>
      </c>
      <c r="K19" s="220"/>
      <c r="L19" s="220"/>
      <c r="M19" s="220"/>
      <c r="N19" s="188">
        <f t="shared" ref="N19:N29" si="6">MAX(G19:M19)</f>
        <v>0</v>
      </c>
      <c r="O19" s="221"/>
      <c r="P19" s="224"/>
      <c r="Q19" s="153"/>
      <c r="R19" s="152"/>
    </row>
    <row r="20" spans="1:18" s="67" customFormat="1" ht="79.5" customHeight="1" x14ac:dyDescent="0.2">
      <c r="A20" s="210"/>
      <c r="B20" s="211" t="s">
        <v>453</v>
      </c>
      <c r="C20" s="212" t="str">
        <f>IF(ISERROR(VLOOKUP(B20,#REF!,2,0)),"",(VLOOKUP(B20,#REF!,2,0)))</f>
        <v/>
      </c>
      <c r="D20" s="213" t="str">
        <f>IF(ISERROR(VLOOKUP(B20,#REF!,4,0)),"",(VLOOKUP(B20,#REF!,4,0)))</f>
        <v/>
      </c>
      <c r="E20" s="214" t="str">
        <f>IF(ISERROR(VLOOKUP(B20,#REF!,5,0)),"",(VLOOKUP(B20,#REF!,5,0)))</f>
        <v/>
      </c>
      <c r="F20" s="214" t="str">
        <f>IF(ISERROR(VLOOKUP(B20,#REF!,6,0)),"",(VLOOKUP(B20,#REF!,6,0)))</f>
        <v/>
      </c>
      <c r="G20" s="218"/>
      <c r="H20" s="218"/>
      <c r="I20" s="218"/>
      <c r="J20" s="187">
        <f t="shared" si="5"/>
        <v>0</v>
      </c>
      <c r="K20" s="220"/>
      <c r="L20" s="220"/>
      <c r="M20" s="220"/>
      <c r="N20" s="188">
        <f t="shared" si="6"/>
        <v>0</v>
      </c>
      <c r="O20" s="221"/>
      <c r="P20" s="224"/>
      <c r="Q20" s="153"/>
      <c r="R20" s="152"/>
    </row>
    <row r="21" spans="1:18" s="67" customFormat="1" ht="79.5" customHeight="1" x14ac:dyDescent="0.2">
      <c r="A21" s="210"/>
      <c r="B21" s="211" t="s">
        <v>454</v>
      </c>
      <c r="C21" s="212" t="str">
        <f>IF(ISERROR(VLOOKUP(B21,#REF!,2,0)),"",(VLOOKUP(B21,#REF!,2,0)))</f>
        <v/>
      </c>
      <c r="D21" s="213" t="str">
        <f>IF(ISERROR(VLOOKUP(B21,#REF!,4,0)),"",(VLOOKUP(B21,#REF!,4,0)))</f>
        <v/>
      </c>
      <c r="E21" s="214" t="str">
        <f>IF(ISERROR(VLOOKUP(B21,#REF!,5,0)),"",(VLOOKUP(B21,#REF!,5,0)))</f>
        <v/>
      </c>
      <c r="F21" s="214" t="str">
        <f>IF(ISERROR(VLOOKUP(B21,#REF!,6,0)),"",(VLOOKUP(B21,#REF!,6,0)))</f>
        <v/>
      </c>
      <c r="G21" s="218"/>
      <c r="H21" s="218"/>
      <c r="I21" s="218"/>
      <c r="J21" s="187">
        <f t="shared" si="5"/>
        <v>0</v>
      </c>
      <c r="K21" s="220"/>
      <c r="L21" s="220"/>
      <c r="M21" s="220"/>
      <c r="N21" s="188">
        <f t="shared" si="6"/>
        <v>0</v>
      </c>
      <c r="O21" s="221"/>
      <c r="P21" s="224"/>
      <c r="Q21" s="153"/>
      <c r="R21" s="152"/>
    </row>
    <row r="22" spans="1:18" s="67" customFormat="1" ht="79.5" customHeight="1" x14ac:dyDescent="0.2">
      <c r="A22" s="210"/>
      <c r="B22" s="211" t="s">
        <v>455</v>
      </c>
      <c r="C22" s="212" t="str">
        <f>IF(ISERROR(VLOOKUP(B22,#REF!,2,0)),"",(VLOOKUP(B22,#REF!,2,0)))</f>
        <v/>
      </c>
      <c r="D22" s="213" t="str">
        <f>IF(ISERROR(VLOOKUP(B22,#REF!,4,0)),"",(VLOOKUP(B22,#REF!,4,0)))</f>
        <v/>
      </c>
      <c r="E22" s="214" t="str">
        <f>IF(ISERROR(VLOOKUP(B22,#REF!,5,0)),"",(VLOOKUP(B22,#REF!,5,0)))</f>
        <v/>
      </c>
      <c r="F22" s="214" t="str">
        <f>IF(ISERROR(VLOOKUP(B22,#REF!,6,0)),"",(VLOOKUP(B22,#REF!,6,0)))</f>
        <v/>
      </c>
      <c r="G22" s="218"/>
      <c r="H22" s="218"/>
      <c r="I22" s="218"/>
      <c r="J22" s="187">
        <f t="shared" si="5"/>
        <v>0</v>
      </c>
      <c r="K22" s="220"/>
      <c r="L22" s="220"/>
      <c r="M22" s="220"/>
      <c r="N22" s="188">
        <f t="shared" si="6"/>
        <v>0</v>
      </c>
      <c r="O22" s="221"/>
      <c r="P22" s="224"/>
      <c r="Q22" s="153"/>
      <c r="R22" s="152"/>
    </row>
    <row r="23" spans="1:18" s="67" customFormat="1" ht="79.5" customHeight="1" x14ac:dyDescent="0.2">
      <c r="A23" s="210"/>
      <c r="B23" s="211" t="s">
        <v>456</v>
      </c>
      <c r="C23" s="212" t="str">
        <f>IF(ISERROR(VLOOKUP(B23,#REF!,2,0)),"",(VLOOKUP(B23,#REF!,2,0)))</f>
        <v/>
      </c>
      <c r="D23" s="213" t="str">
        <f>IF(ISERROR(VLOOKUP(B23,#REF!,4,0)),"",(VLOOKUP(B23,#REF!,4,0)))</f>
        <v/>
      </c>
      <c r="E23" s="214" t="str">
        <f>IF(ISERROR(VLOOKUP(B23,#REF!,5,0)),"",(VLOOKUP(B23,#REF!,5,0)))</f>
        <v/>
      </c>
      <c r="F23" s="214" t="str">
        <f>IF(ISERROR(VLOOKUP(B23,#REF!,6,0)),"",(VLOOKUP(B23,#REF!,6,0)))</f>
        <v/>
      </c>
      <c r="G23" s="218"/>
      <c r="H23" s="218"/>
      <c r="I23" s="218"/>
      <c r="J23" s="187">
        <f t="shared" si="5"/>
        <v>0</v>
      </c>
      <c r="K23" s="220"/>
      <c r="L23" s="220"/>
      <c r="M23" s="220"/>
      <c r="N23" s="188">
        <f t="shared" si="6"/>
        <v>0</v>
      </c>
      <c r="O23" s="221"/>
      <c r="P23" s="224"/>
      <c r="Q23" s="153"/>
      <c r="R23" s="152"/>
    </row>
    <row r="24" spans="1:18" s="67" customFormat="1" ht="79.5" customHeight="1" x14ac:dyDescent="0.2">
      <c r="A24" s="210"/>
      <c r="B24" s="211" t="s">
        <v>457</v>
      </c>
      <c r="C24" s="212" t="str">
        <f>IF(ISERROR(VLOOKUP(B24,#REF!,2,0)),"",(VLOOKUP(B24,#REF!,2,0)))</f>
        <v/>
      </c>
      <c r="D24" s="213" t="str">
        <f>IF(ISERROR(VLOOKUP(B24,#REF!,4,0)),"",(VLOOKUP(B24,#REF!,4,0)))</f>
        <v/>
      </c>
      <c r="E24" s="214" t="str">
        <f>IF(ISERROR(VLOOKUP(B24,#REF!,5,0)),"",(VLOOKUP(B24,#REF!,5,0)))</f>
        <v/>
      </c>
      <c r="F24" s="214" t="str">
        <f>IF(ISERROR(VLOOKUP(B24,#REF!,6,0)),"",(VLOOKUP(B24,#REF!,6,0)))</f>
        <v/>
      </c>
      <c r="G24" s="218"/>
      <c r="H24" s="218"/>
      <c r="I24" s="218"/>
      <c r="J24" s="187">
        <f t="shared" si="5"/>
        <v>0</v>
      </c>
      <c r="K24" s="220"/>
      <c r="L24" s="220"/>
      <c r="M24" s="220"/>
      <c r="N24" s="188">
        <f t="shared" si="6"/>
        <v>0</v>
      </c>
      <c r="O24" s="221"/>
      <c r="P24" s="224"/>
      <c r="Q24" s="153"/>
      <c r="R24" s="152"/>
    </row>
    <row r="25" spans="1:18" s="67" customFormat="1" ht="79.5" customHeight="1" x14ac:dyDescent="0.2">
      <c r="A25" s="210"/>
      <c r="B25" s="211" t="s">
        <v>458</v>
      </c>
      <c r="C25" s="212" t="str">
        <f>IF(ISERROR(VLOOKUP(B25,#REF!,2,0)),"",(VLOOKUP(B25,#REF!,2,0)))</f>
        <v/>
      </c>
      <c r="D25" s="213" t="str">
        <f>IF(ISERROR(VLOOKUP(B25,#REF!,4,0)),"",(VLOOKUP(B25,#REF!,4,0)))</f>
        <v/>
      </c>
      <c r="E25" s="214" t="str">
        <f>IF(ISERROR(VLOOKUP(B25,#REF!,5,0)),"",(VLOOKUP(B25,#REF!,5,0)))</f>
        <v/>
      </c>
      <c r="F25" s="214" t="str">
        <f>IF(ISERROR(VLOOKUP(B25,#REF!,6,0)),"",(VLOOKUP(B25,#REF!,6,0)))</f>
        <v/>
      </c>
      <c r="G25" s="218"/>
      <c r="H25" s="218"/>
      <c r="I25" s="218"/>
      <c r="J25" s="187">
        <f t="shared" si="5"/>
        <v>0</v>
      </c>
      <c r="K25" s="220"/>
      <c r="L25" s="220"/>
      <c r="M25" s="220"/>
      <c r="N25" s="188">
        <f t="shared" si="6"/>
        <v>0</v>
      </c>
      <c r="O25" s="221"/>
      <c r="P25" s="224"/>
      <c r="Q25" s="153"/>
      <c r="R25" s="152"/>
    </row>
    <row r="26" spans="1:18" s="67" customFormat="1" ht="79.5" customHeight="1" x14ac:dyDescent="0.2">
      <c r="A26" s="210"/>
      <c r="B26" s="211" t="s">
        <v>459</v>
      </c>
      <c r="C26" s="212" t="str">
        <f>IF(ISERROR(VLOOKUP(B26,#REF!,2,0)),"",(VLOOKUP(B26,#REF!,2,0)))</f>
        <v/>
      </c>
      <c r="D26" s="213" t="str">
        <f>IF(ISERROR(VLOOKUP(B26,#REF!,4,0)),"",(VLOOKUP(B26,#REF!,4,0)))</f>
        <v/>
      </c>
      <c r="E26" s="214" t="str">
        <f>IF(ISERROR(VLOOKUP(B26,#REF!,5,0)),"",(VLOOKUP(B26,#REF!,5,0)))</f>
        <v/>
      </c>
      <c r="F26" s="214" t="str">
        <f>IF(ISERROR(VLOOKUP(B26,#REF!,6,0)),"",(VLOOKUP(B26,#REF!,6,0)))</f>
        <v/>
      </c>
      <c r="G26" s="218"/>
      <c r="H26" s="218"/>
      <c r="I26" s="218"/>
      <c r="J26" s="187">
        <f t="shared" si="5"/>
        <v>0</v>
      </c>
      <c r="K26" s="220"/>
      <c r="L26" s="220"/>
      <c r="M26" s="220"/>
      <c r="N26" s="188">
        <f t="shared" si="6"/>
        <v>0</v>
      </c>
      <c r="O26" s="221"/>
      <c r="P26" s="224"/>
      <c r="Q26" s="153"/>
      <c r="R26" s="152"/>
    </row>
    <row r="27" spans="1:18" s="67" customFormat="1" ht="79.5" customHeight="1" x14ac:dyDescent="0.2">
      <c r="A27" s="210"/>
      <c r="B27" s="211" t="s">
        <v>460</v>
      </c>
      <c r="C27" s="212" t="str">
        <f>IF(ISERROR(VLOOKUP(B27,#REF!,2,0)),"",(VLOOKUP(B27,#REF!,2,0)))</f>
        <v/>
      </c>
      <c r="D27" s="213" t="str">
        <f>IF(ISERROR(VLOOKUP(B27,#REF!,4,0)),"",(VLOOKUP(B27,#REF!,4,0)))</f>
        <v/>
      </c>
      <c r="E27" s="214" t="str">
        <f>IF(ISERROR(VLOOKUP(B27,#REF!,5,0)),"",(VLOOKUP(B27,#REF!,5,0)))</f>
        <v/>
      </c>
      <c r="F27" s="214" t="str">
        <f>IF(ISERROR(VLOOKUP(B27,#REF!,6,0)),"",(VLOOKUP(B27,#REF!,6,0)))</f>
        <v/>
      </c>
      <c r="G27" s="218"/>
      <c r="H27" s="218"/>
      <c r="I27" s="218"/>
      <c r="J27" s="187">
        <f t="shared" si="5"/>
        <v>0</v>
      </c>
      <c r="K27" s="220"/>
      <c r="L27" s="220"/>
      <c r="M27" s="220"/>
      <c r="N27" s="188">
        <f t="shared" si="6"/>
        <v>0</v>
      </c>
      <c r="O27" s="221"/>
      <c r="P27" s="224"/>
      <c r="Q27" s="153"/>
      <c r="R27" s="152"/>
    </row>
    <row r="28" spans="1:18" s="67" customFormat="1" ht="79.5" customHeight="1" x14ac:dyDescent="0.2">
      <c r="A28" s="210"/>
      <c r="B28" s="211" t="s">
        <v>461</v>
      </c>
      <c r="C28" s="212" t="str">
        <f>IF(ISERROR(VLOOKUP(B28,#REF!,2,0)),"",(VLOOKUP(B28,#REF!,2,0)))</f>
        <v/>
      </c>
      <c r="D28" s="213" t="str">
        <f>IF(ISERROR(VLOOKUP(B28,#REF!,4,0)),"",(VLOOKUP(B28,#REF!,4,0)))</f>
        <v/>
      </c>
      <c r="E28" s="214" t="str">
        <f>IF(ISERROR(VLOOKUP(B28,#REF!,5,0)),"",(VLOOKUP(B28,#REF!,5,0)))</f>
        <v/>
      </c>
      <c r="F28" s="214" t="str">
        <f>IF(ISERROR(VLOOKUP(B28,#REF!,6,0)),"",(VLOOKUP(B28,#REF!,6,0)))</f>
        <v/>
      </c>
      <c r="G28" s="218"/>
      <c r="H28" s="218"/>
      <c r="I28" s="218"/>
      <c r="J28" s="187">
        <f t="shared" si="5"/>
        <v>0</v>
      </c>
      <c r="K28" s="220"/>
      <c r="L28" s="220"/>
      <c r="M28" s="220"/>
      <c r="N28" s="188">
        <f t="shared" si="6"/>
        <v>0</v>
      </c>
      <c r="O28" s="221"/>
      <c r="P28" s="224"/>
      <c r="Q28" s="153"/>
      <c r="R28" s="152"/>
    </row>
    <row r="29" spans="1:18" s="70" customFormat="1" ht="79.5" customHeight="1" x14ac:dyDescent="0.2">
      <c r="A29" s="210"/>
      <c r="B29" s="211" t="s">
        <v>462</v>
      </c>
      <c r="C29" s="212" t="str">
        <f>IF(ISERROR(VLOOKUP(B29,#REF!,2,0)),"",(VLOOKUP(B29,#REF!,2,0)))</f>
        <v/>
      </c>
      <c r="D29" s="213" t="str">
        <f>IF(ISERROR(VLOOKUP(B29,#REF!,4,0)),"",(VLOOKUP(B29,#REF!,4,0)))</f>
        <v/>
      </c>
      <c r="E29" s="214" t="str">
        <f>IF(ISERROR(VLOOKUP(B29,#REF!,5,0)),"",(VLOOKUP(B29,#REF!,5,0)))</f>
        <v/>
      </c>
      <c r="F29" s="214" t="str">
        <f>IF(ISERROR(VLOOKUP(B29,#REF!,6,0)),"",(VLOOKUP(B29,#REF!,6,0)))</f>
        <v/>
      </c>
      <c r="G29" s="218"/>
      <c r="H29" s="218"/>
      <c r="I29" s="218"/>
      <c r="J29" s="187">
        <f t="shared" si="5"/>
        <v>0</v>
      </c>
      <c r="K29" s="220"/>
      <c r="L29" s="220"/>
      <c r="M29" s="220"/>
      <c r="N29" s="188">
        <f t="shared" si="6"/>
        <v>0</v>
      </c>
      <c r="O29" s="221"/>
      <c r="P29" s="224"/>
      <c r="Q29" s="153">
        <v>1075</v>
      </c>
      <c r="R29" s="152">
        <v>48</v>
      </c>
    </row>
    <row r="30" spans="1:18" s="70" customFormat="1" ht="32.25" customHeight="1" x14ac:dyDescent="0.2">
      <c r="A30" s="483" t="s">
        <v>4</v>
      </c>
      <c r="B30" s="483"/>
      <c r="C30" s="483"/>
      <c r="D30" s="483"/>
      <c r="E30" s="72" t="s">
        <v>0</v>
      </c>
      <c r="F30" s="72" t="s">
        <v>1</v>
      </c>
      <c r="G30" s="484" t="s">
        <v>2</v>
      </c>
      <c r="H30" s="484"/>
      <c r="I30" s="484"/>
      <c r="J30" s="484"/>
      <c r="K30" s="484"/>
      <c r="L30" s="484"/>
      <c r="M30" s="484"/>
      <c r="N30" s="484" t="s">
        <v>3</v>
      </c>
      <c r="O30" s="484"/>
      <c r="P30" s="72"/>
      <c r="Q30" s="153">
        <v>1090</v>
      </c>
      <c r="R30" s="152">
        <v>49</v>
      </c>
    </row>
    <row r="31" spans="1:18" x14ac:dyDescent="0.2">
      <c r="Q31" s="153">
        <v>1105</v>
      </c>
      <c r="R31" s="152">
        <v>50</v>
      </c>
    </row>
    <row r="32" spans="1:18" x14ac:dyDescent="0.2">
      <c r="Q32" s="153">
        <v>1120</v>
      </c>
      <c r="R32" s="152">
        <v>51</v>
      </c>
    </row>
    <row r="33" spans="17:18" x14ac:dyDescent="0.2">
      <c r="Q33" s="154">
        <v>1135</v>
      </c>
      <c r="R33" s="72">
        <v>52</v>
      </c>
    </row>
    <row r="34" spans="17:18" x14ac:dyDescent="0.2">
      <c r="Q34" s="154">
        <v>1150</v>
      </c>
      <c r="R34" s="72">
        <v>53</v>
      </c>
    </row>
    <row r="35" spans="17:18" x14ac:dyDescent="0.2">
      <c r="Q35" s="154">
        <v>1165</v>
      </c>
      <c r="R35" s="72">
        <v>54</v>
      </c>
    </row>
    <row r="36" spans="17:18" x14ac:dyDescent="0.2">
      <c r="Q36" s="154">
        <v>1180</v>
      </c>
      <c r="R36" s="72">
        <v>55</v>
      </c>
    </row>
    <row r="37" spans="17:18" x14ac:dyDescent="0.2">
      <c r="Q37" s="154">
        <v>1195</v>
      </c>
      <c r="R37" s="72">
        <v>56</v>
      </c>
    </row>
    <row r="38" spans="17:18" x14ac:dyDescent="0.2">
      <c r="Q38" s="154">
        <v>1210</v>
      </c>
      <c r="R38" s="72">
        <v>57</v>
      </c>
    </row>
    <row r="39" spans="17:18" x14ac:dyDescent="0.2">
      <c r="Q39" s="154">
        <v>1225</v>
      </c>
      <c r="R39" s="72">
        <v>58</v>
      </c>
    </row>
    <row r="40" spans="17:18" x14ac:dyDescent="0.2">
      <c r="Q40" s="154">
        <v>1240</v>
      </c>
      <c r="R40" s="72">
        <v>59</v>
      </c>
    </row>
    <row r="41" spans="17:18" x14ac:dyDescent="0.2">
      <c r="Q41" s="154">
        <v>1255</v>
      </c>
      <c r="R41" s="72">
        <v>60</v>
      </c>
    </row>
    <row r="42" spans="17:18" x14ac:dyDescent="0.2">
      <c r="Q42" s="154">
        <v>1270</v>
      </c>
      <c r="R42" s="72">
        <v>61</v>
      </c>
    </row>
    <row r="43" spans="17:18" x14ac:dyDescent="0.2">
      <c r="Q43" s="154">
        <v>1285</v>
      </c>
      <c r="R43" s="72">
        <v>62</v>
      </c>
    </row>
    <row r="44" spans="17:18" x14ac:dyDescent="0.2">
      <c r="Q44" s="154">
        <v>1300</v>
      </c>
      <c r="R44" s="72">
        <v>63</v>
      </c>
    </row>
    <row r="45" spans="17:18" x14ac:dyDescent="0.2">
      <c r="Q45" s="154">
        <v>1315</v>
      </c>
      <c r="R45" s="72">
        <v>64</v>
      </c>
    </row>
    <row r="46" spans="17:18" x14ac:dyDescent="0.2">
      <c r="Q46" s="154">
        <v>1330</v>
      </c>
      <c r="R46" s="72">
        <v>65</v>
      </c>
    </row>
    <row r="47" spans="17:18" x14ac:dyDescent="0.2">
      <c r="Q47" s="154">
        <v>1345</v>
      </c>
      <c r="R47" s="72">
        <v>66</v>
      </c>
    </row>
    <row r="48" spans="17:18" x14ac:dyDescent="0.2">
      <c r="Q48" s="154">
        <v>1360</v>
      </c>
      <c r="R48" s="72">
        <v>67</v>
      </c>
    </row>
    <row r="49" spans="17:18" x14ac:dyDescent="0.2">
      <c r="Q49" s="154">
        <v>1375</v>
      </c>
      <c r="R49" s="72">
        <v>68</v>
      </c>
    </row>
    <row r="50" spans="17:18" x14ac:dyDescent="0.2">
      <c r="Q50" s="154">
        <v>1390</v>
      </c>
      <c r="R50" s="72">
        <v>69</v>
      </c>
    </row>
    <row r="51" spans="17:18" x14ac:dyDescent="0.2">
      <c r="Q51" s="154">
        <v>1405</v>
      </c>
      <c r="R51" s="72">
        <v>70</v>
      </c>
    </row>
    <row r="52" spans="17:18" x14ac:dyDescent="0.2">
      <c r="Q52" s="154">
        <v>1420</v>
      </c>
      <c r="R52" s="72">
        <v>71</v>
      </c>
    </row>
    <row r="53" spans="17:18" x14ac:dyDescent="0.2">
      <c r="Q53" s="154">
        <v>1435</v>
      </c>
      <c r="R53" s="72">
        <v>72</v>
      </c>
    </row>
    <row r="54" spans="17:18" x14ac:dyDescent="0.2">
      <c r="Q54" s="154">
        <v>1450</v>
      </c>
      <c r="R54" s="72">
        <v>73</v>
      </c>
    </row>
    <row r="55" spans="17:18" x14ac:dyDescent="0.2">
      <c r="Q55" s="154">
        <v>1465</v>
      </c>
      <c r="R55" s="72">
        <v>74</v>
      </c>
    </row>
    <row r="56" spans="17:18" x14ac:dyDescent="0.2">
      <c r="Q56" s="154">
        <v>1480</v>
      </c>
      <c r="R56" s="72">
        <v>75</v>
      </c>
    </row>
    <row r="57" spans="17:18" x14ac:dyDescent="0.2">
      <c r="Q57" s="154">
        <v>1495</v>
      </c>
      <c r="R57" s="72">
        <v>76</v>
      </c>
    </row>
    <row r="58" spans="17:18" x14ac:dyDescent="0.2">
      <c r="Q58" s="154">
        <v>1510</v>
      </c>
      <c r="R58" s="72">
        <v>77</v>
      </c>
    </row>
    <row r="59" spans="17:18" x14ac:dyDescent="0.2">
      <c r="Q59" s="154">
        <v>1525</v>
      </c>
      <c r="R59" s="72">
        <v>78</v>
      </c>
    </row>
    <row r="60" spans="17:18" x14ac:dyDescent="0.2">
      <c r="Q60" s="154">
        <v>1540</v>
      </c>
      <c r="R60" s="72">
        <v>79</v>
      </c>
    </row>
    <row r="61" spans="17:18" x14ac:dyDescent="0.2">
      <c r="Q61" s="154">
        <v>1555</v>
      </c>
      <c r="R61" s="72">
        <v>80</v>
      </c>
    </row>
    <row r="62" spans="17:18" x14ac:dyDescent="0.2">
      <c r="Q62" s="154">
        <v>1570</v>
      </c>
      <c r="R62" s="72">
        <v>81</v>
      </c>
    </row>
    <row r="63" spans="17:18" x14ac:dyDescent="0.2">
      <c r="Q63" s="154">
        <v>1585</v>
      </c>
      <c r="R63" s="72">
        <v>82</v>
      </c>
    </row>
    <row r="64" spans="17:18" x14ac:dyDescent="0.2">
      <c r="Q64" s="154">
        <v>1600</v>
      </c>
      <c r="R64" s="72">
        <v>83</v>
      </c>
    </row>
    <row r="65" spans="17:18" x14ac:dyDescent="0.2">
      <c r="Q65" s="154">
        <v>1615</v>
      </c>
      <c r="R65" s="72">
        <v>84</v>
      </c>
    </row>
    <row r="66" spans="17:18" x14ac:dyDescent="0.2">
      <c r="Q66" s="154">
        <v>1630</v>
      </c>
      <c r="R66" s="72">
        <v>85</v>
      </c>
    </row>
    <row r="67" spans="17:18" x14ac:dyDescent="0.2">
      <c r="Q67" s="154">
        <v>1645</v>
      </c>
      <c r="R67" s="72">
        <v>86</v>
      </c>
    </row>
    <row r="68" spans="17:18" x14ac:dyDescent="0.2">
      <c r="Q68" s="154">
        <v>1660</v>
      </c>
      <c r="R68" s="72">
        <v>87</v>
      </c>
    </row>
    <row r="69" spans="17:18" x14ac:dyDescent="0.2">
      <c r="Q69" s="154">
        <v>1675</v>
      </c>
      <c r="R69" s="72">
        <v>88</v>
      </c>
    </row>
    <row r="70" spans="17:18" x14ac:dyDescent="0.2">
      <c r="Q70" s="154">
        <v>1690</v>
      </c>
      <c r="R70" s="72">
        <v>89</v>
      </c>
    </row>
    <row r="71" spans="17:18" x14ac:dyDescent="0.2">
      <c r="Q71" s="154">
        <v>1705</v>
      </c>
      <c r="R71" s="72">
        <v>90</v>
      </c>
    </row>
    <row r="72" spans="17:18" x14ac:dyDescent="0.2">
      <c r="Q72" s="154">
        <v>1720</v>
      </c>
      <c r="R72" s="72">
        <v>91</v>
      </c>
    </row>
    <row r="73" spans="17:18" x14ac:dyDescent="0.2">
      <c r="Q73" s="154">
        <v>1735</v>
      </c>
      <c r="R73" s="72">
        <v>92</v>
      </c>
    </row>
    <row r="74" spans="17:18" x14ac:dyDescent="0.2">
      <c r="Q74" s="154">
        <v>1750</v>
      </c>
      <c r="R74" s="72">
        <v>93</v>
      </c>
    </row>
    <row r="75" spans="17:18" x14ac:dyDescent="0.2">
      <c r="Q75" s="153">
        <v>1765</v>
      </c>
      <c r="R75" s="152">
        <v>94</v>
      </c>
    </row>
    <row r="76" spans="17:18" x14ac:dyDescent="0.2">
      <c r="Q76" s="153">
        <v>1780</v>
      </c>
      <c r="R76" s="152">
        <v>95</v>
      </c>
    </row>
    <row r="77" spans="17:18" x14ac:dyDescent="0.2">
      <c r="Q77" s="153">
        <v>1794</v>
      </c>
      <c r="R77" s="152">
        <v>96</v>
      </c>
    </row>
    <row r="78" spans="17:18" x14ac:dyDescent="0.2">
      <c r="Q78" s="153">
        <v>1808</v>
      </c>
      <c r="R78" s="152">
        <v>97</v>
      </c>
    </row>
    <row r="79" spans="17:18" x14ac:dyDescent="0.2">
      <c r="Q79" s="153">
        <v>1822</v>
      </c>
      <c r="R79" s="152">
        <v>98</v>
      </c>
    </row>
    <row r="80" spans="17:18" x14ac:dyDescent="0.2">
      <c r="Q80" s="153">
        <v>1836</v>
      </c>
      <c r="R80" s="152">
        <v>99</v>
      </c>
    </row>
    <row r="81" spans="17:18" x14ac:dyDescent="0.2">
      <c r="Q81" s="153">
        <v>1850</v>
      </c>
      <c r="R81" s="152">
        <v>100</v>
      </c>
    </row>
  </sheetData>
  <autoFilter ref="B9:P10">
    <filterColumn colId="5" showButton="0"/>
    <filterColumn colId="6" showButton="0"/>
    <filterColumn colId="7" showButton="0"/>
    <filterColumn colId="8" showButton="0"/>
    <filterColumn colId="9" showButton="0"/>
    <filterColumn colId="10" showButton="0"/>
  </autoFilter>
  <sortState ref="A8:N10">
    <sortCondition descending="1" ref="N8:N10"/>
  </sortState>
  <mergeCells count="25">
    <mergeCell ref="A1:O1"/>
    <mergeCell ref="A3:C3"/>
    <mergeCell ref="D3:E3"/>
    <mergeCell ref="A2:P2"/>
    <mergeCell ref="M3:P3"/>
    <mergeCell ref="A30:D30"/>
    <mergeCell ref="G30:M30"/>
    <mergeCell ref="N30:O30"/>
    <mergeCell ref="N8:O8"/>
    <mergeCell ref="G9:M9"/>
    <mergeCell ref="N9:N10"/>
    <mergeCell ref="F9:F10"/>
    <mergeCell ref="C9:C10"/>
    <mergeCell ref="B9:B10"/>
    <mergeCell ref="P9:P10"/>
    <mergeCell ref="O9:O10"/>
    <mergeCell ref="A9:A10"/>
    <mergeCell ref="E9:E10"/>
    <mergeCell ref="G3:H3"/>
    <mergeCell ref="D9:D10"/>
    <mergeCell ref="D7:E7"/>
    <mergeCell ref="A7:C7"/>
    <mergeCell ref="M4:P4"/>
    <mergeCell ref="M5:P5"/>
    <mergeCell ref="M6:P6"/>
  </mergeCells>
  <conditionalFormatting sqref="J11:J29">
    <cfRule type="cellIs" dxfId="24" priority="2" operator="equal">
      <formula>0</formula>
    </cfRule>
  </conditionalFormatting>
  <conditionalFormatting sqref="N11:N29">
    <cfRule type="cellIs" dxfId="23" priority="1" operator="equal">
      <formula>0</formula>
    </cfRule>
  </conditionalFormatting>
  <hyperlinks>
    <hyperlink ref="D3" location="'YARIŞMA PROGRAMI'!C14" display="'YARIŞMA PROGRAMI'!C14"/>
    <hyperlink ref="D3:E3" location="'YARIŞMA PROGRAMI'!C9" display="'YARIŞMA PROGRAMI'!C9"/>
  </hyperlinks>
  <printOptions horizontalCentered="1"/>
  <pageMargins left="0.43307086614173229" right="0.15748031496062992" top="0.35433070866141736" bottom="0.23622047244094491" header="0.27559055118110237" footer="0.15748031496062992"/>
  <pageSetup paperSize="9" scale="46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50"/>
  <sheetViews>
    <sheetView view="pageBreakPreview" topLeftCell="A4" zoomScale="70" zoomScaleNormal="100" zoomScaleSheetLayoutView="70" workbookViewId="0">
      <selection activeCell="C14" sqref="C14:F14"/>
    </sheetView>
  </sheetViews>
  <sheetFormatPr defaultRowHeight="12.75" x14ac:dyDescent="0.2"/>
  <cols>
    <col min="1" max="1" width="7.140625" style="17" customWidth="1"/>
    <col min="2" max="2" width="11.5703125" style="17" hidden="1" customWidth="1"/>
    <col min="3" max="3" width="9" style="15" customWidth="1"/>
    <col min="4" max="4" width="17.5703125" style="41" customWidth="1"/>
    <col min="5" max="5" width="24.7109375" style="41" customWidth="1"/>
    <col min="6" max="6" width="25.140625" style="15" customWidth="1"/>
    <col min="7" max="7" width="17.42578125" style="18" customWidth="1"/>
    <col min="8" max="8" width="7.7109375" style="15" customWidth="1"/>
    <col min="9" max="9" width="10.42578125" style="15" customWidth="1"/>
    <col min="10" max="10" width="5" style="15" customWidth="1"/>
    <col min="11" max="11" width="5.7109375" style="15" customWidth="1"/>
    <col min="12" max="12" width="9" style="17" customWidth="1"/>
    <col min="13" max="13" width="17.5703125" style="17" customWidth="1"/>
    <col min="14" max="14" width="24.7109375" style="17" customWidth="1"/>
    <col min="15" max="15" width="35.28515625" style="19" customWidth="1"/>
    <col min="16" max="16" width="14.7109375" style="45" customWidth="1"/>
    <col min="17" max="17" width="7.7109375" style="45" customWidth="1"/>
    <col min="18" max="18" width="9.140625" style="15" customWidth="1"/>
    <col min="19" max="16384" width="9.140625" style="15"/>
  </cols>
  <sheetData>
    <row r="1" spans="1:18" s="10" customFormat="1" ht="53.25" customHeight="1" x14ac:dyDescent="0.2">
      <c r="A1" s="436" t="str">
        <f>('YARIŞMA BİLGİLERİ'!A2)</f>
        <v>Türkiye Atletizm Federasyonu
İzmir Atletizm İl Temsilciliği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</row>
    <row r="2" spans="1:18" s="10" customFormat="1" ht="24.75" customHeight="1" x14ac:dyDescent="0.2">
      <c r="A2" s="437" t="str">
        <f>'YARIŞMA BİLGİLERİ'!F19</f>
        <v>Olimpik Deneme Yarışmaları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</row>
    <row r="3" spans="1:18" s="12" customFormat="1" ht="28.5" customHeight="1" x14ac:dyDescent="0.2">
      <c r="A3" s="438" t="s">
        <v>47</v>
      </c>
      <c r="B3" s="438"/>
      <c r="C3" s="438"/>
      <c r="D3" s="439" t="e">
        <f>#REF!</f>
        <v>#REF!</v>
      </c>
      <c r="E3" s="439"/>
      <c r="F3" s="440" t="s">
        <v>363</v>
      </c>
      <c r="G3" s="440"/>
      <c r="H3" s="505" t="e">
        <f>#REF!</f>
        <v>#REF!</v>
      </c>
      <c r="I3" s="505"/>
      <c r="J3" s="330"/>
      <c r="K3" s="330"/>
      <c r="L3" s="331"/>
      <c r="M3" s="331"/>
      <c r="N3" s="331" t="s">
        <v>526</v>
      </c>
      <c r="O3" s="332" t="e">
        <f>#REF!</f>
        <v>#REF!</v>
      </c>
      <c r="P3" s="333"/>
      <c r="Q3" s="333"/>
      <c r="R3" s="333"/>
    </row>
    <row r="4" spans="1:18" s="12" customFormat="1" ht="28.5" customHeight="1" x14ac:dyDescent="0.2">
      <c r="A4" s="334"/>
      <c r="B4" s="334"/>
      <c r="C4" s="334"/>
      <c r="D4" s="335"/>
      <c r="E4" s="335"/>
      <c r="F4" s="336"/>
      <c r="G4" s="336"/>
      <c r="H4" s="337"/>
      <c r="I4" s="337"/>
      <c r="J4" s="338"/>
      <c r="K4" s="338"/>
      <c r="L4" s="336"/>
      <c r="M4" s="336"/>
      <c r="N4" s="336" t="s">
        <v>527</v>
      </c>
      <c r="O4" s="339" t="e">
        <f>#REF!</f>
        <v>#REF!</v>
      </c>
      <c r="P4" s="339"/>
      <c r="Q4" s="339"/>
      <c r="R4" s="339"/>
    </row>
    <row r="5" spans="1:18" s="12" customFormat="1" ht="28.5" customHeight="1" x14ac:dyDescent="0.2">
      <c r="A5" s="334"/>
      <c r="B5" s="334"/>
      <c r="C5" s="334"/>
      <c r="D5" s="335"/>
      <c r="E5" s="335"/>
      <c r="F5" s="336"/>
      <c r="G5" s="336"/>
      <c r="H5" s="337"/>
      <c r="I5" s="337"/>
      <c r="J5" s="338"/>
      <c r="K5" s="338"/>
      <c r="L5" s="336"/>
      <c r="M5" s="336"/>
      <c r="N5" s="336" t="s">
        <v>528</v>
      </c>
      <c r="O5" s="339" t="e">
        <f>#REF!</f>
        <v>#REF!</v>
      </c>
      <c r="P5" s="339"/>
      <c r="Q5" s="339"/>
      <c r="R5" s="339"/>
    </row>
    <row r="6" spans="1:18" s="12" customFormat="1" ht="28.5" customHeight="1" x14ac:dyDescent="0.2">
      <c r="A6" s="334"/>
      <c r="B6" s="334"/>
      <c r="C6" s="334"/>
      <c r="D6" s="335"/>
      <c r="E6" s="335"/>
      <c r="F6" s="336"/>
      <c r="G6" s="336"/>
      <c r="H6" s="337"/>
      <c r="I6" s="337"/>
      <c r="J6" s="338"/>
      <c r="K6" s="338"/>
      <c r="L6" s="336"/>
      <c r="M6" s="336"/>
      <c r="N6" s="336" t="s">
        <v>529</v>
      </c>
      <c r="O6" s="339" t="e">
        <f>#REF!</f>
        <v>#REF!</v>
      </c>
      <c r="P6" s="339"/>
      <c r="Q6" s="339"/>
      <c r="R6" s="339"/>
    </row>
    <row r="7" spans="1:18" s="12" customFormat="1" ht="17.25" customHeight="1" x14ac:dyDescent="0.2">
      <c r="A7" s="445" t="s">
        <v>41</v>
      </c>
      <c r="B7" s="445"/>
      <c r="C7" s="445"/>
      <c r="D7" s="446" t="str">
        <f>'YARIŞMA BİLGİLERİ'!F21</f>
        <v>ERKEKLER  - BAYANLAR</v>
      </c>
      <c r="E7" s="446"/>
      <c r="F7" s="340"/>
      <c r="G7" s="340"/>
      <c r="H7" s="340"/>
      <c r="I7" s="340"/>
      <c r="J7" s="340"/>
      <c r="K7" s="340"/>
      <c r="L7" s="341"/>
      <c r="M7" s="341"/>
      <c r="N7" s="341" t="s">
        <v>42</v>
      </c>
      <c r="O7" s="342" t="e">
        <f>#REF!</f>
        <v>#REF!</v>
      </c>
      <c r="P7" s="343" t="s">
        <v>377</v>
      </c>
      <c r="Q7" s="504" t="e">
        <f>#REF!</f>
        <v>#REF!</v>
      </c>
      <c r="R7" s="504"/>
    </row>
    <row r="8" spans="1:18" s="10" customFormat="1" ht="19.5" customHeight="1" x14ac:dyDescent="0.25">
      <c r="A8" s="447" t="s">
        <v>204</v>
      </c>
      <c r="B8" s="447"/>
      <c r="C8" s="447"/>
      <c r="D8" s="447"/>
      <c r="E8" s="447"/>
      <c r="F8" s="447"/>
      <c r="G8" s="447"/>
      <c r="H8" s="447"/>
      <c r="I8" s="311"/>
      <c r="J8" s="231"/>
      <c r="K8" s="447" t="s">
        <v>205</v>
      </c>
      <c r="L8" s="447"/>
      <c r="M8" s="447"/>
      <c r="N8" s="447"/>
      <c r="O8" s="447"/>
      <c r="P8" s="230" t="s">
        <v>206</v>
      </c>
      <c r="Q8" s="495">
        <f ca="1">NOW()</f>
        <v>42842.47463553241</v>
      </c>
      <c r="R8" s="495"/>
    </row>
    <row r="9" spans="1:18" s="13" customFormat="1" ht="39.75" customHeight="1" x14ac:dyDescent="0.2">
      <c r="A9" s="157" t="s">
        <v>371</v>
      </c>
      <c r="B9" s="158"/>
      <c r="C9" s="158"/>
      <c r="D9" s="158"/>
      <c r="E9" s="161"/>
      <c r="F9" s="162"/>
      <c r="G9" s="158"/>
      <c r="H9" s="494"/>
      <c r="I9" s="503"/>
      <c r="J9" s="496"/>
      <c r="K9" s="499" t="s">
        <v>6</v>
      </c>
      <c r="L9" s="448" t="s">
        <v>37</v>
      </c>
      <c r="M9" s="450" t="s">
        <v>45</v>
      </c>
      <c r="N9" s="451" t="s">
        <v>13</v>
      </c>
      <c r="O9" s="451" t="s">
        <v>198</v>
      </c>
      <c r="P9" s="451" t="s">
        <v>14</v>
      </c>
      <c r="Q9" s="443" t="s">
        <v>26</v>
      </c>
      <c r="R9" s="501" t="s">
        <v>372</v>
      </c>
    </row>
    <row r="10" spans="1:18" ht="39.75" customHeight="1" x14ac:dyDescent="0.2">
      <c r="A10" s="39" t="s">
        <v>201</v>
      </c>
      <c r="B10" s="36" t="s">
        <v>38</v>
      </c>
      <c r="C10" s="36" t="s">
        <v>37</v>
      </c>
      <c r="D10" s="37" t="s">
        <v>12</v>
      </c>
      <c r="E10" s="38" t="s">
        <v>13</v>
      </c>
      <c r="F10" s="38" t="s">
        <v>198</v>
      </c>
      <c r="G10" s="36" t="s">
        <v>14</v>
      </c>
      <c r="H10" s="36" t="s">
        <v>26</v>
      </c>
      <c r="I10" s="36" t="s">
        <v>372</v>
      </c>
      <c r="J10" s="497"/>
      <c r="K10" s="500"/>
      <c r="L10" s="449"/>
      <c r="M10" s="450"/>
      <c r="N10" s="451"/>
      <c r="O10" s="451"/>
      <c r="P10" s="451"/>
      <c r="Q10" s="444"/>
      <c r="R10" s="502"/>
    </row>
    <row r="11" spans="1:18" s="13" customFormat="1" ht="39.75" customHeight="1" x14ac:dyDescent="0.2">
      <c r="A11" s="198">
        <v>1</v>
      </c>
      <c r="B11" s="199" t="s">
        <v>55</v>
      </c>
      <c r="C11" s="200" t="str">
        <f>IF(ISERROR(VLOOKUP(B11,#REF!,2,0)),"",(VLOOKUP(B11,#REF!,2,0)))</f>
        <v/>
      </c>
      <c r="D11" s="201" t="str">
        <f>IF(ISERROR(VLOOKUP(B11,#REF!,4,0)),"",(VLOOKUP(B11,#REF!,4,0)))</f>
        <v/>
      </c>
      <c r="E11" s="202" t="str">
        <f>IF(ISERROR(VLOOKUP(B11,#REF!,5,0)),"",(VLOOKUP(B11,#REF!,5,0)))</f>
        <v/>
      </c>
      <c r="F11" s="202" t="str">
        <f>IF(ISERROR(VLOOKUP(B11,#REF!,6,0)),"",(VLOOKUP(B11,#REF!,6,0)))</f>
        <v/>
      </c>
      <c r="G11" s="59"/>
      <c r="H11" s="204"/>
      <c r="I11" s="312"/>
      <c r="J11" s="497"/>
      <c r="K11" s="239"/>
      <c r="L11" s="205"/>
      <c r="M11" s="201"/>
      <c r="N11" s="206"/>
      <c r="O11" s="207"/>
      <c r="P11" s="59"/>
      <c r="Q11" s="313"/>
      <c r="R11" s="312"/>
    </row>
    <row r="12" spans="1:18" s="13" customFormat="1" ht="39.75" customHeight="1" x14ac:dyDescent="0.2">
      <c r="A12" s="198">
        <v>2</v>
      </c>
      <c r="B12" s="199" t="s">
        <v>56</v>
      </c>
      <c r="C12" s="200" t="str">
        <f>IF(ISERROR(VLOOKUP(B12,#REF!,2,0)),"",(VLOOKUP(B12,#REF!,2,0)))</f>
        <v/>
      </c>
      <c r="D12" s="201" t="str">
        <f>IF(ISERROR(VLOOKUP(B12,#REF!,4,0)),"",(VLOOKUP(B12,#REF!,4,0)))</f>
        <v/>
      </c>
      <c r="E12" s="202" t="str">
        <f>IF(ISERROR(VLOOKUP(B12,#REF!,5,0)),"",(VLOOKUP(B12,#REF!,5,0)))</f>
        <v/>
      </c>
      <c r="F12" s="202" t="str">
        <f>IF(ISERROR(VLOOKUP(B12,#REF!,6,0)),"",(VLOOKUP(B12,#REF!,6,0)))</f>
        <v/>
      </c>
      <c r="G12" s="59"/>
      <c r="H12" s="204"/>
      <c r="I12" s="312"/>
      <c r="J12" s="497"/>
      <c r="K12" s="239"/>
      <c r="L12" s="205"/>
      <c r="M12" s="201"/>
      <c r="N12" s="206"/>
      <c r="O12" s="207"/>
      <c r="P12" s="59"/>
      <c r="Q12" s="313"/>
      <c r="R12" s="312"/>
    </row>
    <row r="13" spans="1:18" s="13" customFormat="1" ht="39.75" customHeight="1" x14ac:dyDescent="0.2">
      <c r="A13" s="198">
        <v>3</v>
      </c>
      <c r="B13" s="199" t="s">
        <v>57</v>
      </c>
      <c r="C13" s="200" t="str">
        <f>IF(ISERROR(VLOOKUP(B13,#REF!,2,0)),"",(VLOOKUP(B13,#REF!,2,0)))</f>
        <v/>
      </c>
      <c r="D13" s="201" t="str">
        <f>IF(ISERROR(VLOOKUP(B13,#REF!,4,0)),"",(VLOOKUP(B13,#REF!,4,0)))</f>
        <v/>
      </c>
      <c r="E13" s="202" t="str">
        <f>IF(ISERROR(VLOOKUP(B13,#REF!,5,0)),"",(VLOOKUP(B13,#REF!,5,0)))</f>
        <v/>
      </c>
      <c r="F13" s="202" t="str">
        <f>IF(ISERROR(VLOOKUP(B13,#REF!,6,0)),"",(VLOOKUP(B13,#REF!,6,0)))</f>
        <v/>
      </c>
      <c r="G13" s="59"/>
      <c r="H13" s="204"/>
      <c r="I13" s="312"/>
      <c r="J13" s="497"/>
      <c r="K13" s="239"/>
      <c r="L13" s="205"/>
      <c r="M13" s="201"/>
      <c r="N13" s="206"/>
      <c r="O13" s="207"/>
      <c r="P13" s="59"/>
      <c r="Q13" s="313"/>
      <c r="R13" s="312"/>
    </row>
    <row r="14" spans="1:18" s="13" customFormat="1" ht="39.75" customHeight="1" x14ac:dyDescent="0.2">
      <c r="A14" s="198">
        <v>4</v>
      </c>
      <c r="B14" s="199" t="s">
        <v>58</v>
      </c>
      <c r="C14" s="200" t="str">
        <f>IF(ISERROR(VLOOKUP(B14,#REF!,2,0)),"",(VLOOKUP(B14,#REF!,2,0)))</f>
        <v/>
      </c>
      <c r="D14" s="201" t="str">
        <f>IF(ISERROR(VLOOKUP(B14,#REF!,4,0)),"",(VLOOKUP(B14,#REF!,4,0)))</f>
        <v/>
      </c>
      <c r="E14" s="202" t="str">
        <f>IF(ISERROR(VLOOKUP(B14,#REF!,5,0)),"",(VLOOKUP(B14,#REF!,5,0)))</f>
        <v/>
      </c>
      <c r="F14" s="202" t="str">
        <f>IF(ISERROR(VLOOKUP(B14,#REF!,6,0)),"",(VLOOKUP(B14,#REF!,6,0)))</f>
        <v/>
      </c>
      <c r="G14" s="59"/>
      <c r="H14" s="204"/>
      <c r="I14" s="312"/>
      <c r="J14" s="497"/>
      <c r="K14" s="239"/>
      <c r="L14" s="205"/>
      <c r="M14" s="201"/>
      <c r="N14" s="206"/>
      <c r="O14" s="207"/>
      <c r="P14" s="59"/>
      <c r="Q14" s="313"/>
      <c r="R14" s="312"/>
    </row>
    <row r="15" spans="1:18" s="13" customFormat="1" ht="39.75" customHeight="1" x14ac:dyDescent="0.2">
      <c r="A15" s="198">
        <v>5</v>
      </c>
      <c r="B15" s="199" t="s">
        <v>59</v>
      </c>
      <c r="C15" s="200" t="str">
        <f>IF(ISERROR(VLOOKUP(B15,#REF!,2,0)),"",(VLOOKUP(B15,#REF!,2,0)))</f>
        <v/>
      </c>
      <c r="D15" s="201" t="str">
        <f>IF(ISERROR(VLOOKUP(B15,#REF!,4,0)),"",(VLOOKUP(B15,#REF!,4,0)))</f>
        <v/>
      </c>
      <c r="E15" s="202" t="str">
        <f>IF(ISERROR(VLOOKUP(B15,#REF!,5,0)),"",(VLOOKUP(B15,#REF!,5,0)))</f>
        <v/>
      </c>
      <c r="F15" s="202" t="str">
        <f>IF(ISERROR(VLOOKUP(B15,#REF!,6,0)),"",(VLOOKUP(B15,#REF!,6,0)))</f>
        <v/>
      </c>
      <c r="G15" s="59"/>
      <c r="H15" s="204"/>
      <c r="I15" s="312"/>
      <c r="J15" s="497"/>
      <c r="K15" s="239"/>
      <c r="L15" s="205"/>
      <c r="M15" s="201"/>
      <c r="N15" s="206"/>
      <c r="O15" s="207"/>
      <c r="P15" s="59"/>
      <c r="Q15" s="313"/>
      <c r="R15" s="312"/>
    </row>
    <row r="16" spans="1:18" s="13" customFormat="1" ht="39.75" customHeight="1" x14ac:dyDescent="0.2">
      <c r="A16" s="198">
        <v>6</v>
      </c>
      <c r="B16" s="199" t="s">
        <v>60</v>
      </c>
      <c r="C16" s="200" t="str">
        <f>IF(ISERROR(VLOOKUP(B16,#REF!,2,0)),"",(VLOOKUP(B16,#REF!,2,0)))</f>
        <v/>
      </c>
      <c r="D16" s="201" t="str">
        <f>IF(ISERROR(VLOOKUP(B16,#REF!,4,0)),"",(VLOOKUP(B16,#REF!,4,0)))</f>
        <v/>
      </c>
      <c r="E16" s="202" t="str">
        <f>IF(ISERROR(VLOOKUP(B16,#REF!,5,0)),"",(VLOOKUP(B16,#REF!,5,0)))</f>
        <v/>
      </c>
      <c r="F16" s="202" t="str">
        <f>IF(ISERROR(VLOOKUP(B16,#REF!,6,0)),"",(VLOOKUP(B16,#REF!,6,0)))</f>
        <v/>
      </c>
      <c r="G16" s="59"/>
      <c r="H16" s="204"/>
      <c r="I16" s="312"/>
      <c r="J16" s="497"/>
      <c r="K16" s="239"/>
      <c r="L16" s="205"/>
      <c r="M16" s="201"/>
      <c r="N16" s="206"/>
      <c r="O16" s="207"/>
      <c r="P16" s="59"/>
      <c r="Q16" s="313"/>
      <c r="R16" s="312"/>
    </row>
    <row r="17" spans="1:18" s="13" customFormat="1" ht="39.75" customHeight="1" x14ac:dyDescent="0.2">
      <c r="A17" s="198">
        <v>7</v>
      </c>
      <c r="B17" s="199" t="s">
        <v>378</v>
      </c>
      <c r="C17" s="200" t="str">
        <f>IF(ISERROR(VLOOKUP(B17,#REF!,2,0)),"",(VLOOKUP(B17,#REF!,2,0)))</f>
        <v/>
      </c>
      <c r="D17" s="201" t="str">
        <f>IF(ISERROR(VLOOKUP(B17,#REF!,4,0)),"",(VLOOKUP(B17,#REF!,4,0)))</f>
        <v/>
      </c>
      <c r="E17" s="202" t="str">
        <f>IF(ISERROR(VLOOKUP(B17,#REF!,5,0)),"",(VLOOKUP(B17,#REF!,5,0)))</f>
        <v/>
      </c>
      <c r="F17" s="202" t="str">
        <f>IF(ISERROR(VLOOKUP(B17,#REF!,6,0)),"",(VLOOKUP(B17,#REF!,6,0)))</f>
        <v/>
      </c>
      <c r="G17" s="59"/>
      <c r="H17" s="204"/>
      <c r="I17" s="312"/>
      <c r="J17" s="497"/>
      <c r="K17" s="239"/>
      <c r="L17" s="205"/>
      <c r="M17" s="201"/>
      <c r="N17" s="206"/>
      <c r="O17" s="207"/>
      <c r="P17" s="59"/>
      <c r="Q17" s="313"/>
      <c r="R17" s="312"/>
    </row>
    <row r="18" spans="1:18" s="13" customFormat="1" ht="39.75" customHeight="1" x14ac:dyDescent="0.2">
      <c r="A18" s="198">
        <v>8</v>
      </c>
      <c r="B18" s="199" t="s">
        <v>379</v>
      </c>
      <c r="C18" s="200" t="str">
        <f>IF(ISERROR(VLOOKUP(B18,#REF!,2,0)),"",(VLOOKUP(B18,#REF!,2,0)))</f>
        <v/>
      </c>
      <c r="D18" s="201" t="str">
        <f>IF(ISERROR(VLOOKUP(B18,#REF!,4,0)),"",(VLOOKUP(B18,#REF!,4,0)))</f>
        <v/>
      </c>
      <c r="E18" s="202" t="str">
        <f>IF(ISERROR(VLOOKUP(B18,#REF!,5,0)),"",(VLOOKUP(B18,#REF!,5,0)))</f>
        <v/>
      </c>
      <c r="F18" s="202" t="str">
        <f>IF(ISERROR(VLOOKUP(B18,#REF!,6,0)),"",(VLOOKUP(B18,#REF!,6,0)))</f>
        <v/>
      </c>
      <c r="G18" s="59"/>
      <c r="H18" s="204"/>
      <c r="I18" s="312"/>
      <c r="J18" s="497"/>
      <c r="K18" s="239"/>
      <c r="L18" s="205"/>
      <c r="M18" s="201"/>
      <c r="N18" s="206"/>
      <c r="O18" s="207"/>
      <c r="P18" s="59"/>
      <c r="Q18" s="313"/>
      <c r="R18" s="312"/>
    </row>
    <row r="19" spans="1:18" s="13" customFormat="1" ht="39.75" customHeight="1" x14ac:dyDescent="0.2">
      <c r="A19" s="157" t="s">
        <v>16</v>
      </c>
      <c r="B19" s="158"/>
      <c r="C19" s="158"/>
      <c r="D19" s="158"/>
      <c r="E19" s="161"/>
      <c r="F19" s="162"/>
      <c r="G19" s="158"/>
      <c r="H19" s="492"/>
      <c r="I19" s="493"/>
      <c r="J19" s="497"/>
      <c r="K19" s="239"/>
      <c r="L19" s="205"/>
      <c r="M19" s="201"/>
      <c r="N19" s="206"/>
      <c r="O19" s="207"/>
      <c r="P19" s="59"/>
      <c r="Q19" s="313"/>
      <c r="R19" s="312"/>
    </row>
    <row r="20" spans="1:18" s="13" customFormat="1" ht="39.75" customHeight="1" x14ac:dyDescent="0.2">
      <c r="A20" s="39" t="s">
        <v>201</v>
      </c>
      <c r="B20" s="36" t="s">
        <v>38</v>
      </c>
      <c r="C20" s="36" t="s">
        <v>37</v>
      </c>
      <c r="D20" s="37" t="s">
        <v>12</v>
      </c>
      <c r="E20" s="38" t="s">
        <v>13</v>
      </c>
      <c r="F20" s="38" t="s">
        <v>198</v>
      </c>
      <c r="G20" s="36" t="s">
        <v>14</v>
      </c>
      <c r="H20" s="36" t="s">
        <v>26</v>
      </c>
      <c r="I20" s="36" t="s">
        <v>372</v>
      </c>
      <c r="J20" s="497"/>
      <c r="K20" s="239"/>
      <c r="L20" s="205"/>
      <c r="M20" s="201"/>
      <c r="N20" s="206"/>
      <c r="O20" s="207"/>
      <c r="P20" s="59"/>
      <c r="Q20" s="313"/>
      <c r="R20" s="312"/>
    </row>
    <row r="21" spans="1:18" s="13" customFormat="1" ht="39.75" customHeight="1" x14ac:dyDescent="0.2">
      <c r="A21" s="198">
        <v>1</v>
      </c>
      <c r="B21" s="199" t="s">
        <v>61</v>
      </c>
      <c r="C21" s="200" t="str">
        <f>IF(ISERROR(VLOOKUP(B21,#REF!,2,0)),"",(VLOOKUP(B21,#REF!,2,0)))</f>
        <v/>
      </c>
      <c r="D21" s="201" t="str">
        <f>IF(ISERROR(VLOOKUP(B21,#REF!,4,0)),"",(VLOOKUP(B21,#REF!,4,0)))</f>
        <v/>
      </c>
      <c r="E21" s="202" t="str">
        <f>IF(ISERROR(VLOOKUP(B21,#REF!,5,0)),"",(VLOOKUP(B21,#REF!,5,0)))</f>
        <v/>
      </c>
      <c r="F21" s="202" t="str">
        <f>IF(ISERROR(VLOOKUP(B21,#REF!,6,0)),"",(VLOOKUP(B21,#REF!,6,0)))</f>
        <v/>
      </c>
      <c r="G21" s="59"/>
      <c r="H21" s="204"/>
      <c r="I21" s="312"/>
      <c r="J21" s="497"/>
      <c r="K21" s="239"/>
      <c r="L21" s="205"/>
      <c r="M21" s="201"/>
      <c r="N21" s="206"/>
      <c r="O21" s="207"/>
      <c r="P21" s="59"/>
      <c r="Q21" s="313"/>
      <c r="R21" s="312"/>
    </row>
    <row r="22" spans="1:18" s="13" customFormat="1" ht="39.75" customHeight="1" x14ac:dyDescent="0.2">
      <c r="A22" s="198">
        <v>2</v>
      </c>
      <c r="B22" s="199" t="s">
        <v>62</v>
      </c>
      <c r="C22" s="200" t="str">
        <f>IF(ISERROR(VLOOKUP(B22,#REF!,2,0)),"",(VLOOKUP(B22,#REF!,2,0)))</f>
        <v/>
      </c>
      <c r="D22" s="201" t="str">
        <f>IF(ISERROR(VLOOKUP(B22,#REF!,4,0)),"",(VLOOKUP(B22,#REF!,4,0)))</f>
        <v/>
      </c>
      <c r="E22" s="202" t="str">
        <f>IF(ISERROR(VLOOKUP(B22,#REF!,5,0)),"",(VLOOKUP(B22,#REF!,5,0)))</f>
        <v/>
      </c>
      <c r="F22" s="202" t="str">
        <f>IF(ISERROR(VLOOKUP(B22,#REF!,6,0)),"",(VLOOKUP(B22,#REF!,6,0)))</f>
        <v/>
      </c>
      <c r="G22" s="59"/>
      <c r="H22" s="204"/>
      <c r="I22" s="312"/>
      <c r="J22" s="497"/>
      <c r="K22" s="239"/>
      <c r="L22" s="205"/>
      <c r="M22" s="201"/>
      <c r="N22" s="206"/>
      <c r="O22" s="207"/>
      <c r="P22" s="59"/>
      <c r="Q22" s="313"/>
      <c r="R22" s="312"/>
    </row>
    <row r="23" spans="1:18" s="13" customFormat="1" ht="39.75" customHeight="1" x14ac:dyDescent="0.2">
      <c r="A23" s="198">
        <v>3</v>
      </c>
      <c r="B23" s="199" t="s">
        <v>63</v>
      </c>
      <c r="C23" s="200" t="str">
        <f>IF(ISERROR(VLOOKUP(B23,#REF!,2,0)),"",(VLOOKUP(B23,#REF!,2,0)))</f>
        <v/>
      </c>
      <c r="D23" s="201" t="str">
        <f>IF(ISERROR(VLOOKUP(B23,#REF!,4,0)),"",(VLOOKUP(B23,#REF!,4,0)))</f>
        <v/>
      </c>
      <c r="E23" s="202" t="str">
        <f>IF(ISERROR(VLOOKUP(B23,#REF!,5,0)),"",(VLOOKUP(B23,#REF!,5,0)))</f>
        <v/>
      </c>
      <c r="F23" s="202" t="str">
        <f>IF(ISERROR(VLOOKUP(B23,#REF!,6,0)),"",(VLOOKUP(B23,#REF!,6,0)))</f>
        <v/>
      </c>
      <c r="G23" s="59"/>
      <c r="H23" s="204"/>
      <c r="I23" s="312"/>
      <c r="J23" s="497"/>
      <c r="K23" s="239"/>
      <c r="L23" s="205"/>
      <c r="M23" s="201"/>
      <c r="N23" s="206"/>
      <c r="O23" s="207"/>
      <c r="P23" s="59"/>
      <c r="Q23" s="313"/>
      <c r="R23" s="312"/>
    </row>
    <row r="24" spans="1:18" s="13" customFormat="1" ht="39.75" customHeight="1" x14ac:dyDescent="0.2">
      <c r="A24" s="198">
        <v>4</v>
      </c>
      <c r="B24" s="199" t="s">
        <v>64</v>
      </c>
      <c r="C24" s="200" t="str">
        <f>IF(ISERROR(VLOOKUP(B24,#REF!,2,0)),"",(VLOOKUP(B24,#REF!,2,0)))</f>
        <v/>
      </c>
      <c r="D24" s="201" t="str">
        <f>IF(ISERROR(VLOOKUP(B24,#REF!,4,0)),"",(VLOOKUP(B24,#REF!,4,0)))</f>
        <v/>
      </c>
      <c r="E24" s="202" t="str">
        <f>IF(ISERROR(VLOOKUP(B24,#REF!,5,0)),"",(VLOOKUP(B24,#REF!,5,0)))</f>
        <v/>
      </c>
      <c r="F24" s="202" t="str">
        <f>IF(ISERROR(VLOOKUP(B24,#REF!,6,0)),"",(VLOOKUP(B24,#REF!,6,0)))</f>
        <v/>
      </c>
      <c r="G24" s="59"/>
      <c r="H24" s="204"/>
      <c r="I24" s="312"/>
      <c r="J24" s="497"/>
      <c r="K24" s="239"/>
      <c r="L24" s="205"/>
      <c r="M24" s="201"/>
      <c r="N24" s="206"/>
      <c r="O24" s="207"/>
      <c r="P24" s="59"/>
      <c r="Q24" s="313"/>
      <c r="R24" s="312"/>
    </row>
    <row r="25" spans="1:18" s="13" customFormat="1" ht="39.75" customHeight="1" x14ac:dyDescent="0.2">
      <c r="A25" s="198">
        <v>5</v>
      </c>
      <c r="B25" s="199" t="s">
        <v>65</v>
      </c>
      <c r="C25" s="200" t="str">
        <f>IF(ISERROR(VLOOKUP(B25,#REF!,2,0)),"",(VLOOKUP(B25,#REF!,2,0)))</f>
        <v/>
      </c>
      <c r="D25" s="201" t="str">
        <f>IF(ISERROR(VLOOKUP(B25,#REF!,4,0)),"",(VLOOKUP(B25,#REF!,4,0)))</f>
        <v/>
      </c>
      <c r="E25" s="202" t="str">
        <f>IF(ISERROR(VLOOKUP(B25,#REF!,5,0)),"",(VLOOKUP(B25,#REF!,5,0)))</f>
        <v/>
      </c>
      <c r="F25" s="202" t="str">
        <f>IF(ISERROR(VLOOKUP(B25,#REF!,6,0)),"",(VLOOKUP(B25,#REF!,6,0)))</f>
        <v/>
      </c>
      <c r="G25" s="59"/>
      <c r="H25" s="204"/>
      <c r="I25" s="312"/>
      <c r="J25" s="497"/>
      <c r="K25" s="239"/>
      <c r="L25" s="205"/>
      <c r="M25" s="201"/>
      <c r="N25" s="206"/>
      <c r="O25" s="207"/>
      <c r="P25" s="59"/>
      <c r="Q25" s="313"/>
      <c r="R25" s="312"/>
    </row>
    <row r="26" spans="1:18" s="13" customFormat="1" ht="39.75" customHeight="1" x14ac:dyDescent="0.2">
      <c r="A26" s="198">
        <v>6</v>
      </c>
      <c r="B26" s="199" t="s">
        <v>66</v>
      </c>
      <c r="C26" s="200" t="str">
        <f>IF(ISERROR(VLOOKUP(B26,#REF!,2,0)),"",(VLOOKUP(B26,#REF!,2,0)))</f>
        <v/>
      </c>
      <c r="D26" s="201" t="str">
        <f>IF(ISERROR(VLOOKUP(B26,#REF!,4,0)),"",(VLOOKUP(B26,#REF!,4,0)))</f>
        <v/>
      </c>
      <c r="E26" s="202" t="str">
        <f>IF(ISERROR(VLOOKUP(B26,#REF!,5,0)),"",(VLOOKUP(B26,#REF!,5,0)))</f>
        <v/>
      </c>
      <c r="F26" s="202" t="str">
        <f>IF(ISERROR(VLOOKUP(B26,#REF!,6,0)),"",(VLOOKUP(B26,#REF!,6,0)))</f>
        <v/>
      </c>
      <c r="G26" s="59"/>
      <c r="H26" s="204"/>
      <c r="I26" s="312"/>
      <c r="J26" s="497"/>
      <c r="K26" s="239"/>
      <c r="L26" s="205"/>
      <c r="M26" s="201"/>
      <c r="N26" s="206"/>
      <c r="O26" s="207"/>
      <c r="P26" s="59"/>
      <c r="Q26" s="313"/>
      <c r="R26" s="312"/>
    </row>
    <row r="27" spans="1:18" s="13" customFormat="1" ht="39.75" customHeight="1" x14ac:dyDescent="0.2">
      <c r="A27" s="198">
        <v>7</v>
      </c>
      <c r="B27" s="199" t="s">
        <v>380</v>
      </c>
      <c r="C27" s="200" t="str">
        <f>IF(ISERROR(VLOOKUP(B27,#REF!,2,0)),"",(VLOOKUP(B27,#REF!,2,0)))</f>
        <v/>
      </c>
      <c r="D27" s="201" t="str">
        <f>IF(ISERROR(VLOOKUP(B27,#REF!,4,0)),"",(VLOOKUP(B27,#REF!,4,0)))</f>
        <v/>
      </c>
      <c r="E27" s="202" t="str">
        <f>IF(ISERROR(VLOOKUP(B27,#REF!,5,0)),"",(VLOOKUP(B27,#REF!,5,0)))</f>
        <v/>
      </c>
      <c r="F27" s="202" t="str">
        <f>IF(ISERROR(VLOOKUP(B27,#REF!,6,0)),"",(VLOOKUP(B27,#REF!,6,0)))</f>
        <v/>
      </c>
      <c r="G27" s="59"/>
      <c r="H27" s="204"/>
      <c r="I27" s="312"/>
      <c r="J27" s="497"/>
      <c r="K27" s="239"/>
      <c r="L27" s="205"/>
      <c r="M27" s="201"/>
      <c r="N27" s="206"/>
      <c r="O27" s="207"/>
      <c r="P27" s="59"/>
      <c r="Q27" s="313"/>
      <c r="R27" s="312"/>
    </row>
    <row r="28" spans="1:18" s="13" customFormat="1" ht="39.75" customHeight="1" x14ac:dyDescent="0.2">
      <c r="A28" s="198">
        <v>8</v>
      </c>
      <c r="B28" s="199" t="s">
        <v>381</v>
      </c>
      <c r="C28" s="200" t="str">
        <f>IF(ISERROR(VLOOKUP(B28,#REF!,2,0)),"",(VLOOKUP(B28,#REF!,2,0)))</f>
        <v/>
      </c>
      <c r="D28" s="201" t="str">
        <f>IF(ISERROR(VLOOKUP(B28,#REF!,4,0)),"",(VLOOKUP(B28,#REF!,4,0)))</f>
        <v/>
      </c>
      <c r="E28" s="202" t="str">
        <f>IF(ISERROR(VLOOKUP(B28,#REF!,5,0)),"",(VLOOKUP(B28,#REF!,5,0)))</f>
        <v/>
      </c>
      <c r="F28" s="202" t="str">
        <f>IF(ISERROR(VLOOKUP(B28,#REF!,6,0)),"",(VLOOKUP(B28,#REF!,6,0)))</f>
        <v/>
      </c>
      <c r="G28" s="59"/>
      <c r="H28" s="204"/>
      <c r="I28" s="312"/>
      <c r="J28" s="497"/>
      <c r="K28" s="205"/>
      <c r="L28" s="205"/>
      <c r="M28" s="201"/>
      <c r="N28" s="206"/>
      <c r="O28" s="207"/>
      <c r="P28" s="59"/>
      <c r="Q28" s="313"/>
      <c r="R28" s="312"/>
    </row>
    <row r="29" spans="1:18" s="13" customFormat="1" ht="39.75" customHeight="1" x14ac:dyDescent="0.2">
      <c r="A29" s="157" t="s">
        <v>17</v>
      </c>
      <c r="B29" s="158"/>
      <c r="C29" s="158"/>
      <c r="D29" s="158"/>
      <c r="E29" s="161"/>
      <c r="F29" s="162"/>
      <c r="G29" s="158"/>
      <c r="H29" s="492"/>
      <c r="I29" s="493"/>
      <c r="J29" s="497"/>
      <c r="K29" s="205"/>
      <c r="L29" s="205"/>
      <c r="M29" s="201"/>
      <c r="N29" s="206"/>
      <c r="O29" s="207"/>
      <c r="P29" s="59"/>
      <c r="Q29" s="313"/>
      <c r="R29" s="312"/>
    </row>
    <row r="30" spans="1:18" s="13" customFormat="1" ht="39.75" customHeight="1" x14ac:dyDescent="0.2">
      <c r="A30" s="39" t="s">
        <v>201</v>
      </c>
      <c r="B30" s="36" t="s">
        <v>38</v>
      </c>
      <c r="C30" s="36" t="s">
        <v>37</v>
      </c>
      <c r="D30" s="37" t="s">
        <v>12</v>
      </c>
      <c r="E30" s="38" t="s">
        <v>13</v>
      </c>
      <c r="F30" s="38" t="s">
        <v>198</v>
      </c>
      <c r="G30" s="36" t="s">
        <v>14</v>
      </c>
      <c r="H30" s="36" t="s">
        <v>26</v>
      </c>
      <c r="I30" s="36" t="s">
        <v>372</v>
      </c>
      <c r="J30" s="497"/>
      <c r="K30" s="205"/>
      <c r="L30" s="205"/>
      <c r="M30" s="201"/>
      <c r="N30" s="206"/>
      <c r="O30" s="207"/>
      <c r="P30" s="59"/>
      <c r="Q30" s="313"/>
      <c r="R30" s="312"/>
    </row>
    <row r="31" spans="1:18" s="13" customFormat="1" ht="39.75" customHeight="1" x14ac:dyDescent="0.2">
      <c r="A31" s="198">
        <v>1</v>
      </c>
      <c r="B31" s="199" t="s">
        <v>382</v>
      </c>
      <c r="C31" s="200" t="str">
        <f>IF(ISERROR(VLOOKUP(B31,#REF!,2,0)),"",(VLOOKUP(B31,#REF!,2,0)))</f>
        <v/>
      </c>
      <c r="D31" s="201" t="str">
        <f>IF(ISERROR(VLOOKUP(B31,#REF!,4,0)),"",(VLOOKUP(B31,#REF!,4,0)))</f>
        <v/>
      </c>
      <c r="E31" s="202" t="str">
        <f>IF(ISERROR(VLOOKUP(B31,#REF!,5,0)),"",(VLOOKUP(B31,#REF!,5,0)))</f>
        <v/>
      </c>
      <c r="F31" s="202" t="str">
        <f>IF(ISERROR(VLOOKUP(B31,#REF!,6,0)),"",(VLOOKUP(B31,#REF!,6,0)))</f>
        <v/>
      </c>
      <c r="G31" s="59"/>
      <c r="H31" s="204"/>
      <c r="I31" s="312"/>
      <c r="J31" s="497"/>
      <c r="K31" s="205"/>
      <c r="L31" s="205"/>
      <c r="M31" s="201"/>
      <c r="N31" s="206"/>
      <c r="O31" s="207"/>
      <c r="P31" s="59"/>
      <c r="Q31" s="313"/>
      <c r="R31" s="312"/>
    </row>
    <row r="32" spans="1:18" s="13" customFormat="1" ht="39.75" customHeight="1" x14ac:dyDescent="0.2">
      <c r="A32" s="198">
        <v>2</v>
      </c>
      <c r="B32" s="199" t="s">
        <v>383</v>
      </c>
      <c r="C32" s="200" t="str">
        <f>IF(ISERROR(VLOOKUP(B32,#REF!,2,0)),"",(VLOOKUP(B32,#REF!,2,0)))</f>
        <v/>
      </c>
      <c r="D32" s="201" t="str">
        <f>IF(ISERROR(VLOOKUP(B32,#REF!,4,0)),"",(VLOOKUP(B32,#REF!,4,0)))</f>
        <v/>
      </c>
      <c r="E32" s="202" t="str">
        <f>IF(ISERROR(VLOOKUP(B32,#REF!,5,0)),"",(VLOOKUP(B32,#REF!,5,0)))</f>
        <v/>
      </c>
      <c r="F32" s="202" t="str">
        <f>IF(ISERROR(VLOOKUP(B32,#REF!,6,0)),"",(VLOOKUP(B32,#REF!,6,0)))</f>
        <v/>
      </c>
      <c r="G32" s="59"/>
      <c r="H32" s="204"/>
      <c r="I32" s="312"/>
      <c r="J32" s="497"/>
      <c r="K32" s="205"/>
      <c r="L32" s="205"/>
      <c r="M32" s="201"/>
      <c r="N32" s="206"/>
      <c r="O32" s="207"/>
      <c r="P32" s="59"/>
      <c r="Q32" s="313"/>
      <c r="R32" s="312"/>
    </row>
    <row r="33" spans="1:18" s="13" customFormat="1" ht="39.75" customHeight="1" x14ac:dyDescent="0.2">
      <c r="A33" s="198">
        <v>3</v>
      </c>
      <c r="B33" s="199" t="s">
        <v>384</v>
      </c>
      <c r="C33" s="200" t="str">
        <f>IF(ISERROR(VLOOKUP(B33,#REF!,2,0)),"",(VLOOKUP(B33,#REF!,2,0)))</f>
        <v/>
      </c>
      <c r="D33" s="201" t="str">
        <f>IF(ISERROR(VLOOKUP(B33,#REF!,4,0)),"",(VLOOKUP(B33,#REF!,4,0)))</f>
        <v/>
      </c>
      <c r="E33" s="202" t="str">
        <f>IF(ISERROR(VLOOKUP(B33,#REF!,5,0)),"",(VLOOKUP(B33,#REF!,5,0)))</f>
        <v/>
      </c>
      <c r="F33" s="202" t="str">
        <f>IF(ISERROR(VLOOKUP(B33,#REF!,6,0)),"",(VLOOKUP(B33,#REF!,6,0)))</f>
        <v/>
      </c>
      <c r="G33" s="59"/>
      <c r="H33" s="204"/>
      <c r="I33" s="312"/>
      <c r="J33" s="497"/>
      <c r="K33" s="205"/>
      <c r="L33" s="205"/>
      <c r="M33" s="201"/>
      <c r="N33" s="206"/>
      <c r="O33" s="207"/>
      <c r="P33" s="59"/>
      <c r="Q33" s="313"/>
      <c r="R33" s="312"/>
    </row>
    <row r="34" spans="1:18" s="13" customFormat="1" ht="39.75" customHeight="1" x14ac:dyDescent="0.2">
      <c r="A34" s="198">
        <v>4</v>
      </c>
      <c r="B34" s="199" t="s">
        <v>385</v>
      </c>
      <c r="C34" s="200" t="str">
        <f>IF(ISERROR(VLOOKUP(B34,#REF!,2,0)),"",(VLOOKUP(B34,#REF!,2,0)))</f>
        <v/>
      </c>
      <c r="D34" s="201" t="str">
        <f>IF(ISERROR(VLOOKUP(B34,#REF!,4,0)),"",(VLOOKUP(B34,#REF!,4,0)))</f>
        <v/>
      </c>
      <c r="E34" s="202" t="str">
        <f>IF(ISERROR(VLOOKUP(B34,#REF!,5,0)),"",(VLOOKUP(B34,#REF!,5,0)))</f>
        <v/>
      </c>
      <c r="F34" s="202" t="str">
        <f>IF(ISERROR(VLOOKUP(B34,#REF!,6,0)),"",(VLOOKUP(B34,#REF!,6,0)))</f>
        <v/>
      </c>
      <c r="G34" s="59"/>
      <c r="H34" s="204"/>
      <c r="I34" s="312"/>
      <c r="J34" s="497"/>
      <c r="K34" s="205"/>
      <c r="L34" s="205"/>
      <c r="M34" s="201"/>
      <c r="N34" s="206"/>
      <c r="O34" s="207"/>
      <c r="P34" s="59"/>
      <c r="Q34" s="313"/>
      <c r="R34" s="312"/>
    </row>
    <row r="35" spans="1:18" s="13" customFormat="1" ht="39.75" customHeight="1" x14ac:dyDescent="0.2">
      <c r="A35" s="198">
        <v>5</v>
      </c>
      <c r="B35" s="199" t="s">
        <v>386</v>
      </c>
      <c r="C35" s="200" t="str">
        <f>IF(ISERROR(VLOOKUP(B35,#REF!,2,0)),"",(VLOOKUP(B35,#REF!,2,0)))</f>
        <v/>
      </c>
      <c r="D35" s="201" t="str">
        <f>IF(ISERROR(VLOOKUP(B35,#REF!,4,0)),"",(VLOOKUP(B35,#REF!,4,0)))</f>
        <v/>
      </c>
      <c r="E35" s="202" t="str">
        <f>IF(ISERROR(VLOOKUP(B35,#REF!,5,0)),"",(VLOOKUP(B35,#REF!,5,0)))</f>
        <v/>
      </c>
      <c r="F35" s="202" t="str">
        <f>IF(ISERROR(VLOOKUP(B35,#REF!,6,0)),"",(VLOOKUP(B35,#REF!,6,0)))</f>
        <v/>
      </c>
      <c r="G35" s="59"/>
      <c r="H35" s="204"/>
      <c r="I35" s="312"/>
      <c r="J35" s="497"/>
      <c r="K35" s="205"/>
      <c r="L35" s="205"/>
      <c r="M35" s="201"/>
      <c r="N35" s="206"/>
      <c r="O35" s="207"/>
      <c r="P35" s="59"/>
      <c r="Q35" s="313"/>
      <c r="R35" s="312"/>
    </row>
    <row r="36" spans="1:18" s="13" customFormat="1" ht="39.75" customHeight="1" x14ac:dyDescent="0.2">
      <c r="A36" s="198">
        <v>6</v>
      </c>
      <c r="B36" s="199" t="s">
        <v>387</v>
      </c>
      <c r="C36" s="200" t="str">
        <f>IF(ISERROR(VLOOKUP(B36,#REF!,2,0)),"",(VLOOKUP(B36,#REF!,2,0)))</f>
        <v/>
      </c>
      <c r="D36" s="201" t="str">
        <f>IF(ISERROR(VLOOKUP(B36,#REF!,4,0)),"",(VLOOKUP(B36,#REF!,4,0)))</f>
        <v/>
      </c>
      <c r="E36" s="202" t="str">
        <f>IF(ISERROR(VLOOKUP(B36,#REF!,5,0)),"",(VLOOKUP(B36,#REF!,5,0)))</f>
        <v/>
      </c>
      <c r="F36" s="202" t="str">
        <f>IF(ISERROR(VLOOKUP(B36,#REF!,6,0)),"",(VLOOKUP(B36,#REF!,6,0)))</f>
        <v/>
      </c>
      <c r="G36" s="59"/>
      <c r="H36" s="204"/>
      <c r="I36" s="312"/>
      <c r="J36" s="497"/>
      <c r="K36" s="205"/>
      <c r="L36" s="205"/>
      <c r="M36" s="201"/>
      <c r="N36" s="206"/>
      <c r="O36" s="207"/>
      <c r="P36" s="59"/>
      <c r="Q36" s="313"/>
      <c r="R36" s="312"/>
    </row>
    <row r="37" spans="1:18" s="13" customFormat="1" ht="39.75" customHeight="1" x14ac:dyDescent="0.2">
      <c r="A37" s="198">
        <v>7</v>
      </c>
      <c r="B37" s="199" t="s">
        <v>388</v>
      </c>
      <c r="C37" s="200" t="str">
        <f>IF(ISERROR(VLOOKUP(B37,#REF!,2,0)),"",(VLOOKUP(B37,#REF!,2,0)))</f>
        <v/>
      </c>
      <c r="D37" s="201" t="str">
        <f>IF(ISERROR(VLOOKUP(B37,#REF!,4,0)),"",(VLOOKUP(B37,#REF!,4,0)))</f>
        <v/>
      </c>
      <c r="E37" s="202" t="str">
        <f>IF(ISERROR(VLOOKUP(B37,#REF!,5,0)),"",(VLOOKUP(B37,#REF!,5,0)))</f>
        <v/>
      </c>
      <c r="F37" s="202" t="str">
        <f>IF(ISERROR(VLOOKUP(B37,#REF!,6,0)),"",(VLOOKUP(B37,#REF!,6,0)))</f>
        <v/>
      </c>
      <c r="G37" s="59"/>
      <c r="H37" s="204"/>
      <c r="I37" s="312"/>
      <c r="J37" s="497"/>
      <c r="K37" s="205"/>
      <c r="L37" s="205"/>
      <c r="M37" s="201"/>
      <c r="N37" s="206"/>
      <c r="O37" s="207"/>
      <c r="P37" s="59"/>
      <c r="Q37" s="313"/>
      <c r="R37" s="312"/>
    </row>
    <row r="38" spans="1:18" s="13" customFormat="1" ht="39.75" customHeight="1" x14ac:dyDescent="0.2">
      <c r="A38" s="198">
        <v>8</v>
      </c>
      <c r="B38" s="199" t="s">
        <v>389</v>
      </c>
      <c r="C38" s="200" t="str">
        <f>IF(ISERROR(VLOOKUP(B38,#REF!,2,0)),"",(VLOOKUP(B38,#REF!,2,0)))</f>
        <v/>
      </c>
      <c r="D38" s="201" t="str">
        <f>IF(ISERROR(VLOOKUP(B38,#REF!,4,0)),"",(VLOOKUP(B38,#REF!,4,0)))</f>
        <v/>
      </c>
      <c r="E38" s="202" t="str">
        <f>IF(ISERROR(VLOOKUP(B38,#REF!,5,0)),"",(VLOOKUP(B38,#REF!,5,0)))</f>
        <v/>
      </c>
      <c r="F38" s="202" t="str">
        <f>IF(ISERROR(VLOOKUP(B38,#REF!,6,0)),"",(VLOOKUP(B38,#REF!,6,0)))</f>
        <v/>
      </c>
      <c r="G38" s="59"/>
      <c r="H38" s="204"/>
      <c r="I38" s="312"/>
      <c r="J38" s="498"/>
      <c r="K38" s="205"/>
      <c r="L38" s="205"/>
      <c r="M38" s="201"/>
      <c r="N38" s="206"/>
      <c r="O38" s="207"/>
      <c r="P38" s="59"/>
      <c r="Q38" s="313"/>
      <c r="R38" s="312"/>
    </row>
    <row r="39" spans="1:18" s="13" customFormat="1" ht="39.75" customHeight="1" x14ac:dyDescent="0.2">
      <c r="A39" s="157" t="s">
        <v>364</v>
      </c>
      <c r="B39" s="158"/>
      <c r="C39" s="158"/>
      <c r="D39" s="158"/>
      <c r="E39" s="161"/>
      <c r="F39" s="162"/>
      <c r="G39" s="158"/>
      <c r="H39" s="494"/>
      <c r="I39" s="494"/>
      <c r="J39" s="308"/>
      <c r="K39" s="205"/>
      <c r="L39" s="205"/>
      <c r="M39" s="201"/>
      <c r="N39" s="206"/>
      <c r="O39" s="207"/>
      <c r="P39" s="59"/>
      <c r="Q39" s="313"/>
      <c r="R39" s="312"/>
    </row>
    <row r="40" spans="1:18" s="13" customFormat="1" ht="39.75" customHeight="1" x14ac:dyDescent="0.2">
      <c r="A40" s="39" t="s">
        <v>201</v>
      </c>
      <c r="B40" s="36" t="s">
        <v>38</v>
      </c>
      <c r="C40" s="36" t="s">
        <v>37</v>
      </c>
      <c r="D40" s="37" t="s">
        <v>12</v>
      </c>
      <c r="E40" s="38" t="s">
        <v>13</v>
      </c>
      <c r="F40" s="38" t="s">
        <v>198</v>
      </c>
      <c r="G40" s="36" t="s">
        <v>14</v>
      </c>
      <c r="H40" s="36" t="s">
        <v>26</v>
      </c>
      <c r="I40" s="36" t="s">
        <v>372</v>
      </c>
      <c r="J40" s="308"/>
      <c r="K40" s="205"/>
      <c r="L40" s="205"/>
      <c r="M40" s="201"/>
      <c r="N40" s="206"/>
      <c r="O40" s="207"/>
      <c r="P40" s="59"/>
      <c r="Q40" s="313"/>
      <c r="R40" s="312"/>
    </row>
    <row r="41" spans="1:18" s="13" customFormat="1" ht="39.75" customHeight="1" x14ac:dyDescent="0.2">
      <c r="A41" s="198">
        <v>1</v>
      </c>
      <c r="B41" s="199" t="s">
        <v>390</v>
      </c>
      <c r="C41" s="200" t="str">
        <f>IF(ISERROR(VLOOKUP(B41,#REF!,2,0)),"",(VLOOKUP(B41,#REF!,2,0)))</f>
        <v/>
      </c>
      <c r="D41" s="201" t="str">
        <f>IF(ISERROR(VLOOKUP(B41,#REF!,4,0)),"",(VLOOKUP(B41,#REF!,4,0)))</f>
        <v/>
      </c>
      <c r="E41" s="202" t="str">
        <f>IF(ISERROR(VLOOKUP(B41,#REF!,5,0)),"",(VLOOKUP(B41,#REF!,5,0)))</f>
        <v/>
      </c>
      <c r="F41" s="202" t="str">
        <f>IF(ISERROR(VLOOKUP(B41,#REF!,6,0)),"",(VLOOKUP(B41,#REF!,6,0)))</f>
        <v/>
      </c>
      <c r="G41" s="59"/>
      <c r="H41" s="204"/>
      <c r="I41" s="312"/>
      <c r="J41" s="308"/>
      <c r="K41" s="205"/>
      <c r="L41" s="205"/>
      <c r="M41" s="201"/>
      <c r="N41" s="206"/>
      <c r="O41" s="207"/>
      <c r="P41" s="59"/>
      <c r="Q41" s="313"/>
      <c r="R41" s="312"/>
    </row>
    <row r="42" spans="1:18" s="13" customFormat="1" ht="39.75" customHeight="1" x14ac:dyDescent="0.2">
      <c r="A42" s="198">
        <v>2</v>
      </c>
      <c r="B42" s="199" t="s">
        <v>391</v>
      </c>
      <c r="C42" s="200" t="str">
        <f>IF(ISERROR(VLOOKUP(B42,#REF!,2,0)),"",(VLOOKUP(B42,#REF!,2,0)))</f>
        <v/>
      </c>
      <c r="D42" s="201" t="str">
        <f>IF(ISERROR(VLOOKUP(B42,#REF!,4,0)),"",(VLOOKUP(B42,#REF!,4,0)))</f>
        <v/>
      </c>
      <c r="E42" s="202" t="str">
        <f>IF(ISERROR(VLOOKUP(B42,#REF!,5,0)),"",(VLOOKUP(B42,#REF!,5,0)))</f>
        <v/>
      </c>
      <c r="F42" s="202" t="str">
        <f>IF(ISERROR(VLOOKUP(B42,#REF!,6,0)),"",(VLOOKUP(B42,#REF!,6,0)))</f>
        <v/>
      </c>
      <c r="G42" s="59"/>
      <c r="H42" s="204"/>
      <c r="I42" s="312"/>
      <c r="J42" s="308"/>
      <c r="K42" s="205"/>
      <c r="L42" s="205"/>
      <c r="M42" s="201"/>
      <c r="N42" s="206"/>
      <c r="O42" s="207"/>
      <c r="P42" s="59"/>
      <c r="Q42" s="313"/>
      <c r="R42" s="312"/>
    </row>
    <row r="43" spans="1:18" s="13" customFormat="1" ht="39.75" customHeight="1" x14ac:dyDescent="0.2">
      <c r="A43" s="198">
        <v>3</v>
      </c>
      <c r="B43" s="199" t="s">
        <v>392</v>
      </c>
      <c r="C43" s="200" t="str">
        <f>IF(ISERROR(VLOOKUP(B43,#REF!,2,0)),"",(VLOOKUP(B43,#REF!,2,0)))</f>
        <v/>
      </c>
      <c r="D43" s="201" t="str">
        <f>IF(ISERROR(VLOOKUP(B43,#REF!,4,0)),"",(VLOOKUP(B43,#REF!,4,0)))</f>
        <v/>
      </c>
      <c r="E43" s="202" t="str">
        <f>IF(ISERROR(VLOOKUP(B43,#REF!,5,0)),"",(VLOOKUP(B43,#REF!,5,0)))</f>
        <v/>
      </c>
      <c r="F43" s="202" t="str">
        <f>IF(ISERROR(VLOOKUP(B43,#REF!,6,0)),"",(VLOOKUP(B43,#REF!,6,0)))</f>
        <v/>
      </c>
      <c r="G43" s="59"/>
      <c r="H43" s="204"/>
      <c r="I43" s="312"/>
      <c r="J43" s="308"/>
      <c r="K43" s="205"/>
      <c r="L43" s="205"/>
      <c r="M43" s="201"/>
      <c r="N43" s="206"/>
      <c r="O43" s="207"/>
      <c r="P43" s="59"/>
      <c r="Q43" s="313"/>
      <c r="R43" s="312"/>
    </row>
    <row r="44" spans="1:18" s="13" customFormat="1" ht="39.75" customHeight="1" x14ac:dyDescent="0.2">
      <c r="A44" s="198">
        <v>4</v>
      </c>
      <c r="B44" s="199" t="s">
        <v>393</v>
      </c>
      <c r="C44" s="200" t="str">
        <f>IF(ISERROR(VLOOKUP(B44,#REF!,2,0)),"",(VLOOKUP(B44,#REF!,2,0)))</f>
        <v/>
      </c>
      <c r="D44" s="201" t="str">
        <f>IF(ISERROR(VLOOKUP(B44,#REF!,4,0)),"",(VLOOKUP(B44,#REF!,4,0)))</f>
        <v/>
      </c>
      <c r="E44" s="202" t="str">
        <f>IF(ISERROR(VLOOKUP(B44,#REF!,5,0)),"",(VLOOKUP(B44,#REF!,5,0)))</f>
        <v/>
      </c>
      <c r="F44" s="202" t="str">
        <f>IF(ISERROR(VLOOKUP(B44,#REF!,6,0)),"",(VLOOKUP(B44,#REF!,6,0)))</f>
        <v/>
      </c>
      <c r="G44" s="59"/>
      <c r="H44" s="204"/>
      <c r="I44" s="312"/>
      <c r="J44" s="308"/>
      <c r="K44" s="205"/>
      <c r="L44" s="205"/>
      <c r="M44" s="201"/>
      <c r="N44" s="206"/>
      <c r="O44" s="207"/>
      <c r="P44" s="59"/>
      <c r="Q44" s="313"/>
      <c r="R44" s="312"/>
    </row>
    <row r="45" spans="1:18" s="13" customFormat="1" ht="39.75" customHeight="1" x14ac:dyDescent="0.2">
      <c r="A45" s="198">
        <v>5</v>
      </c>
      <c r="B45" s="199" t="s">
        <v>394</v>
      </c>
      <c r="C45" s="200" t="str">
        <f>IF(ISERROR(VLOOKUP(B45,#REF!,2,0)),"",(VLOOKUP(B45,#REF!,2,0)))</f>
        <v/>
      </c>
      <c r="D45" s="201" t="str">
        <f>IF(ISERROR(VLOOKUP(B45,#REF!,4,0)),"",(VLOOKUP(B45,#REF!,4,0)))</f>
        <v/>
      </c>
      <c r="E45" s="202" t="str">
        <f>IF(ISERROR(VLOOKUP(B45,#REF!,5,0)),"",(VLOOKUP(B45,#REF!,5,0)))</f>
        <v/>
      </c>
      <c r="F45" s="202" t="str">
        <f>IF(ISERROR(VLOOKUP(B45,#REF!,6,0)),"",(VLOOKUP(B45,#REF!,6,0)))</f>
        <v/>
      </c>
      <c r="G45" s="59"/>
      <c r="H45" s="204"/>
      <c r="I45" s="312"/>
      <c r="J45" s="308"/>
      <c r="K45" s="205"/>
      <c r="L45" s="205"/>
      <c r="M45" s="201"/>
      <c r="N45" s="206"/>
      <c r="O45" s="207"/>
      <c r="P45" s="59"/>
      <c r="Q45" s="313"/>
      <c r="R45" s="312"/>
    </row>
    <row r="46" spans="1:18" s="13" customFormat="1" ht="39.75" customHeight="1" x14ac:dyDescent="0.2">
      <c r="A46" s="198">
        <v>6</v>
      </c>
      <c r="B46" s="199" t="s">
        <v>395</v>
      </c>
      <c r="C46" s="200" t="str">
        <f>IF(ISERROR(VLOOKUP(B46,#REF!,2,0)),"",(VLOOKUP(B46,#REF!,2,0)))</f>
        <v/>
      </c>
      <c r="D46" s="201" t="str">
        <f>IF(ISERROR(VLOOKUP(B46,#REF!,4,0)),"",(VLOOKUP(B46,#REF!,4,0)))</f>
        <v/>
      </c>
      <c r="E46" s="202" t="str">
        <f>IF(ISERROR(VLOOKUP(B46,#REF!,5,0)),"",(VLOOKUP(B46,#REF!,5,0)))</f>
        <v/>
      </c>
      <c r="F46" s="202" t="str">
        <f>IF(ISERROR(VLOOKUP(B46,#REF!,6,0)),"",(VLOOKUP(B46,#REF!,6,0)))</f>
        <v/>
      </c>
      <c r="G46" s="59"/>
      <c r="H46" s="204"/>
      <c r="I46" s="312"/>
      <c r="J46" s="308"/>
      <c r="K46" s="205"/>
      <c r="L46" s="205"/>
      <c r="M46" s="201"/>
      <c r="N46" s="206"/>
      <c r="O46" s="207"/>
      <c r="P46" s="59"/>
      <c r="Q46" s="313"/>
      <c r="R46" s="312"/>
    </row>
    <row r="47" spans="1:18" s="13" customFormat="1" ht="39.75" customHeight="1" x14ac:dyDescent="0.2">
      <c r="A47" s="198">
        <v>7</v>
      </c>
      <c r="B47" s="199" t="s">
        <v>396</v>
      </c>
      <c r="C47" s="200" t="str">
        <f>IF(ISERROR(VLOOKUP(B47,#REF!,2,0)),"",(VLOOKUP(B47,#REF!,2,0)))</f>
        <v/>
      </c>
      <c r="D47" s="201" t="str">
        <f>IF(ISERROR(VLOOKUP(B47,#REF!,4,0)),"",(VLOOKUP(B47,#REF!,4,0)))</f>
        <v/>
      </c>
      <c r="E47" s="202" t="str">
        <f>IF(ISERROR(VLOOKUP(B47,#REF!,5,0)),"",(VLOOKUP(B47,#REF!,5,0)))</f>
        <v/>
      </c>
      <c r="F47" s="202" t="str">
        <f>IF(ISERROR(VLOOKUP(B47,#REF!,6,0)),"",(VLOOKUP(B47,#REF!,6,0)))</f>
        <v/>
      </c>
      <c r="G47" s="59"/>
      <c r="H47" s="204"/>
      <c r="I47" s="312"/>
      <c r="J47" s="308"/>
      <c r="K47" s="205"/>
      <c r="L47" s="205"/>
      <c r="M47" s="201"/>
      <c r="N47" s="206"/>
      <c r="O47" s="207"/>
      <c r="P47" s="59"/>
      <c r="Q47" s="313"/>
      <c r="R47" s="312"/>
    </row>
    <row r="48" spans="1:18" s="13" customFormat="1" ht="39.75" customHeight="1" x14ac:dyDescent="0.2">
      <c r="A48" s="198">
        <v>8</v>
      </c>
      <c r="B48" s="199" t="s">
        <v>397</v>
      </c>
      <c r="C48" s="200" t="str">
        <f>IF(ISERROR(VLOOKUP(B48,#REF!,2,0)),"",(VLOOKUP(B48,#REF!,2,0)))</f>
        <v/>
      </c>
      <c r="D48" s="201" t="str">
        <f>IF(ISERROR(VLOOKUP(B48,#REF!,4,0)),"",(VLOOKUP(B48,#REF!,4,0)))</f>
        <v/>
      </c>
      <c r="E48" s="202" t="str">
        <f>IF(ISERROR(VLOOKUP(B48,#REF!,5,0)),"",(VLOOKUP(B48,#REF!,5,0)))</f>
        <v/>
      </c>
      <c r="F48" s="202" t="str">
        <f>IF(ISERROR(VLOOKUP(B48,#REF!,6,0)),"",(VLOOKUP(B48,#REF!,6,0)))</f>
        <v/>
      </c>
      <c r="G48" s="59"/>
      <c r="H48" s="204"/>
      <c r="I48" s="312"/>
      <c r="J48" s="308"/>
      <c r="K48" s="205"/>
      <c r="L48" s="205"/>
      <c r="M48" s="201"/>
      <c r="N48" s="206"/>
      <c r="O48" s="207"/>
      <c r="P48" s="59"/>
      <c r="Q48" s="313"/>
      <c r="R48" s="312"/>
    </row>
    <row r="49" spans="1:18" ht="13.5" customHeight="1" x14ac:dyDescent="0.2">
      <c r="A49" s="25"/>
      <c r="B49" s="25"/>
      <c r="C49" s="26"/>
      <c r="D49" s="46"/>
      <c r="E49" s="27"/>
      <c r="F49" s="28"/>
      <c r="G49" s="29"/>
      <c r="L49" s="30"/>
      <c r="M49" s="31"/>
      <c r="N49" s="32"/>
      <c r="O49" s="33"/>
      <c r="P49" s="42"/>
      <c r="Q49" s="42"/>
      <c r="R49" s="34"/>
    </row>
    <row r="50" spans="1:18" ht="14.25" customHeight="1" x14ac:dyDescent="0.2">
      <c r="A50" s="20" t="s">
        <v>18</v>
      </c>
      <c r="B50" s="20"/>
      <c r="C50" s="20"/>
      <c r="D50" s="47"/>
      <c r="E50" s="40" t="s">
        <v>0</v>
      </c>
      <c r="F50" s="35" t="s">
        <v>1</v>
      </c>
      <c r="G50" s="17"/>
      <c r="H50" s="21" t="s">
        <v>2</v>
      </c>
      <c r="I50" s="21"/>
      <c r="J50" s="21"/>
      <c r="K50" s="21"/>
      <c r="L50" s="21"/>
      <c r="M50" s="21"/>
      <c r="N50" s="21"/>
      <c r="P50" s="43" t="s">
        <v>3</v>
      </c>
      <c r="Q50" s="44" t="s">
        <v>3</v>
      </c>
      <c r="R50" s="17" t="s">
        <v>3</v>
      </c>
    </row>
  </sheetData>
  <autoFilter ref="L9:Q10"/>
  <sortState ref="L8:Q28">
    <sortCondition ref="P8:P28"/>
  </sortState>
  <mergeCells count="25">
    <mergeCell ref="R9:R10"/>
    <mergeCell ref="H9:I9"/>
    <mergeCell ref="A1:R1"/>
    <mergeCell ref="A2:R2"/>
    <mergeCell ref="A3:C3"/>
    <mergeCell ref="D3:E3"/>
    <mergeCell ref="F3:G3"/>
    <mergeCell ref="Q7:R7"/>
    <mergeCell ref="H3:I3"/>
    <mergeCell ref="H19:I19"/>
    <mergeCell ref="H29:I29"/>
    <mergeCell ref="H39:I39"/>
    <mergeCell ref="Q9:Q10"/>
    <mergeCell ref="A7:C7"/>
    <mergeCell ref="D7:E7"/>
    <mergeCell ref="O9:O10"/>
    <mergeCell ref="Q8:R8"/>
    <mergeCell ref="J9:J38"/>
    <mergeCell ref="K9:K10"/>
    <mergeCell ref="A8:H8"/>
    <mergeCell ref="K8:O8"/>
    <mergeCell ref="P9:P10"/>
    <mergeCell ref="L9:L10"/>
    <mergeCell ref="M9:M10"/>
    <mergeCell ref="N9:N10"/>
  </mergeCells>
  <hyperlinks>
    <hyperlink ref="D3" location="'YARIŞMA PROGRAMI'!C7" display="100 m. Engelli"/>
  </hyperlinks>
  <printOptions horizontalCentered="1"/>
  <pageMargins left="0" right="0" top="0.39370078740157483" bottom="0" header="0" footer="0"/>
  <pageSetup paperSize="9" scale="40" fitToHeight="0" orientation="portrait" r:id="rId1"/>
  <headerFooter alignWithMargins="0"/>
  <ignoredErrors>
    <ignoredError sqref="D7 Q8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95"/>
  <sheetViews>
    <sheetView view="pageBreakPreview" zoomScale="70" zoomScaleNormal="100" zoomScaleSheetLayoutView="70" workbookViewId="0">
      <selection activeCell="L14" sqref="L14"/>
    </sheetView>
  </sheetViews>
  <sheetFormatPr defaultRowHeight="12.75" x14ac:dyDescent="0.2"/>
  <cols>
    <col min="1" max="1" width="6" style="73" customWidth="1"/>
    <col min="2" max="2" width="13.140625" style="73" hidden="1" customWidth="1"/>
    <col min="3" max="3" width="8.5703125" style="73" customWidth="1"/>
    <col min="4" max="4" width="13.5703125" style="74" customWidth="1"/>
    <col min="5" max="5" width="31.85546875" style="73" customWidth="1"/>
    <col min="6" max="6" width="22.140625" style="3" customWidth="1"/>
    <col min="7" max="11" width="12.85546875" style="3" customWidth="1"/>
    <col min="12" max="12" width="17" style="3" customWidth="1"/>
    <col min="13" max="13" width="14.28515625" style="3" customWidth="1"/>
    <col min="14" max="14" width="13" style="75" customWidth="1"/>
    <col min="15" max="15" width="10.28515625" style="73" customWidth="1"/>
    <col min="16" max="16" width="10" style="152" customWidth="1"/>
    <col min="17" max="17" width="9.140625" style="153" hidden="1" customWidth="1"/>
    <col min="18" max="18" width="9.140625" style="152" hidden="1" customWidth="1"/>
    <col min="19" max="16384" width="9.140625" style="3"/>
  </cols>
  <sheetData>
    <row r="1" spans="1:18" ht="48.75" customHeight="1" x14ac:dyDescent="0.2">
      <c r="A1" s="487" t="str">
        <f>'YARIŞMA BİLGİLERİ'!A2:K2</f>
        <v>Türkiye Atletizm Federasyonu
İzmir Atletizm İl Temsilciliği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316"/>
      <c r="Q1" s="153">
        <v>330</v>
      </c>
      <c r="R1" s="152">
        <v>1</v>
      </c>
    </row>
    <row r="2" spans="1:18" ht="25.5" customHeight="1" x14ac:dyDescent="0.2">
      <c r="A2" s="490">
        <f>'YARIŞMA BİLGİLERİ'!A14:K14</f>
        <v>0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  <c r="Q2" s="153">
        <v>347</v>
      </c>
      <c r="R2" s="152">
        <v>2</v>
      </c>
    </row>
    <row r="3" spans="1:18" s="4" customFormat="1" ht="27" customHeight="1" x14ac:dyDescent="0.2">
      <c r="A3" s="488" t="s">
        <v>47</v>
      </c>
      <c r="B3" s="488"/>
      <c r="C3" s="488"/>
      <c r="D3" s="489" t="e">
        <f>#REF!</f>
        <v>#REF!</v>
      </c>
      <c r="E3" s="489"/>
      <c r="F3" s="351" t="s">
        <v>363</v>
      </c>
      <c r="G3" s="478" t="e">
        <f>#REF!</f>
        <v>#REF!</v>
      </c>
      <c r="H3" s="478"/>
      <c r="I3" s="351"/>
      <c r="J3" s="351"/>
      <c r="K3" s="351"/>
      <c r="L3" s="331" t="s">
        <v>526</v>
      </c>
      <c r="M3" s="491" t="e">
        <f>#REF!</f>
        <v>#REF!</v>
      </c>
      <c r="N3" s="491"/>
      <c r="O3" s="491"/>
      <c r="P3" s="491"/>
      <c r="Q3" s="153">
        <v>364</v>
      </c>
      <c r="R3" s="152">
        <v>3</v>
      </c>
    </row>
    <row r="4" spans="1:18" s="4" customFormat="1" ht="27" customHeight="1" x14ac:dyDescent="0.2">
      <c r="A4" s="354"/>
      <c r="B4" s="354"/>
      <c r="C4" s="354"/>
      <c r="D4" s="355"/>
      <c r="E4" s="355"/>
      <c r="F4" s="356"/>
      <c r="G4" s="374"/>
      <c r="H4" s="374"/>
      <c r="I4" s="356"/>
      <c r="J4" s="356"/>
      <c r="K4" s="356"/>
      <c r="L4" s="336" t="s">
        <v>527</v>
      </c>
      <c r="M4" s="482" t="e">
        <f>#REF!</f>
        <v>#REF!</v>
      </c>
      <c r="N4" s="482"/>
      <c r="O4" s="482"/>
      <c r="P4" s="482"/>
      <c r="Q4" s="153"/>
      <c r="R4" s="152"/>
    </row>
    <row r="5" spans="1:18" s="4" customFormat="1" ht="27" customHeight="1" x14ac:dyDescent="0.2">
      <c r="A5" s="354"/>
      <c r="B5" s="354"/>
      <c r="C5" s="354"/>
      <c r="D5" s="355"/>
      <c r="E5" s="355"/>
      <c r="F5" s="356"/>
      <c r="G5" s="374"/>
      <c r="H5" s="374"/>
      <c r="I5" s="356"/>
      <c r="J5" s="356"/>
      <c r="K5" s="356"/>
      <c r="L5" s="336" t="s">
        <v>528</v>
      </c>
      <c r="M5" s="482" t="e">
        <f>#REF!</f>
        <v>#REF!</v>
      </c>
      <c r="N5" s="482"/>
      <c r="O5" s="482"/>
      <c r="P5" s="482"/>
      <c r="Q5" s="153"/>
      <c r="R5" s="152"/>
    </row>
    <row r="6" spans="1:18" s="4" customFormat="1" ht="27" customHeight="1" x14ac:dyDescent="0.2">
      <c r="A6" s="354"/>
      <c r="B6" s="354"/>
      <c r="C6" s="354"/>
      <c r="D6" s="355"/>
      <c r="E6" s="355"/>
      <c r="F6" s="356"/>
      <c r="G6" s="374"/>
      <c r="H6" s="374"/>
      <c r="I6" s="356"/>
      <c r="J6" s="356"/>
      <c r="K6" s="356"/>
      <c r="L6" s="336" t="s">
        <v>529</v>
      </c>
      <c r="M6" s="482" t="e">
        <f>#REF!</f>
        <v>#REF!</v>
      </c>
      <c r="N6" s="482"/>
      <c r="O6" s="482"/>
      <c r="P6" s="482"/>
      <c r="Q6" s="153"/>
      <c r="R6" s="152"/>
    </row>
    <row r="7" spans="1:18" s="4" customFormat="1" ht="17.25" customHeight="1" x14ac:dyDescent="0.2">
      <c r="A7" s="481" t="s">
        <v>48</v>
      </c>
      <c r="B7" s="481"/>
      <c r="C7" s="481"/>
      <c r="D7" s="480" t="str">
        <f>'YARIŞMA BİLGİLERİ'!F21</f>
        <v>ERKEKLER  - BAYANLAR</v>
      </c>
      <c r="E7" s="480"/>
      <c r="F7" s="375" t="s">
        <v>129</v>
      </c>
      <c r="G7" s="376" t="e">
        <f>#REF!</f>
        <v>#REF!</v>
      </c>
      <c r="H7" s="376"/>
      <c r="I7" s="361"/>
      <c r="J7" s="361"/>
      <c r="K7" s="362"/>
      <c r="L7" s="341" t="s">
        <v>42</v>
      </c>
      <c r="M7" s="342" t="e">
        <f>#REF!</f>
        <v>#REF!</v>
      </c>
      <c r="N7" s="343" t="s">
        <v>377</v>
      </c>
      <c r="O7" s="350" t="e">
        <f>#REF!</f>
        <v>#REF!</v>
      </c>
      <c r="P7" s="377"/>
      <c r="Q7" s="153">
        <v>381</v>
      </c>
      <c r="R7" s="152">
        <v>4</v>
      </c>
    </row>
    <row r="8" spans="1:18" ht="15" customHeight="1" x14ac:dyDescent="0.2">
      <c r="A8" s="5"/>
      <c r="B8" s="5"/>
      <c r="C8" s="5"/>
      <c r="D8" s="9"/>
      <c r="E8" s="6"/>
      <c r="F8" s="7"/>
      <c r="G8" s="8"/>
      <c r="H8" s="8"/>
      <c r="I8" s="8"/>
      <c r="J8" s="8"/>
      <c r="K8" s="8"/>
      <c r="L8" s="8"/>
      <c r="M8" s="8"/>
      <c r="N8" s="485">
        <f ca="1">NOW()</f>
        <v>42842.47463553241</v>
      </c>
      <c r="O8" s="485"/>
      <c r="P8" s="160"/>
      <c r="Q8" s="153">
        <v>398</v>
      </c>
      <c r="R8" s="152">
        <v>5</v>
      </c>
    </row>
    <row r="9" spans="1:18" ht="15.75" x14ac:dyDescent="0.2">
      <c r="A9" s="477" t="s">
        <v>6</v>
      </c>
      <c r="B9" s="477"/>
      <c r="C9" s="479" t="s">
        <v>36</v>
      </c>
      <c r="D9" s="479" t="s">
        <v>50</v>
      </c>
      <c r="E9" s="477" t="s">
        <v>7</v>
      </c>
      <c r="F9" s="477" t="s">
        <v>198</v>
      </c>
      <c r="G9" s="486" t="s">
        <v>152</v>
      </c>
      <c r="H9" s="486"/>
      <c r="I9" s="486"/>
      <c r="J9" s="486"/>
      <c r="K9" s="486"/>
      <c r="L9" s="486"/>
      <c r="M9" s="486"/>
      <c r="N9" s="476" t="s">
        <v>8</v>
      </c>
      <c r="O9" s="476" t="s">
        <v>53</v>
      </c>
      <c r="P9" s="476" t="s">
        <v>9</v>
      </c>
      <c r="Q9" s="153">
        <v>415</v>
      </c>
      <c r="R9" s="152">
        <v>6</v>
      </c>
    </row>
    <row r="10" spans="1:18" ht="30" customHeight="1" x14ac:dyDescent="0.2">
      <c r="A10" s="477"/>
      <c r="B10" s="477"/>
      <c r="C10" s="479"/>
      <c r="D10" s="479"/>
      <c r="E10" s="477"/>
      <c r="F10" s="477"/>
      <c r="G10" s="318">
        <v>1</v>
      </c>
      <c r="H10" s="318">
        <v>2</v>
      </c>
      <c r="I10" s="318">
        <v>3</v>
      </c>
      <c r="J10" s="319" t="s">
        <v>150</v>
      </c>
      <c r="K10" s="318">
        <v>4</v>
      </c>
      <c r="L10" s="318">
        <v>5</v>
      </c>
      <c r="M10" s="318">
        <v>6</v>
      </c>
      <c r="N10" s="476"/>
      <c r="O10" s="476"/>
      <c r="P10" s="476"/>
      <c r="Q10" s="153">
        <v>432</v>
      </c>
      <c r="R10" s="152">
        <v>7</v>
      </c>
    </row>
    <row r="11" spans="1:18" s="67" customFormat="1" ht="42" customHeight="1" x14ac:dyDescent="0.2">
      <c r="A11" s="210"/>
      <c r="B11" s="211" t="s">
        <v>491</v>
      </c>
      <c r="C11" s="212" t="str">
        <f>IF(ISERROR(VLOOKUP(B11,#REF!,2,0)),"",(VLOOKUP(B11,#REF!,2,0)))</f>
        <v/>
      </c>
      <c r="D11" s="213" t="str">
        <f>IF(ISERROR(VLOOKUP(B11,#REF!,4,0)),"",(VLOOKUP(B11,#REF!,4,0)))</f>
        <v/>
      </c>
      <c r="E11" s="214" t="str">
        <f>IF(ISERROR(VLOOKUP(B11,#REF!,5,0)),"",(VLOOKUP(B11,#REF!,5,0)))</f>
        <v/>
      </c>
      <c r="F11" s="214" t="str">
        <f>IF(ISERROR(VLOOKUP(B11,#REF!,6,0)),"",(VLOOKUP(B11,#REF!,6,0)))</f>
        <v/>
      </c>
      <c r="G11" s="218"/>
      <c r="H11" s="218"/>
      <c r="I11" s="218"/>
      <c r="J11" s="187">
        <f t="shared" ref="J11:J16" si="0">MAX(G11:I11)</f>
        <v>0</v>
      </c>
      <c r="K11" s="220"/>
      <c r="L11" s="220"/>
      <c r="M11" s="220"/>
      <c r="N11" s="188">
        <f t="shared" ref="N11:N16" si="1">MAX(G11:M11)</f>
        <v>0</v>
      </c>
      <c r="O11" s="221"/>
      <c r="P11" s="224"/>
      <c r="Q11" s="153">
        <v>448</v>
      </c>
      <c r="R11" s="152">
        <v>8</v>
      </c>
    </row>
    <row r="12" spans="1:18" s="67" customFormat="1" ht="42" customHeight="1" x14ac:dyDescent="0.2">
      <c r="A12" s="210"/>
      <c r="B12" s="211" t="s">
        <v>492</v>
      </c>
      <c r="C12" s="212" t="str">
        <f>IF(ISERROR(VLOOKUP(B12,#REF!,2,0)),"",(VLOOKUP(B12,#REF!,2,0)))</f>
        <v/>
      </c>
      <c r="D12" s="213" t="str">
        <f>IF(ISERROR(VLOOKUP(B12,#REF!,4,0)),"",(VLOOKUP(B12,#REF!,4,0)))</f>
        <v/>
      </c>
      <c r="E12" s="214" t="str">
        <f>IF(ISERROR(VLOOKUP(B12,#REF!,5,0)),"",(VLOOKUP(B12,#REF!,5,0)))</f>
        <v/>
      </c>
      <c r="F12" s="214" t="str">
        <f>IF(ISERROR(VLOOKUP(B12,#REF!,6,0)),"",(VLOOKUP(B12,#REF!,6,0)))</f>
        <v/>
      </c>
      <c r="G12" s="218"/>
      <c r="H12" s="218"/>
      <c r="I12" s="218"/>
      <c r="J12" s="187">
        <f t="shared" si="0"/>
        <v>0</v>
      </c>
      <c r="K12" s="220"/>
      <c r="L12" s="220"/>
      <c r="M12" s="220"/>
      <c r="N12" s="188">
        <f t="shared" si="1"/>
        <v>0</v>
      </c>
      <c r="O12" s="221"/>
      <c r="P12" s="224"/>
      <c r="Q12" s="153">
        <v>464</v>
      </c>
      <c r="R12" s="152">
        <v>9</v>
      </c>
    </row>
    <row r="13" spans="1:18" s="67" customFormat="1" ht="42" customHeight="1" x14ac:dyDescent="0.2">
      <c r="A13" s="210"/>
      <c r="B13" s="211" t="s">
        <v>493</v>
      </c>
      <c r="C13" s="212" t="str">
        <f>IF(ISERROR(VLOOKUP(B13,#REF!,2,0)),"",(VLOOKUP(B13,#REF!,2,0)))</f>
        <v/>
      </c>
      <c r="D13" s="213" t="str">
        <f>IF(ISERROR(VLOOKUP(B13,#REF!,4,0)),"",(VLOOKUP(B13,#REF!,4,0)))</f>
        <v/>
      </c>
      <c r="E13" s="214" t="str">
        <f>IF(ISERROR(VLOOKUP(B13,#REF!,5,0)),"",(VLOOKUP(B13,#REF!,5,0)))</f>
        <v/>
      </c>
      <c r="F13" s="214" t="str">
        <f>IF(ISERROR(VLOOKUP(B13,#REF!,6,0)),"",(VLOOKUP(B13,#REF!,6,0)))</f>
        <v/>
      </c>
      <c r="G13" s="218"/>
      <c r="H13" s="218"/>
      <c r="I13" s="218"/>
      <c r="J13" s="187">
        <f t="shared" si="0"/>
        <v>0</v>
      </c>
      <c r="K13" s="220"/>
      <c r="L13" s="220"/>
      <c r="M13" s="220"/>
      <c r="N13" s="188">
        <f t="shared" si="1"/>
        <v>0</v>
      </c>
      <c r="O13" s="221"/>
      <c r="P13" s="224"/>
      <c r="Q13" s="153">
        <v>480</v>
      </c>
      <c r="R13" s="152">
        <v>10</v>
      </c>
    </row>
    <row r="14" spans="1:18" s="67" customFormat="1" ht="42" customHeight="1" x14ac:dyDescent="0.2">
      <c r="A14" s="210"/>
      <c r="B14" s="211" t="s">
        <v>494</v>
      </c>
      <c r="C14" s="212" t="str">
        <f>IF(ISERROR(VLOOKUP(B14,#REF!,2,0)),"",(VLOOKUP(B14,#REF!,2,0)))</f>
        <v/>
      </c>
      <c r="D14" s="213" t="str">
        <f>IF(ISERROR(VLOOKUP(B14,#REF!,4,0)),"",(VLOOKUP(B14,#REF!,4,0)))</f>
        <v/>
      </c>
      <c r="E14" s="214" t="str">
        <f>IF(ISERROR(VLOOKUP(B14,#REF!,5,0)),"",(VLOOKUP(B14,#REF!,5,0)))</f>
        <v/>
      </c>
      <c r="F14" s="214" t="str">
        <f>IF(ISERROR(VLOOKUP(B14,#REF!,6,0)),"",(VLOOKUP(B14,#REF!,6,0)))</f>
        <v/>
      </c>
      <c r="G14" s="218"/>
      <c r="H14" s="218"/>
      <c r="I14" s="218"/>
      <c r="J14" s="187">
        <f t="shared" si="0"/>
        <v>0</v>
      </c>
      <c r="K14" s="220"/>
      <c r="L14" s="220"/>
      <c r="M14" s="220"/>
      <c r="N14" s="188">
        <f t="shared" si="1"/>
        <v>0</v>
      </c>
      <c r="O14" s="221"/>
      <c r="P14" s="224"/>
      <c r="Q14" s="153">
        <v>496</v>
      </c>
      <c r="R14" s="152">
        <v>11</v>
      </c>
    </row>
    <row r="15" spans="1:18" s="67" customFormat="1" ht="42" customHeight="1" x14ac:dyDescent="0.2">
      <c r="A15" s="210"/>
      <c r="B15" s="211" t="s">
        <v>495</v>
      </c>
      <c r="C15" s="212" t="str">
        <f>IF(ISERROR(VLOOKUP(B15,#REF!,2,0)),"",(VLOOKUP(B15,#REF!,2,0)))</f>
        <v/>
      </c>
      <c r="D15" s="213" t="str">
        <f>IF(ISERROR(VLOOKUP(B15,#REF!,4,0)),"",(VLOOKUP(B15,#REF!,4,0)))</f>
        <v/>
      </c>
      <c r="E15" s="214" t="str">
        <f>IF(ISERROR(VLOOKUP(B15,#REF!,5,0)),"",(VLOOKUP(B15,#REF!,5,0)))</f>
        <v/>
      </c>
      <c r="F15" s="214" t="str">
        <f>IF(ISERROR(VLOOKUP(B15,#REF!,6,0)),"",(VLOOKUP(B15,#REF!,6,0)))</f>
        <v/>
      </c>
      <c r="G15" s="218"/>
      <c r="H15" s="218"/>
      <c r="I15" s="218"/>
      <c r="J15" s="187">
        <f t="shared" si="0"/>
        <v>0</v>
      </c>
      <c r="K15" s="220"/>
      <c r="L15" s="220"/>
      <c r="M15" s="220"/>
      <c r="N15" s="188">
        <f t="shared" si="1"/>
        <v>0</v>
      </c>
      <c r="O15" s="221"/>
      <c r="P15" s="224"/>
      <c r="Q15" s="153">
        <v>512</v>
      </c>
      <c r="R15" s="152">
        <v>12</v>
      </c>
    </row>
    <row r="16" spans="1:18" s="67" customFormat="1" ht="42" customHeight="1" x14ac:dyDescent="0.2">
      <c r="A16" s="210"/>
      <c r="B16" s="211" t="s">
        <v>496</v>
      </c>
      <c r="C16" s="212" t="str">
        <f>IF(ISERROR(VLOOKUP(B16,#REF!,2,0)),"",(VLOOKUP(B16,#REF!,2,0)))</f>
        <v/>
      </c>
      <c r="D16" s="213" t="str">
        <f>IF(ISERROR(VLOOKUP(B16,#REF!,4,0)),"",(VLOOKUP(B16,#REF!,4,0)))</f>
        <v/>
      </c>
      <c r="E16" s="214" t="str">
        <f>IF(ISERROR(VLOOKUP(B16,#REF!,5,0)),"",(VLOOKUP(B16,#REF!,5,0)))</f>
        <v/>
      </c>
      <c r="F16" s="214" t="str">
        <f>IF(ISERROR(VLOOKUP(B16,#REF!,6,0)),"",(VLOOKUP(B16,#REF!,6,0)))</f>
        <v/>
      </c>
      <c r="G16" s="218"/>
      <c r="H16" s="218"/>
      <c r="I16" s="218"/>
      <c r="J16" s="187">
        <f t="shared" si="0"/>
        <v>0</v>
      </c>
      <c r="K16" s="220"/>
      <c r="L16" s="220"/>
      <c r="M16" s="220"/>
      <c r="N16" s="188">
        <f t="shared" si="1"/>
        <v>0</v>
      </c>
      <c r="O16" s="221"/>
      <c r="P16" s="224"/>
      <c r="Q16" s="153">
        <v>528</v>
      </c>
      <c r="R16" s="152">
        <v>13</v>
      </c>
    </row>
    <row r="17" spans="1:18" s="67" customFormat="1" ht="42" customHeight="1" x14ac:dyDescent="0.2">
      <c r="A17" s="210"/>
      <c r="B17" s="211" t="s">
        <v>497</v>
      </c>
      <c r="C17" s="212" t="str">
        <f>IF(ISERROR(VLOOKUP(B17,#REF!,2,0)),"",(VLOOKUP(B17,#REF!,2,0)))</f>
        <v/>
      </c>
      <c r="D17" s="213" t="str">
        <f>IF(ISERROR(VLOOKUP(B17,#REF!,4,0)),"",(VLOOKUP(B17,#REF!,4,0)))</f>
        <v/>
      </c>
      <c r="E17" s="214" t="str">
        <f>IF(ISERROR(VLOOKUP(B17,#REF!,5,0)),"",(VLOOKUP(B17,#REF!,5,0)))</f>
        <v/>
      </c>
      <c r="F17" s="214" t="str">
        <f>IF(ISERROR(VLOOKUP(B17,#REF!,6,0)),"",(VLOOKUP(B17,#REF!,6,0)))</f>
        <v/>
      </c>
      <c r="G17" s="218"/>
      <c r="H17" s="218"/>
      <c r="I17" s="218"/>
      <c r="J17" s="187">
        <f t="shared" ref="J17:J18" si="2">MAX(G17:I17)</f>
        <v>0</v>
      </c>
      <c r="K17" s="220"/>
      <c r="L17" s="220"/>
      <c r="M17" s="220"/>
      <c r="N17" s="188">
        <f t="shared" ref="N17:N18" si="3">MAX(G17:M17)</f>
        <v>0</v>
      </c>
      <c r="O17" s="221"/>
      <c r="P17" s="224"/>
      <c r="Q17" s="153">
        <v>544</v>
      </c>
      <c r="R17" s="152">
        <v>14</v>
      </c>
    </row>
    <row r="18" spans="1:18" s="67" customFormat="1" ht="42" customHeight="1" x14ac:dyDescent="0.2">
      <c r="A18" s="210"/>
      <c r="B18" s="211" t="s">
        <v>498</v>
      </c>
      <c r="C18" s="212" t="str">
        <f>IF(ISERROR(VLOOKUP(B18,#REF!,2,0)),"",(VLOOKUP(B18,#REF!,2,0)))</f>
        <v/>
      </c>
      <c r="D18" s="213" t="str">
        <f>IF(ISERROR(VLOOKUP(B18,#REF!,4,0)),"",(VLOOKUP(B18,#REF!,4,0)))</f>
        <v/>
      </c>
      <c r="E18" s="214" t="str">
        <f>IF(ISERROR(VLOOKUP(B18,#REF!,5,0)),"",(VLOOKUP(B18,#REF!,5,0)))</f>
        <v/>
      </c>
      <c r="F18" s="214" t="str">
        <f>IF(ISERROR(VLOOKUP(B18,#REF!,6,0)),"",(VLOOKUP(B18,#REF!,6,0)))</f>
        <v/>
      </c>
      <c r="G18" s="218"/>
      <c r="H18" s="218"/>
      <c r="I18" s="218"/>
      <c r="J18" s="187">
        <f t="shared" si="2"/>
        <v>0</v>
      </c>
      <c r="K18" s="220"/>
      <c r="L18" s="220"/>
      <c r="M18" s="220"/>
      <c r="N18" s="188">
        <f t="shared" si="3"/>
        <v>0</v>
      </c>
      <c r="O18" s="221"/>
      <c r="P18" s="224"/>
      <c r="Q18" s="153">
        <v>560</v>
      </c>
      <c r="R18" s="152">
        <v>15</v>
      </c>
    </row>
    <row r="19" spans="1:18" s="67" customFormat="1" ht="42" customHeight="1" x14ac:dyDescent="0.2">
      <c r="A19" s="210"/>
      <c r="B19" s="211" t="s">
        <v>499</v>
      </c>
      <c r="C19" s="212" t="str">
        <f>IF(ISERROR(VLOOKUP(B19,#REF!,2,0)),"",(VLOOKUP(B19,#REF!,2,0)))</f>
        <v/>
      </c>
      <c r="D19" s="213" t="str">
        <f>IF(ISERROR(VLOOKUP(B19,#REF!,4,0)),"",(VLOOKUP(B19,#REF!,4,0)))</f>
        <v/>
      </c>
      <c r="E19" s="214" t="str">
        <f>IF(ISERROR(VLOOKUP(B19,#REF!,5,0)),"",(VLOOKUP(B19,#REF!,5,0)))</f>
        <v/>
      </c>
      <c r="F19" s="214" t="str">
        <f>IF(ISERROR(VLOOKUP(B19,#REF!,6,0)),"",(VLOOKUP(B19,#REF!,6,0)))</f>
        <v/>
      </c>
      <c r="G19" s="218"/>
      <c r="H19" s="218"/>
      <c r="I19" s="218"/>
      <c r="J19" s="187">
        <f t="shared" ref="J19:J43" si="4">MAX(G19:I19)</f>
        <v>0</v>
      </c>
      <c r="K19" s="220"/>
      <c r="L19" s="220"/>
      <c r="M19" s="220"/>
      <c r="N19" s="188">
        <f t="shared" ref="N19:N43" si="5">MAX(G19:M19)</f>
        <v>0</v>
      </c>
      <c r="O19" s="221"/>
      <c r="P19" s="224"/>
      <c r="Q19" s="153"/>
      <c r="R19" s="152"/>
    </row>
    <row r="20" spans="1:18" s="67" customFormat="1" ht="42" customHeight="1" x14ac:dyDescent="0.2">
      <c r="A20" s="210"/>
      <c r="B20" s="211" t="s">
        <v>500</v>
      </c>
      <c r="C20" s="212" t="str">
        <f>IF(ISERROR(VLOOKUP(B20,#REF!,2,0)),"",(VLOOKUP(B20,#REF!,2,0)))</f>
        <v/>
      </c>
      <c r="D20" s="213" t="str">
        <f>IF(ISERROR(VLOOKUP(B20,#REF!,4,0)),"",(VLOOKUP(B20,#REF!,4,0)))</f>
        <v/>
      </c>
      <c r="E20" s="214" t="str">
        <f>IF(ISERROR(VLOOKUP(B20,#REF!,5,0)),"",(VLOOKUP(B20,#REF!,5,0)))</f>
        <v/>
      </c>
      <c r="F20" s="214" t="str">
        <f>IF(ISERROR(VLOOKUP(B20,#REF!,6,0)),"",(VLOOKUP(B20,#REF!,6,0)))</f>
        <v/>
      </c>
      <c r="G20" s="218"/>
      <c r="H20" s="218"/>
      <c r="I20" s="218"/>
      <c r="J20" s="187">
        <f t="shared" si="4"/>
        <v>0</v>
      </c>
      <c r="K20" s="220"/>
      <c r="L20" s="220"/>
      <c r="M20" s="220"/>
      <c r="N20" s="188">
        <f t="shared" si="5"/>
        <v>0</v>
      </c>
      <c r="O20" s="221"/>
      <c r="P20" s="224"/>
      <c r="Q20" s="153"/>
      <c r="R20" s="152"/>
    </row>
    <row r="21" spans="1:18" s="67" customFormat="1" ht="42" customHeight="1" x14ac:dyDescent="0.2">
      <c r="A21" s="210"/>
      <c r="B21" s="211" t="s">
        <v>501</v>
      </c>
      <c r="C21" s="212" t="str">
        <f>IF(ISERROR(VLOOKUP(B21,#REF!,2,0)),"",(VLOOKUP(B21,#REF!,2,0)))</f>
        <v/>
      </c>
      <c r="D21" s="213" t="str">
        <f>IF(ISERROR(VLOOKUP(B21,#REF!,4,0)),"",(VLOOKUP(B21,#REF!,4,0)))</f>
        <v/>
      </c>
      <c r="E21" s="214" t="str">
        <f>IF(ISERROR(VLOOKUP(B21,#REF!,5,0)),"",(VLOOKUP(B21,#REF!,5,0)))</f>
        <v/>
      </c>
      <c r="F21" s="214" t="str">
        <f>IF(ISERROR(VLOOKUP(B21,#REF!,6,0)),"",(VLOOKUP(B21,#REF!,6,0)))</f>
        <v/>
      </c>
      <c r="G21" s="218"/>
      <c r="H21" s="218"/>
      <c r="I21" s="218"/>
      <c r="J21" s="187">
        <f t="shared" si="4"/>
        <v>0</v>
      </c>
      <c r="K21" s="220"/>
      <c r="L21" s="220"/>
      <c r="M21" s="220"/>
      <c r="N21" s="188">
        <f t="shared" si="5"/>
        <v>0</v>
      </c>
      <c r="O21" s="221"/>
      <c r="P21" s="224"/>
      <c r="Q21" s="153"/>
      <c r="R21" s="152"/>
    </row>
    <row r="22" spans="1:18" s="67" customFormat="1" ht="42" customHeight="1" x14ac:dyDescent="0.2">
      <c r="A22" s="210"/>
      <c r="B22" s="211" t="s">
        <v>502</v>
      </c>
      <c r="C22" s="212" t="str">
        <f>IF(ISERROR(VLOOKUP(B22,#REF!,2,0)),"",(VLOOKUP(B22,#REF!,2,0)))</f>
        <v/>
      </c>
      <c r="D22" s="213" t="str">
        <f>IF(ISERROR(VLOOKUP(B22,#REF!,4,0)),"",(VLOOKUP(B22,#REF!,4,0)))</f>
        <v/>
      </c>
      <c r="E22" s="214" t="str">
        <f>IF(ISERROR(VLOOKUP(B22,#REF!,5,0)),"",(VLOOKUP(B22,#REF!,5,0)))</f>
        <v/>
      </c>
      <c r="F22" s="214" t="str">
        <f>IF(ISERROR(VLOOKUP(B22,#REF!,6,0)),"",(VLOOKUP(B22,#REF!,6,0)))</f>
        <v/>
      </c>
      <c r="G22" s="218"/>
      <c r="H22" s="218"/>
      <c r="I22" s="218"/>
      <c r="J22" s="187">
        <f t="shared" si="4"/>
        <v>0</v>
      </c>
      <c r="K22" s="220"/>
      <c r="L22" s="220"/>
      <c r="M22" s="220"/>
      <c r="N22" s="188">
        <f t="shared" si="5"/>
        <v>0</v>
      </c>
      <c r="O22" s="221"/>
      <c r="P22" s="224"/>
      <c r="Q22" s="153"/>
      <c r="R22" s="152"/>
    </row>
    <row r="23" spans="1:18" s="67" customFormat="1" ht="42" customHeight="1" x14ac:dyDescent="0.2">
      <c r="A23" s="210"/>
      <c r="B23" s="211" t="s">
        <v>503</v>
      </c>
      <c r="C23" s="212" t="str">
        <f>IF(ISERROR(VLOOKUP(B23,#REF!,2,0)),"",(VLOOKUP(B23,#REF!,2,0)))</f>
        <v/>
      </c>
      <c r="D23" s="213" t="str">
        <f>IF(ISERROR(VLOOKUP(B23,#REF!,4,0)),"",(VLOOKUP(B23,#REF!,4,0)))</f>
        <v/>
      </c>
      <c r="E23" s="214" t="str">
        <f>IF(ISERROR(VLOOKUP(B23,#REF!,5,0)),"",(VLOOKUP(B23,#REF!,5,0)))</f>
        <v/>
      </c>
      <c r="F23" s="214" t="str">
        <f>IF(ISERROR(VLOOKUP(B23,#REF!,6,0)),"",(VLOOKUP(B23,#REF!,6,0)))</f>
        <v/>
      </c>
      <c r="G23" s="218"/>
      <c r="H23" s="218"/>
      <c r="I23" s="218"/>
      <c r="J23" s="187">
        <f t="shared" si="4"/>
        <v>0</v>
      </c>
      <c r="K23" s="220"/>
      <c r="L23" s="220"/>
      <c r="M23" s="220"/>
      <c r="N23" s="188">
        <f t="shared" si="5"/>
        <v>0</v>
      </c>
      <c r="O23" s="221"/>
      <c r="P23" s="224"/>
      <c r="Q23" s="153"/>
      <c r="R23" s="152"/>
    </row>
    <row r="24" spans="1:18" s="67" customFormat="1" ht="42" customHeight="1" x14ac:dyDescent="0.2">
      <c r="A24" s="210"/>
      <c r="B24" s="211" t="s">
        <v>504</v>
      </c>
      <c r="C24" s="212" t="str">
        <f>IF(ISERROR(VLOOKUP(B24,#REF!,2,0)),"",(VLOOKUP(B24,#REF!,2,0)))</f>
        <v/>
      </c>
      <c r="D24" s="213" t="str">
        <f>IF(ISERROR(VLOOKUP(B24,#REF!,4,0)),"",(VLOOKUP(B24,#REF!,4,0)))</f>
        <v/>
      </c>
      <c r="E24" s="214" t="str">
        <f>IF(ISERROR(VLOOKUP(B24,#REF!,5,0)),"",(VLOOKUP(B24,#REF!,5,0)))</f>
        <v/>
      </c>
      <c r="F24" s="214" t="str">
        <f>IF(ISERROR(VLOOKUP(B24,#REF!,6,0)),"",(VLOOKUP(B24,#REF!,6,0)))</f>
        <v/>
      </c>
      <c r="G24" s="218"/>
      <c r="H24" s="218"/>
      <c r="I24" s="218"/>
      <c r="J24" s="187">
        <f t="shared" si="4"/>
        <v>0</v>
      </c>
      <c r="K24" s="220"/>
      <c r="L24" s="220"/>
      <c r="M24" s="220"/>
      <c r="N24" s="188">
        <f t="shared" si="5"/>
        <v>0</v>
      </c>
      <c r="O24" s="221"/>
      <c r="P24" s="224"/>
      <c r="Q24" s="153"/>
      <c r="R24" s="152"/>
    </row>
    <row r="25" spans="1:18" s="67" customFormat="1" ht="42" customHeight="1" x14ac:dyDescent="0.2">
      <c r="A25" s="210"/>
      <c r="B25" s="211" t="s">
        <v>505</v>
      </c>
      <c r="C25" s="212" t="str">
        <f>IF(ISERROR(VLOOKUP(B25,#REF!,2,0)),"",(VLOOKUP(B25,#REF!,2,0)))</f>
        <v/>
      </c>
      <c r="D25" s="213" t="str">
        <f>IF(ISERROR(VLOOKUP(B25,#REF!,4,0)),"",(VLOOKUP(B25,#REF!,4,0)))</f>
        <v/>
      </c>
      <c r="E25" s="214" t="str">
        <f>IF(ISERROR(VLOOKUP(B25,#REF!,5,0)),"",(VLOOKUP(B25,#REF!,5,0)))</f>
        <v/>
      </c>
      <c r="F25" s="214" t="str">
        <f>IF(ISERROR(VLOOKUP(B25,#REF!,6,0)),"",(VLOOKUP(B25,#REF!,6,0)))</f>
        <v/>
      </c>
      <c r="G25" s="218"/>
      <c r="H25" s="218"/>
      <c r="I25" s="218"/>
      <c r="J25" s="187">
        <f t="shared" si="4"/>
        <v>0</v>
      </c>
      <c r="K25" s="220"/>
      <c r="L25" s="220"/>
      <c r="M25" s="220"/>
      <c r="N25" s="188">
        <f t="shared" si="5"/>
        <v>0</v>
      </c>
      <c r="O25" s="221"/>
      <c r="P25" s="224"/>
      <c r="Q25" s="153"/>
      <c r="R25" s="152"/>
    </row>
    <row r="26" spans="1:18" s="67" customFormat="1" ht="42" customHeight="1" x14ac:dyDescent="0.2">
      <c r="A26" s="210"/>
      <c r="B26" s="211" t="s">
        <v>506</v>
      </c>
      <c r="C26" s="212" t="str">
        <f>IF(ISERROR(VLOOKUP(B26,#REF!,2,0)),"",(VLOOKUP(B26,#REF!,2,0)))</f>
        <v/>
      </c>
      <c r="D26" s="213" t="str">
        <f>IF(ISERROR(VLOOKUP(B26,#REF!,4,0)),"",(VLOOKUP(B26,#REF!,4,0)))</f>
        <v/>
      </c>
      <c r="E26" s="214" t="str">
        <f>IF(ISERROR(VLOOKUP(B26,#REF!,5,0)),"",(VLOOKUP(B26,#REF!,5,0)))</f>
        <v/>
      </c>
      <c r="F26" s="214" t="str">
        <f>IF(ISERROR(VLOOKUP(B26,#REF!,6,0)),"",(VLOOKUP(B26,#REF!,6,0)))</f>
        <v/>
      </c>
      <c r="G26" s="218"/>
      <c r="H26" s="218"/>
      <c r="I26" s="218"/>
      <c r="J26" s="187">
        <f t="shared" si="4"/>
        <v>0</v>
      </c>
      <c r="K26" s="220"/>
      <c r="L26" s="220"/>
      <c r="M26" s="220"/>
      <c r="N26" s="188">
        <f t="shared" si="5"/>
        <v>0</v>
      </c>
      <c r="O26" s="221"/>
      <c r="P26" s="224"/>
      <c r="Q26" s="153"/>
      <c r="R26" s="152"/>
    </row>
    <row r="27" spans="1:18" s="67" customFormat="1" ht="42" customHeight="1" x14ac:dyDescent="0.2">
      <c r="A27" s="210"/>
      <c r="B27" s="211" t="s">
        <v>507</v>
      </c>
      <c r="C27" s="212" t="str">
        <f>IF(ISERROR(VLOOKUP(B27,#REF!,2,0)),"",(VLOOKUP(B27,#REF!,2,0)))</f>
        <v/>
      </c>
      <c r="D27" s="213" t="str">
        <f>IF(ISERROR(VLOOKUP(B27,#REF!,4,0)),"",(VLOOKUP(B27,#REF!,4,0)))</f>
        <v/>
      </c>
      <c r="E27" s="214" t="str">
        <f>IF(ISERROR(VLOOKUP(B27,#REF!,5,0)),"",(VLOOKUP(B27,#REF!,5,0)))</f>
        <v/>
      </c>
      <c r="F27" s="214" t="str">
        <f>IF(ISERROR(VLOOKUP(B27,#REF!,6,0)),"",(VLOOKUP(B27,#REF!,6,0)))</f>
        <v/>
      </c>
      <c r="G27" s="218"/>
      <c r="H27" s="218"/>
      <c r="I27" s="218"/>
      <c r="J27" s="187">
        <f t="shared" si="4"/>
        <v>0</v>
      </c>
      <c r="K27" s="220"/>
      <c r="L27" s="220"/>
      <c r="M27" s="220"/>
      <c r="N27" s="188">
        <f t="shared" si="5"/>
        <v>0</v>
      </c>
      <c r="O27" s="221"/>
      <c r="P27" s="224"/>
      <c r="Q27" s="153"/>
      <c r="R27" s="152"/>
    </row>
    <row r="28" spans="1:18" s="67" customFormat="1" ht="42" customHeight="1" x14ac:dyDescent="0.2">
      <c r="A28" s="210"/>
      <c r="B28" s="211" t="s">
        <v>508</v>
      </c>
      <c r="C28" s="212" t="str">
        <f>IF(ISERROR(VLOOKUP(B28,#REF!,2,0)),"",(VLOOKUP(B28,#REF!,2,0)))</f>
        <v/>
      </c>
      <c r="D28" s="213" t="str">
        <f>IF(ISERROR(VLOOKUP(B28,#REF!,4,0)),"",(VLOOKUP(B28,#REF!,4,0)))</f>
        <v/>
      </c>
      <c r="E28" s="214" t="str">
        <f>IF(ISERROR(VLOOKUP(B28,#REF!,5,0)),"",(VLOOKUP(B28,#REF!,5,0)))</f>
        <v/>
      </c>
      <c r="F28" s="214" t="str">
        <f>IF(ISERROR(VLOOKUP(B28,#REF!,6,0)),"",(VLOOKUP(B28,#REF!,6,0)))</f>
        <v/>
      </c>
      <c r="G28" s="218"/>
      <c r="H28" s="218"/>
      <c r="I28" s="218"/>
      <c r="J28" s="187">
        <f t="shared" si="4"/>
        <v>0</v>
      </c>
      <c r="K28" s="220"/>
      <c r="L28" s="220"/>
      <c r="M28" s="220"/>
      <c r="N28" s="188">
        <f t="shared" si="5"/>
        <v>0</v>
      </c>
      <c r="O28" s="221"/>
      <c r="P28" s="224"/>
      <c r="Q28" s="153"/>
      <c r="R28" s="152"/>
    </row>
    <row r="29" spans="1:18" s="67" customFormat="1" ht="42" customHeight="1" x14ac:dyDescent="0.2">
      <c r="A29" s="210"/>
      <c r="B29" s="211" t="s">
        <v>509</v>
      </c>
      <c r="C29" s="212" t="str">
        <f>IF(ISERROR(VLOOKUP(B29,#REF!,2,0)),"",(VLOOKUP(B29,#REF!,2,0)))</f>
        <v/>
      </c>
      <c r="D29" s="213" t="str">
        <f>IF(ISERROR(VLOOKUP(B29,#REF!,4,0)),"",(VLOOKUP(B29,#REF!,4,0)))</f>
        <v/>
      </c>
      <c r="E29" s="214" t="str">
        <f>IF(ISERROR(VLOOKUP(B29,#REF!,5,0)),"",(VLOOKUP(B29,#REF!,5,0)))</f>
        <v/>
      </c>
      <c r="F29" s="214" t="str">
        <f>IF(ISERROR(VLOOKUP(B29,#REF!,6,0)),"",(VLOOKUP(B29,#REF!,6,0)))</f>
        <v/>
      </c>
      <c r="G29" s="218"/>
      <c r="H29" s="218"/>
      <c r="I29" s="218"/>
      <c r="J29" s="187">
        <f t="shared" si="4"/>
        <v>0</v>
      </c>
      <c r="K29" s="220"/>
      <c r="L29" s="220"/>
      <c r="M29" s="220"/>
      <c r="N29" s="188">
        <f t="shared" si="5"/>
        <v>0</v>
      </c>
      <c r="O29" s="221"/>
      <c r="P29" s="224"/>
      <c r="Q29" s="153"/>
      <c r="R29" s="152"/>
    </row>
    <row r="30" spans="1:18" s="67" customFormat="1" ht="42" customHeight="1" x14ac:dyDescent="0.2">
      <c r="A30" s="210"/>
      <c r="B30" s="211" t="s">
        <v>510</v>
      </c>
      <c r="C30" s="212" t="str">
        <f>IF(ISERROR(VLOOKUP(B30,#REF!,2,0)),"",(VLOOKUP(B30,#REF!,2,0)))</f>
        <v/>
      </c>
      <c r="D30" s="213" t="str">
        <f>IF(ISERROR(VLOOKUP(B30,#REF!,4,0)),"",(VLOOKUP(B30,#REF!,4,0)))</f>
        <v/>
      </c>
      <c r="E30" s="214" t="str">
        <f>IF(ISERROR(VLOOKUP(B30,#REF!,5,0)),"",(VLOOKUP(B30,#REF!,5,0)))</f>
        <v/>
      </c>
      <c r="F30" s="214" t="str">
        <f>IF(ISERROR(VLOOKUP(B30,#REF!,6,0)),"",(VLOOKUP(B30,#REF!,6,0)))</f>
        <v/>
      </c>
      <c r="G30" s="218"/>
      <c r="H30" s="218"/>
      <c r="I30" s="218"/>
      <c r="J30" s="187">
        <f t="shared" si="4"/>
        <v>0</v>
      </c>
      <c r="K30" s="220"/>
      <c r="L30" s="220"/>
      <c r="M30" s="220"/>
      <c r="N30" s="188">
        <f t="shared" si="5"/>
        <v>0</v>
      </c>
      <c r="O30" s="221"/>
      <c r="P30" s="224"/>
      <c r="Q30" s="153"/>
      <c r="R30" s="152"/>
    </row>
    <row r="31" spans="1:18" s="67" customFormat="1" ht="42" customHeight="1" x14ac:dyDescent="0.2">
      <c r="A31" s="210"/>
      <c r="B31" s="211" t="s">
        <v>511</v>
      </c>
      <c r="C31" s="212" t="str">
        <f>IF(ISERROR(VLOOKUP(B31,#REF!,2,0)),"",(VLOOKUP(B31,#REF!,2,0)))</f>
        <v/>
      </c>
      <c r="D31" s="213" t="str">
        <f>IF(ISERROR(VLOOKUP(B31,#REF!,4,0)),"",(VLOOKUP(B31,#REF!,4,0)))</f>
        <v/>
      </c>
      <c r="E31" s="214" t="str">
        <f>IF(ISERROR(VLOOKUP(B31,#REF!,5,0)),"",(VLOOKUP(B31,#REF!,5,0)))</f>
        <v/>
      </c>
      <c r="F31" s="214" t="str">
        <f>IF(ISERROR(VLOOKUP(B31,#REF!,6,0)),"",(VLOOKUP(B31,#REF!,6,0)))</f>
        <v/>
      </c>
      <c r="G31" s="218"/>
      <c r="H31" s="218"/>
      <c r="I31" s="218"/>
      <c r="J31" s="187">
        <f t="shared" si="4"/>
        <v>0</v>
      </c>
      <c r="K31" s="220"/>
      <c r="L31" s="220"/>
      <c r="M31" s="220"/>
      <c r="N31" s="188">
        <f t="shared" si="5"/>
        <v>0</v>
      </c>
      <c r="O31" s="221"/>
      <c r="P31" s="224"/>
      <c r="Q31" s="153"/>
      <c r="R31" s="152"/>
    </row>
    <row r="32" spans="1:18" s="67" customFormat="1" ht="42" customHeight="1" x14ac:dyDescent="0.2">
      <c r="A32" s="210"/>
      <c r="B32" s="211" t="s">
        <v>512</v>
      </c>
      <c r="C32" s="212" t="str">
        <f>IF(ISERROR(VLOOKUP(B32,#REF!,2,0)),"",(VLOOKUP(B32,#REF!,2,0)))</f>
        <v/>
      </c>
      <c r="D32" s="213" t="str">
        <f>IF(ISERROR(VLOOKUP(B32,#REF!,4,0)),"",(VLOOKUP(B32,#REF!,4,0)))</f>
        <v/>
      </c>
      <c r="E32" s="214" t="str">
        <f>IF(ISERROR(VLOOKUP(B32,#REF!,5,0)),"",(VLOOKUP(B32,#REF!,5,0)))</f>
        <v/>
      </c>
      <c r="F32" s="214" t="str">
        <f>IF(ISERROR(VLOOKUP(B32,#REF!,6,0)),"",(VLOOKUP(B32,#REF!,6,0)))</f>
        <v/>
      </c>
      <c r="G32" s="218"/>
      <c r="H32" s="218"/>
      <c r="I32" s="218"/>
      <c r="J32" s="187">
        <f t="shared" si="4"/>
        <v>0</v>
      </c>
      <c r="K32" s="220"/>
      <c r="L32" s="220"/>
      <c r="M32" s="220"/>
      <c r="N32" s="188">
        <f t="shared" si="5"/>
        <v>0</v>
      </c>
      <c r="O32" s="221"/>
      <c r="P32" s="224"/>
      <c r="Q32" s="153"/>
      <c r="R32" s="152"/>
    </row>
    <row r="33" spans="1:18" s="67" customFormat="1" ht="42" customHeight="1" x14ac:dyDescent="0.2">
      <c r="A33" s="210"/>
      <c r="B33" s="211" t="s">
        <v>513</v>
      </c>
      <c r="C33" s="212" t="str">
        <f>IF(ISERROR(VLOOKUP(B33,#REF!,2,0)),"",(VLOOKUP(B33,#REF!,2,0)))</f>
        <v/>
      </c>
      <c r="D33" s="213" t="str">
        <f>IF(ISERROR(VLOOKUP(B33,#REF!,4,0)),"",(VLOOKUP(B33,#REF!,4,0)))</f>
        <v/>
      </c>
      <c r="E33" s="214" t="str">
        <f>IF(ISERROR(VLOOKUP(B33,#REF!,5,0)),"",(VLOOKUP(B33,#REF!,5,0)))</f>
        <v/>
      </c>
      <c r="F33" s="214" t="str">
        <f>IF(ISERROR(VLOOKUP(B33,#REF!,6,0)),"",(VLOOKUP(B33,#REF!,6,0)))</f>
        <v/>
      </c>
      <c r="G33" s="218"/>
      <c r="H33" s="218"/>
      <c r="I33" s="218"/>
      <c r="J33" s="187">
        <f t="shared" si="4"/>
        <v>0</v>
      </c>
      <c r="K33" s="220"/>
      <c r="L33" s="220"/>
      <c r="M33" s="220"/>
      <c r="N33" s="188">
        <f t="shared" si="5"/>
        <v>0</v>
      </c>
      <c r="O33" s="221"/>
      <c r="P33" s="224"/>
      <c r="Q33" s="153"/>
      <c r="R33" s="152"/>
    </row>
    <row r="34" spans="1:18" s="67" customFormat="1" ht="42" customHeight="1" x14ac:dyDescent="0.2">
      <c r="A34" s="210"/>
      <c r="B34" s="211" t="s">
        <v>514</v>
      </c>
      <c r="C34" s="212" t="str">
        <f>IF(ISERROR(VLOOKUP(B34,#REF!,2,0)),"",(VLOOKUP(B34,#REF!,2,0)))</f>
        <v/>
      </c>
      <c r="D34" s="213" t="str">
        <f>IF(ISERROR(VLOOKUP(B34,#REF!,4,0)),"",(VLOOKUP(B34,#REF!,4,0)))</f>
        <v/>
      </c>
      <c r="E34" s="214" t="str">
        <f>IF(ISERROR(VLOOKUP(B34,#REF!,5,0)),"",(VLOOKUP(B34,#REF!,5,0)))</f>
        <v/>
      </c>
      <c r="F34" s="214" t="str">
        <f>IF(ISERROR(VLOOKUP(B34,#REF!,6,0)),"",(VLOOKUP(B34,#REF!,6,0)))</f>
        <v/>
      </c>
      <c r="G34" s="218"/>
      <c r="H34" s="218"/>
      <c r="I34" s="218"/>
      <c r="J34" s="187">
        <f t="shared" si="4"/>
        <v>0</v>
      </c>
      <c r="K34" s="220"/>
      <c r="L34" s="220"/>
      <c r="M34" s="220"/>
      <c r="N34" s="188">
        <f t="shared" si="5"/>
        <v>0</v>
      </c>
      <c r="O34" s="221"/>
      <c r="P34" s="224"/>
      <c r="Q34" s="153"/>
      <c r="R34" s="152"/>
    </row>
    <row r="35" spans="1:18" s="67" customFormat="1" ht="42" customHeight="1" x14ac:dyDescent="0.2">
      <c r="A35" s="210"/>
      <c r="B35" s="211" t="s">
        <v>515</v>
      </c>
      <c r="C35" s="212" t="str">
        <f>IF(ISERROR(VLOOKUP(B35,#REF!,2,0)),"",(VLOOKUP(B35,#REF!,2,0)))</f>
        <v/>
      </c>
      <c r="D35" s="213" t="str">
        <f>IF(ISERROR(VLOOKUP(B35,#REF!,4,0)),"",(VLOOKUP(B35,#REF!,4,0)))</f>
        <v/>
      </c>
      <c r="E35" s="214" t="str">
        <f>IF(ISERROR(VLOOKUP(B35,#REF!,5,0)),"",(VLOOKUP(B35,#REF!,5,0)))</f>
        <v/>
      </c>
      <c r="F35" s="214" t="str">
        <f>IF(ISERROR(VLOOKUP(B35,#REF!,6,0)),"",(VLOOKUP(B35,#REF!,6,0)))</f>
        <v/>
      </c>
      <c r="G35" s="218"/>
      <c r="H35" s="218"/>
      <c r="I35" s="218"/>
      <c r="J35" s="187">
        <f t="shared" si="4"/>
        <v>0</v>
      </c>
      <c r="K35" s="220"/>
      <c r="L35" s="220"/>
      <c r="M35" s="220"/>
      <c r="N35" s="188">
        <f t="shared" si="5"/>
        <v>0</v>
      </c>
      <c r="O35" s="221"/>
      <c r="P35" s="224"/>
      <c r="Q35" s="153"/>
      <c r="R35" s="152"/>
    </row>
    <row r="36" spans="1:18" s="67" customFormat="1" ht="42" customHeight="1" x14ac:dyDescent="0.2">
      <c r="A36" s="210"/>
      <c r="B36" s="211" t="s">
        <v>516</v>
      </c>
      <c r="C36" s="212" t="str">
        <f>IF(ISERROR(VLOOKUP(B36,#REF!,2,0)),"",(VLOOKUP(B36,#REF!,2,0)))</f>
        <v/>
      </c>
      <c r="D36" s="213" t="str">
        <f>IF(ISERROR(VLOOKUP(B36,#REF!,4,0)),"",(VLOOKUP(B36,#REF!,4,0)))</f>
        <v/>
      </c>
      <c r="E36" s="214" t="str">
        <f>IF(ISERROR(VLOOKUP(B36,#REF!,5,0)),"",(VLOOKUP(B36,#REF!,5,0)))</f>
        <v/>
      </c>
      <c r="F36" s="214" t="str">
        <f>IF(ISERROR(VLOOKUP(B36,#REF!,6,0)),"",(VLOOKUP(B36,#REF!,6,0)))</f>
        <v/>
      </c>
      <c r="G36" s="218"/>
      <c r="H36" s="218"/>
      <c r="I36" s="218"/>
      <c r="J36" s="187">
        <f t="shared" si="4"/>
        <v>0</v>
      </c>
      <c r="K36" s="220"/>
      <c r="L36" s="220"/>
      <c r="M36" s="220"/>
      <c r="N36" s="188">
        <f t="shared" si="5"/>
        <v>0</v>
      </c>
      <c r="O36" s="221"/>
      <c r="P36" s="224"/>
      <c r="Q36" s="153"/>
      <c r="R36" s="152"/>
    </row>
    <row r="37" spans="1:18" s="67" customFormat="1" ht="42" customHeight="1" x14ac:dyDescent="0.2">
      <c r="A37" s="210"/>
      <c r="B37" s="211" t="s">
        <v>517</v>
      </c>
      <c r="C37" s="212" t="str">
        <f>IF(ISERROR(VLOOKUP(B37,#REF!,2,0)),"",(VLOOKUP(B37,#REF!,2,0)))</f>
        <v/>
      </c>
      <c r="D37" s="213" t="str">
        <f>IF(ISERROR(VLOOKUP(B37,#REF!,4,0)),"",(VLOOKUP(B37,#REF!,4,0)))</f>
        <v/>
      </c>
      <c r="E37" s="214" t="str">
        <f>IF(ISERROR(VLOOKUP(B37,#REF!,5,0)),"",(VLOOKUP(B37,#REF!,5,0)))</f>
        <v/>
      </c>
      <c r="F37" s="214" t="str">
        <f>IF(ISERROR(VLOOKUP(B37,#REF!,6,0)),"",(VLOOKUP(B37,#REF!,6,0)))</f>
        <v/>
      </c>
      <c r="G37" s="218"/>
      <c r="H37" s="218"/>
      <c r="I37" s="218"/>
      <c r="J37" s="187">
        <f t="shared" si="4"/>
        <v>0</v>
      </c>
      <c r="K37" s="220"/>
      <c r="L37" s="220"/>
      <c r="M37" s="220"/>
      <c r="N37" s="188">
        <f t="shared" si="5"/>
        <v>0</v>
      </c>
      <c r="O37" s="221"/>
      <c r="P37" s="224"/>
      <c r="Q37" s="153"/>
      <c r="R37" s="152"/>
    </row>
    <row r="38" spans="1:18" s="67" customFormat="1" ht="42" customHeight="1" x14ac:dyDescent="0.2">
      <c r="A38" s="210"/>
      <c r="B38" s="211" t="s">
        <v>518</v>
      </c>
      <c r="C38" s="212" t="str">
        <f>IF(ISERROR(VLOOKUP(B38,#REF!,2,0)),"",(VLOOKUP(B38,#REF!,2,0)))</f>
        <v/>
      </c>
      <c r="D38" s="213" t="str">
        <f>IF(ISERROR(VLOOKUP(B38,#REF!,4,0)),"",(VLOOKUP(B38,#REF!,4,0)))</f>
        <v/>
      </c>
      <c r="E38" s="214" t="str">
        <f>IF(ISERROR(VLOOKUP(B38,#REF!,5,0)),"",(VLOOKUP(B38,#REF!,5,0)))</f>
        <v/>
      </c>
      <c r="F38" s="214" t="str">
        <f>IF(ISERROR(VLOOKUP(B38,#REF!,6,0)),"",(VLOOKUP(B38,#REF!,6,0)))</f>
        <v/>
      </c>
      <c r="G38" s="218"/>
      <c r="H38" s="218"/>
      <c r="I38" s="218"/>
      <c r="J38" s="187">
        <f t="shared" si="4"/>
        <v>0</v>
      </c>
      <c r="K38" s="220"/>
      <c r="L38" s="220"/>
      <c r="M38" s="220"/>
      <c r="N38" s="188">
        <f t="shared" si="5"/>
        <v>0</v>
      </c>
      <c r="O38" s="221"/>
      <c r="P38" s="224"/>
      <c r="Q38" s="153"/>
      <c r="R38" s="152"/>
    </row>
    <row r="39" spans="1:18" s="67" customFormat="1" ht="42" customHeight="1" x14ac:dyDescent="0.2">
      <c r="A39" s="210"/>
      <c r="B39" s="211" t="s">
        <v>519</v>
      </c>
      <c r="C39" s="212" t="str">
        <f>IF(ISERROR(VLOOKUP(B39,#REF!,2,0)),"",(VLOOKUP(B39,#REF!,2,0)))</f>
        <v/>
      </c>
      <c r="D39" s="213" t="str">
        <f>IF(ISERROR(VLOOKUP(B39,#REF!,4,0)),"",(VLOOKUP(B39,#REF!,4,0)))</f>
        <v/>
      </c>
      <c r="E39" s="214" t="str">
        <f>IF(ISERROR(VLOOKUP(B39,#REF!,5,0)),"",(VLOOKUP(B39,#REF!,5,0)))</f>
        <v/>
      </c>
      <c r="F39" s="214" t="str">
        <f>IF(ISERROR(VLOOKUP(B39,#REF!,6,0)),"",(VLOOKUP(B39,#REF!,6,0)))</f>
        <v/>
      </c>
      <c r="G39" s="218"/>
      <c r="H39" s="218"/>
      <c r="I39" s="218"/>
      <c r="J39" s="187">
        <f t="shared" si="4"/>
        <v>0</v>
      </c>
      <c r="K39" s="220"/>
      <c r="L39" s="220"/>
      <c r="M39" s="220"/>
      <c r="N39" s="188">
        <f t="shared" si="5"/>
        <v>0</v>
      </c>
      <c r="O39" s="221"/>
      <c r="P39" s="224"/>
      <c r="Q39" s="153"/>
      <c r="R39" s="152"/>
    </row>
    <row r="40" spans="1:18" s="67" customFormat="1" ht="42" customHeight="1" x14ac:dyDescent="0.2">
      <c r="A40" s="210"/>
      <c r="B40" s="211" t="s">
        <v>520</v>
      </c>
      <c r="C40" s="212" t="str">
        <f>IF(ISERROR(VLOOKUP(B40,#REF!,2,0)),"",(VLOOKUP(B40,#REF!,2,0)))</f>
        <v/>
      </c>
      <c r="D40" s="213" t="str">
        <f>IF(ISERROR(VLOOKUP(B40,#REF!,4,0)),"",(VLOOKUP(B40,#REF!,4,0)))</f>
        <v/>
      </c>
      <c r="E40" s="214" t="str">
        <f>IF(ISERROR(VLOOKUP(B40,#REF!,5,0)),"",(VLOOKUP(B40,#REF!,5,0)))</f>
        <v/>
      </c>
      <c r="F40" s="214" t="str">
        <f>IF(ISERROR(VLOOKUP(B40,#REF!,6,0)),"",(VLOOKUP(B40,#REF!,6,0)))</f>
        <v/>
      </c>
      <c r="G40" s="218"/>
      <c r="H40" s="218"/>
      <c r="I40" s="218"/>
      <c r="J40" s="187">
        <f t="shared" si="4"/>
        <v>0</v>
      </c>
      <c r="K40" s="220"/>
      <c r="L40" s="220"/>
      <c r="M40" s="220"/>
      <c r="N40" s="188">
        <f t="shared" si="5"/>
        <v>0</v>
      </c>
      <c r="O40" s="221"/>
      <c r="P40" s="224"/>
      <c r="Q40" s="153"/>
      <c r="R40" s="152"/>
    </row>
    <row r="41" spans="1:18" s="67" customFormat="1" ht="42" customHeight="1" x14ac:dyDescent="0.2">
      <c r="A41" s="210"/>
      <c r="B41" s="211" t="s">
        <v>521</v>
      </c>
      <c r="C41" s="212" t="str">
        <f>IF(ISERROR(VLOOKUP(B41,#REF!,2,0)),"",(VLOOKUP(B41,#REF!,2,0)))</f>
        <v/>
      </c>
      <c r="D41" s="213" t="str">
        <f>IF(ISERROR(VLOOKUP(B41,#REF!,4,0)),"",(VLOOKUP(B41,#REF!,4,0)))</f>
        <v/>
      </c>
      <c r="E41" s="214" t="str">
        <f>IF(ISERROR(VLOOKUP(B41,#REF!,5,0)),"",(VLOOKUP(B41,#REF!,5,0)))</f>
        <v/>
      </c>
      <c r="F41" s="214" t="str">
        <f>IF(ISERROR(VLOOKUP(B41,#REF!,6,0)),"",(VLOOKUP(B41,#REF!,6,0)))</f>
        <v/>
      </c>
      <c r="G41" s="218"/>
      <c r="H41" s="218"/>
      <c r="I41" s="218"/>
      <c r="J41" s="187">
        <f t="shared" si="4"/>
        <v>0</v>
      </c>
      <c r="K41" s="220"/>
      <c r="L41" s="220"/>
      <c r="M41" s="220"/>
      <c r="N41" s="188">
        <f t="shared" si="5"/>
        <v>0</v>
      </c>
      <c r="O41" s="221"/>
      <c r="P41" s="224"/>
      <c r="Q41" s="153"/>
      <c r="R41" s="152"/>
    </row>
    <row r="42" spans="1:18" s="67" customFormat="1" ht="42" customHeight="1" x14ac:dyDescent="0.2">
      <c r="A42" s="210"/>
      <c r="B42" s="211" t="s">
        <v>522</v>
      </c>
      <c r="C42" s="212" t="str">
        <f>IF(ISERROR(VLOOKUP(B42,#REF!,2,0)),"",(VLOOKUP(B42,#REF!,2,0)))</f>
        <v/>
      </c>
      <c r="D42" s="213" t="str">
        <f>IF(ISERROR(VLOOKUP(B42,#REF!,4,0)),"",(VLOOKUP(B42,#REF!,4,0)))</f>
        <v/>
      </c>
      <c r="E42" s="214" t="str">
        <f>IF(ISERROR(VLOOKUP(B42,#REF!,5,0)),"",(VLOOKUP(B42,#REF!,5,0)))</f>
        <v/>
      </c>
      <c r="F42" s="214" t="str">
        <f>IF(ISERROR(VLOOKUP(B42,#REF!,6,0)),"",(VLOOKUP(B42,#REF!,6,0)))</f>
        <v/>
      </c>
      <c r="G42" s="218"/>
      <c r="H42" s="218"/>
      <c r="I42" s="218"/>
      <c r="J42" s="187">
        <f t="shared" si="4"/>
        <v>0</v>
      </c>
      <c r="K42" s="220"/>
      <c r="L42" s="220"/>
      <c r="M42" s="220"/>
      <c r="N42" s="188">
        <f t="shared" si="5"/>
        <v>0</v>
      </c>
      <c r="O42" s="221"/>
      <c r="P42" s="224"/>
      <c r="Q42" s="153"/>
      <c r="R42" s="152"/>
    </row>
    <row r="43" spans="1:18" s="70" customFormat="1" ht="42" customHeight="1" x14ac:dyDescent="0.2">
      <c r="A43" s="210"/>
      <c r="B43" s="211" t="s">
        <v>523</v>
      </c>
      <c r="C43" s="212" t="str">
        <f>IF(ISERROR(VLOOKUP(B43,#REF!,2,0)),"",(VLOOKUP(B43,#REF!,2,0)))</f>
        <v/>
      </c>
      <c r="D43" s="213" t="str">
        <f>IF(ISERROR(VLOOKUP(B43,#REF!,4,0)),"",(VLOOKUP(B43,#REF!,4,0)))</f>
        <v/>
      </c>
      <c r="E43" s="214" t="str">
        <f>IF(ISERROR(VLOOKUP(B43,#REF!,5,0)),"",(VLOOKUP(B43,#REF!,5,0)))</f>
        <v/>
      </c>
      <c r="F43" s="214" t="str">
        <f>IF(ISERROR(VLOOKUP(B43,#REF!,6,0)),"",(VLOOKUP(B43,#REF!,6,0)))</f>
        <v/>
      </c>
      <c r="G43" s="218"/>
      <c r="H43" s="218"/>
      <c r="I43" s="218"/>
      <c r="J43" s="187">
        <f t="shared" si="4"/>
        <v>0</v>
      </c>
      <c r="K43" s="220"/>
      <c r="L43" s="220"/>
      <c r="M43" s="220"/>
      <c r="N43" s="188">
        <f t="shared" si="5"/>
        <v>0</v>
      </c>
      <c r="O43" s="221"/>
      <c r="P43" s="224"/>
      <c r="Q43" s="153">
        <v>1075</v>
      </c>
      <c r="R43" s="152">
        <v>48</v>
      </c>
    </row>
    <row r="44" spans="1:18" s="70" customFormat="1" ht="32.25" customHeight="1" x14ac:dyDescent="0.2">
      <c r="A44" s="483" t="s">
        <v>4</v>
      </c>
      <c r="B44" s="483"/>
      <c r="C44" s="483"/>
      <c r="D44" s="483"/>
      <c r="E44" s="315" t="s">
        <v>0</v>
      </c>
      <c r="F44" s="315" t="s">
        <v>1</v>
      </c>
      <c r="G44" s="484" t="s">
        <v>2</v>
      </c>
      <c r="H44" s="484"/>
      <c r="I44" s="484"/>
      <c r="J44" s="484"/>
      <c r="K44" s="484"/>
      <c r="L44" s="484"/>
      <c r="M44" s="484"/>
      <c r="N44" s="484" t="s">
        <v>3</v>
      </c>
      <c r="O44" s="484"/>
      <c r="P44" s="315"/>
      <c r="Q44" s="153">
        <v>1090</v>
      </c>
      <c r="R44" s="152">
        <v>49</v>
      </c>
    </row>
    <row r="45" spans="1:18" x14ac:dyDescent="0.2">
      <c r="Q45" s="153">
        <v>1105</v>
      </c>
      <c r="R45" s="152">
        <v>50</v>
      </c>
    </row>
    <row r="46" spans="1:18" x14ac:dyDescent="0.2">
      <c r="Q46" s="153">
        <v>1120</v>
      </c>
      <c r="R46" s="152">
        <v>51</v>
      </c>
    </row>
    <row r="47" spans="1:18" x14ac:dyDescent="0.2">
      <c r="Q47" s="154">
        <v>1135</v>
      </c>
      <c r="R47" s="315">
        <v>52</v>
      </c>
    </row>
    <row r="48" spans="1:18" x14ac:dyDescent="0.2">
      <c r="Q48" s="154">
        <v>1150</v>
      </c>
      <c r="R48" s="315">
        <v>53</v>
      </c>
    </row>
    <row r="49" spans="17:18" x14ac:dyDescent="0.2">
      <c r="Q49" s="154">
        <v>1165</v>
      </c>
      <c r="R49" s="315">
        <v>54</v>
      </c>
    </row>
    <row r="50" spans="17:18" x14ac:dyDescent="0.2">
      <c r="Q50" s="154">
        <v>1180</v>
      </c>
      <c r="R50" s="315">
        <v>55</v>
      </c>
    </row>
    <row r="51" spans="17:18" x14ac:dyDescent="0.2">
      <c r="Q51" s="154">
        <v>1195</v>
      </c>
      <c r="R51" s="315">
        <v>56</v>
      </c>
    </row>
    <row r="52" spans="17:18" x14ac:dyDescent="0.2">
      <c r="Q52" s="154">
        <v>1210</v>
      </c>
      <c r="R52" s="315">
        <v>57</v>
      </c>
    </row>
    <row r="53" spans="17:18" x14ac:dyDescent="0.2">
      <c r="Q53" s="154">
        <v>1225</v>
      </c>
      <c r="R53" s="315">
        <v>58</v>
      </c>
    </row>
    <row r="54" spans="17:18" x14ac:dyDescent="0.2">
      <c r="Q54" s="154">
        <v>1240</v>
      </c>
      <c r="R54" s="315">
        <v>59</v>
      </c>
    </row>
    <row r="55" spans="17:18" x14ac:dyDescent="0.2">
      <c r="Q55" s="154">
        <v>1255</v>
      </c>
      <c r="R55" s="315">
        <v>60</v>
      </c>
    </row>
    <row r="56" spans="17:18" x14ac:dyDescent="0.2">
      <c r="Q56" s="154">
        <v>1270</v>
      </c>
      <c r="R56" s="315">
        <v>61</v>
      </c>
    </row>
    <row r="57" spans="17:18" x14ac:dyDescent="0.2">
      <c r="Q57" s="154">
        <v>1285</v>
      </c>
      <c r="R57" s="315">
        <v>62</v>
      </c>
    </row>
    <row r="58" spans="17:18" x14ac:dyDescent="0.2">
      <c r="Q58" s="154">
        <v>1300</v>
      </c>
      <c r="R58" s="315">
        <v>63</v>
      </c>
    </row>
    <row r="59" spans="17:18" x14ac:dyDescent="0.2">
      <c r="Q59" s="154">
        <v>1315</v>
      </c>
      <c r="R59" s="315">
        <v>64</v>
      </c>
    </row>
    <row r="60" spans="17:18" x14ac:dyDescent="0.2">
      <c r="Q60" s="154">
        <v>1330</v>
      </c>
      <c r="R60" s="315">
        <v>65</v>
      </c>
    </row>
    <row r="61" spans="17:18" x14ac:dyDescent="0.2">
      <c r="Q61" s="154">
        <v>1345</v>
      </c>
      <c r="R61" s="315">
        <v>66</v>
      </c>
    </row>
    <row r="62" spans="17:18" x14ac:dyDescent="0.2">
      <c r="Q62" s="154">
        <v>1360</v>
      </c>
      <c r="R62" s="315">
        <v>67</v>
      </c>
    </row>
    <row r="63" spans="17:18" x14ac:dyDescent="0.2">
      <c r="Q63" s="154">
        <v>1375</v>
      </c>
      <c r="R63" s="315">
        <v>68</v>
      </c>
    </row>
    <row r="64" spans="17:18" x14ac:dyDescent="0.2">
      <c r="Q64" s="154">
        <v>1390</v>
      </c>
      <c r="R64" s="315">
        <v>69</v>
      </c>
    </row>
    <row r="65" spans="17:18" x14ac:dyDescent="0.2">
      <c r="Q65" s="154">
        <v>1405</v>
      </c>
      <c r="R65" s="315">
        <v>70</v>
      </c>
    </row>
    <row r="66" spans="17:18" x14ac:dyDescent="0.2">
      <c r="Q66" s="154">
        <v>1420</v>
      </c>
      <c r="R66" s="315">
        <v>71</v>
      </c>
    </row>
    <row r="67" spans="17:18" x14ac:dyDescent="0.2">
      <c r="Q67" s="154">
        <v>1435</v>
      </c>
      <c r="R67" s="315">
        <v>72</v>
      </c>
    </row>
    <row r="68" spans="17:18" x14ac:dyDescent="0.2">
      <c r="Q68" s="154">
        <v>1450</v>
      </c>
      <c r="R68" s="315">
        <v>73</v>
      </c>
    </row>
    <row r="69" spans="17:18" x14ac:dyDescent="0.2">
      <c r="Q69" s="154">
        <v>1465</v>
      </c>
      <c r="R69" s="315">
        <v>74</v>
      </c>
    </row>
    <row r="70" spans="17:18" x14ac:dyDescent="0.2">
      <c r="Q70" s="154">
        <v>1480</v>
      </c>
      <c r="R70" s="315">
        <v>75</v>
      </c>
    </row>
    <row r="71" spans="17:18" x14ac:dyDescent="0.2">
      <c r="Q71" s="154">
        <v>1495</v>
      </c>
      <c r="R71" s="315">
        <v>76</v>
      </c>
    </row>
    <row r="72" spans="17:18" x14ac:dyDescent="0.2">
      <c r="Q72" s="154">
        <v>1510</v>
      </c>
      <c r="R72" s="315">
        <v>77</v>
      </c>
    </row>
    <row r="73" spans="17:18" x14ac:dyDescent="0.2">
      <c r="Q73" s="154">
        <v>1525</v>
      </c>
      <c r="R73" s="315">
        <v>78</v>
      </c>
    </row>
    <row r="74" spans="17:18" x14ac:dyDescent="0.2">
      <c r="Q74" s="154">
        <v>1540</v>
      </c>
      <c r="R74" s="315">
        <v>79</v>
      </c>
    </row>
    <row r="75" spans="17:18" x14ac:dyDescent="0.2">
      <c r="Q75" s="154">
        <v>1555</v>
      </c>
      <c r="R75" s="315">
        <v>80</v>
      </c>
    </row>
    <row r="76" spans="17:18" x14ac:dyDescent="0.2">
      <c r="Q76" s="154">
        <v>1570</v>
      </c>
      <c r="R76" s="315">
        <v>81</v>
      </c>
    </row>
    <row r="77" spans="17:18" x14ac:dyDescent="0.2">
      <c r="Q77" s="154">
        <v>1585</v>
      </c>
      <c r="R77" s="315">
        <v>82</v>
      </c>
    </row>
    <row r="78" spans="17:18" x14ac:dyDescent="0.2">
      <c r="Q78" s="154">
        <v>1600</v>
      </c>
      <c r="R78" s="315">
        <v>83</v>
      </c>
    </row>
    <row r="79" spans="17:18" x14ac:dyDescent="0.2">
      <c r="Q79" s="154">
        <v>1615</v>
      </c>
      <c r="R79" s="315">
        <v>84</v>
      </c>
    </row>
    <row r="80" spans="17:18" x14ac:dyDescent="0.2">
      <c r="Q80" s="154">
        <v>1630</v>
      </c>
      <c r="R80" s="315">
        <v>85</v>
      </c>
    </row>
    <row r="81" spans="17:18" x14ac:dyDescent="0.2">
      <c r="Q81" s="154">
        <v>1645</v>
      </c>
      <c r="R81" s="315">
        <v>86</v>
      </c>
    </row>
    <row r="82" spans="17:18" x14ac:dyDescent="0.2">
      <c r="Q82" s="154">
        <v>1660</v>
      </c>
      <c r="R82" s="315">
        <v>87</v>
      </c>
    </row>
    <row r="83" spans="17:18" x14ac:dyDescent="0.2">
      <c r="Q83" s="154">
        <v>1675</v>
      </c>
      <c r="R83" s="315">
        <v>88</v>
      </c>
    </row>
    <row r="84" spans="17:18" x14ac:dyDescent="0.2">
      <c r="Q84" s="154">
        <v>1690</v>
      </c>
      <c r="R84" s="315">
        <v>89</v>
      </c>
    </row>
    <row r="85" spans="17:18" x14ac:dyDescent="0.2">
      <c r="Q85" s="154">
        <v>1705</v>
      </c>
      <c r="R85" s="315">
        <v>90</v>
      </c>
    </row>
    <row r="86" spans="17:18" x14ac:dyDescent="0.2">
      <c r="Q86" s="154">
        <v>1720</v>
      </c>
      <c r="R86" s="315">
        <v>91</v>
      </c>
    </row>
    <row r="87" spans="17:18" x14ac:dyDescent="0.2">
      <c r="Q87" s="154">
        <v>1735</v>
      </c>
      <c r="R87" s="315">
        <v>92</v>
      </c>
    </row>
    <row r="88" spans="17:18" x14ac:dyDescent="0.2">
      <c r="Q88" s="154">
        <v>1750</v>
      </c>
      <c r="R88" s="315">
        <v>93</v>
      </c>
    </row>
    <row r="89" spans="17:18" x14ac:dyDescent="0.2">
      <c r="Q89" s="153">
        <v>1765</v>
      </c>
      <c r="R89" s="152">
        <v>94</v>
      </c>
    </row>
    <row r="90" spans="17:18" x14ac:dyDescent="0.2">
      <c r="Q90" s="153">
        <v>1780</v>
      </c>
      <c r="R90" s="152">
        <v>95</v>
      </c>
    </row>
    <row r="91" spans="17:18" x14ac:dyDescent="0.2">
      <c r="Q91" s="153">
        <v>1794</v>
      </c>
      <c r="R91" s="152">
        <v>96</v>
      </c>
    </row>
    <row r="92" spans="17:18" x14ac:dyDescent="0.2">
      <c r="Q92" s="153">
        <v>1808</v>
      </c>
      <c r="R92" s="152">
        <v>97</v>
      </c>
    </row>
    <row r="93" spans="17:18" x14ac:dyDescent="0.2">
      <c r="Q93" s="153">
        <v>1822</v>
      </c>
      <c r="R93" s="152">
        <v>98</v>
      </c>
    </row>
    <row r="94" spans="17:18" x14ac:dyDescent="0.2">
      <c r="Q94" s="153">
        <v>1836</v>
      </c>
      <c r="R94" s="152">
        <v>99</v>
      </c>
    </row>
    <row r="95" spans="17:18" x14ac:dyDescent="0.2">
      <c r="Q95" s="153">
        <v>1850</v>
      </c>
      <c r="R95" s="152">
        <v>100</v>
      </c>
    </row>
  </sheetData>
  <autoFilter ref="B9:P10">
    <filterColumn colId="5" showButton="0"/>
    <filterColumn colId="6" showButton="0"/>
    <filterColumn colId="7" showButton="0"/>
    <filterColumn colId="8" showButton="0"/>
    <filterColumn colId="9" showButton="0"/>
    <filterColumn colId="10" showButton="0"/>
  </autoFilter>
  <mergeCells count="25">
    <mergeCell ref="A44:D44"/>
    <mergeCell ref="G44:M44"/>
    <mergeCell ref="N44:O44"/>
    <mergeCell ref="A7:C7"/>
    <mergeCell ref="D7:E7"/>
    <mergeCell ref="N8:O8"/>
    <mergeCell ref="A9:A10"/>
    <mergeCell ref="B9:B10"/>
    <mergeCell ref="C9:C10"/>
    <mergeCell ref="D9:D10"/>
    <mergeCell ref="E9:E10"/>
    <mergeCell ref="F9:F10"/>
    <mergeCell ref="G9:M9"/>
    <mergeCell ref="N9:N10"/>
    <mergeCell ref="O9:O10"/>
    <mergeCell ref="P9:P10"/>
    <mergeCell ref="M4:P4"/>
    <mergeCell ref="M5:P5"/>
    <mergeCell ref="M6:P6"/>
    <mergeCell ref="A1:O1"/>
    <mergeCell ref="A2:P2"/>
    <mergeCell ref="A3:C3"/>
    <mergeCell ref="D3:E3"/>
    <mergeCell ref="G3:H3"/>
    <mergeCell ref="M3:P3"/>
  </mergeCells>
  <conditionalFormatting sqref="J11:J43">
    <cfRule type="cellIs" dxfId="22" priority="2" operator="equal">
      <formula>0</formula>
    </cfRule>
  </conditionalFormatting>
  <conditionalFormatting sqref="N11:N43">
    <cfRule type="cellIs" dxfId="21" priority="1" operator="equal">
      <formula>0</formula>
    </cfRule>
  </conditionalFormatting>
  <hyperlinks>
    <hyperlink ref="D3" location="'YARIŞMA PROGRAMI'!C14" display="'YARIŞMA PROGRAMI'!C14"/>
    <hyperlink ref="D3:E3" location="'YARIŞMA PROGRAMI'!C9" display="'YARIŞMA PROGRAMI'!C9"/>
  </hyperlinks>
  <printOptions horizontalCentered="1"/>
  <pageMargins left="0.43307086614173229" right="0.15748031496062992" top="0.35433070866141736" bottom="0.23622047244094491" header="0.27559055118110237" footer="0.15748031496062992"/>
  <pageSetup paperSize="9" scale="47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88"/>
  <sheetViews>
    <sheetView view="pageBreakPreview" zoomScale="80" zoomScaleNormal="100" zoomScaleSheetLayoutView="80" workbookViewId="0">
      <selection activeCell="K12" sqref="K12"/>
    </sheetView>
  </sheetViews>
  <sheetFormatPr defaultRowHeight="12.75" x14ac:dyDescent="0.2"/>
  <cols>
    <col min="1" max="1" width="6" style="73" customWidth="1"/>
    <col min="2" max="2" width="14" style="73" hidden="1" customWidth="1"/>
    <col min="3" max="3" width="8.5703125" style="73" customWidth="1"/>
    <col min="4" max="4" width="13.5703125" style="74" customWidth="1"/>
    <col min="5" max="5" width="19.85546875" style="73" bestFit="1" customWidth="1"/>
    <col min="6" max="6" width="43.5703125" style="3" bestFit="1" customWidth="1"/>
    <col min="7" max="13" width="12" style="3" customWidth="1"/>
    <col min="14" max="14" width="15" style="75" customWidth="1"/>
    <col min="15" max="15" width="11.28515625" style="73" customWidth="1"/>
    <col min="16" max="16" width="9.5703125" style="73" customWidth="1"/>
    <col min="17" max="17" width="9.140625" style="155" hidden="1" customWidth="1"/>
    <col min="18" max="18" width="9.140625" style="152" hidden="1" customWidth="1"/>
    <col min="19" max="16384" width="9.140625" style="3"/>
  </cols>
  <sheetData>
    <row r="1" spans="1:18" ht="48.75" customHeight="1" x14ac:dyDescent="0.2">
      <c r="A1" s="487" t="str">
        <f>'YARIŞMA BİLGİLERİ'!A2:K2</f>
        <v>Türkiye Atletizm Federasyonu
İzmir Atletizm İl Temsilciliği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  <c r="Q1" s="155">
        <v>159</v>
      </c>
      <c r="R1" s="152">
        <v>1</v>
      </c>
    </row>
    <row r="2" spans="1:18" ht="25.5" customHeight="1" x14ac:dyDescent="0.2">
      <c r="A2" s="490">
        <f>'YARIŞMA BİLGİLERİ'!A14:K14</f>
        <v>0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  <c r="Q2" s="155">
        <v>169</v>
      </c>
      <c r="R2" s="152">
        <v>2</v>
      </c>
    </row>
    <row r="3" spans="1:18" s="4" customFormat="1" ht="27" customHeight="1" x14ac:dyDescent="0.2">
      <c r="A3" s="488" t="s">
        <v>47</v>
      </c>
      <c r="B3" s="488"/>
      <c r="C3" s="488"/>
      <c r="D3" s="489" t="e">
        <f>#REF!</f>
        <v>#REF!</v>
      </c>
      <c r="E3" s="489"/>
      <c r="F3" s="351" t="s">
        <v>363</v>
      </c>
      <c r="G3" s="352" t="e">
        <f>#REF!</f>
        <v>#REF!</v>
      </c>
      <c r="H3" s="353"/>
      <c r="I3" s="351"/>
      <c r="J3" s="351"/>
      <c r="K3" s="440" t="s">
        <v>530</v>
      </c>
      <c r="L3" s="440"/>
      <c r="M3" s="491" t="e">
        <f>#REF!</f>
        <v>#REF!</v>
      </c>
      <c r="N3" s="491"/>
      <c r="O3" s="491"/>
      <c r="P3" s="491"/>
      <c r="Q3" s="155">
        <v>179</v>
      </c>
      <c r="R3" s="152">
        <v>3</v>
      </c>
    </row>
    <row r="4" spans="1:18" s="4" customFormat="1" ht="27" customHeight="1" x14ac:dyDescent="0.2">
      <c r="A4" s="354"/>
      <c r="B4" s="354"/>
      <c r="C4" s="354"/>
      <c r="D4" s="355"/>
      <c r="E4" s="355"/>
      <c r="F4" s="356"/>
      <c r="G4" s="357"/>
      <c r="H4" s="358"/>
      <c r="I4" s="356"/>
      <c r="J4" s="356"/>
      <c r="K4" s="506" t="s">
        <v>531</v>
      </c>
      <c r="L4" s="506"/>
      <c r="M4" s="482" t="e">
        <f>#REF!</f>
        <v>#REF!</v>
      </c>
      <c r="N4" s="482"/>
      <c r="O4" s="482"/>
      <c r="P4" s="482"/>
      <c r="Q4" s="155"/>
      <c r="R4" s="152"/>
    </row>
    <row r="5" spans="1:18" s="4" customFormat="1" ht="27" customHeight="1" x14ac:dyDescent="0.2">
      <c r="A5" s="354"/>
      <c r="B5" s="354"/>
      <c r="C5" s="354"/>
      <c r="D5" s="355"/>
      <c r="E5" s="355"/>
      <c r="F5" s="356"/>
      <c r="G5" s="357"/>
      <c r="H5" s="358"/>
      <c r="I5" s="356"/>
      <c r="J5" s="356"/>
      <c r="K5" s="506" t="s">
        <v>528</v>
      </c>
      <c r="L5" s="506"/>
      <c r="M5" s="482" t="e">
        <f>#REF!</f>
        <v>#REF!</v>
      </c>
      <c r="N5" s="482"/>
      <c r="O5" s="482"/>
      <c r="P5" s="482"/>
      <c r="Q5" s="155"/>
      <c r="R5" s="152"/>
    </row>
    <row r="6" spans="1:18" s="4" customFormat="1" ht="27" customHeight="1" x14ac:dyDescent="0.2">
      <c r="A6" s="354"/>
      <c r="B6" s="354"/>
      <c r="C6" s="354"/>
      <c r="D6" s="355"/>
      <c r="E6" s="355"/>
      <c r="F6" s="356"/>
      <c r="G6" s="357"/>
      <c r="H6" s="358"/>
      <c r="I6" s="356"/>
      <c r="J6" s="356"/>
      <c r="K6" s="506" t="s">
        <v>529</v>
      </c>
      <c r="L6" s="506"/>
      <c r="M6" s="482" t="e">
        <f>#REF!</f>
        <v>#REF!</v>
      </c>
      <c r="N6" s="482"/>
      <c r="O6" s="482"/>
      <c r="P6" s="482"/>
      <c r="Q6" s="155"/>
      <c r="R6" s="152"/>
    </row>
    <row r="7" spans="1:18" s="4" customFormat="1" ht="17.25" customHeight="1" x14ac:dyDescent="0.2">
      <c r="A7" s="481" t="s">
        <v>48</v>
      </c>
      <c r="B7" s="481"/>
      <c r="C7" s="481"/>
      <c r="D7" s="480" t="str">
        <f>'YARIŞMA BİLGİLERİ'!F21</f>
        <v>ERKEKLER  - BAYANLAR</v>
      </c>
      <c r="E7" s="480"/>
      <c r="F7" s="359"/>
      <c r="G7" s="360"/>
      <c r="H7" s="360"/>
      <c r="I7" s="361"/>
      <c r="J7" s="361"/>
      <c r="K7" s="362"/>
      <c r="L7" s="341" t="s">
        <v>42</v>
      </c>
      <c r="M7" s="320" t="e">
        <f>#REF!</f>
        <v>#REF!</v>
      </c>
      <c r="N7" s="343" t="s">
        <v>377</v>
      </c>
      <c r="O7" s="350" t="e">
        <f>#REF!</f>
        <v>#REF!</v>
      </c>
      <c r="P7" s="361"/>
      <c r="Q7" s="155">
        <v>187</v>
      </c>
      <c r="R7" s="152">
        <v>4</v>
      </c>
    </row>
    <row r="8" spans="1:18" ht="21" customHeight="1" x14ac:dyDescent="0.2">
      <c r="A8" s="5"/>
      <c r="B8" s="5"/>
      <c r="C8" s="5"/>
      <c r="D8" s="9"/>
      <c r="E8" s="6"/>
      <c r="F8" s="7"/>
      <c r="G8" s="8"/>
      <c r="H8" s="8"/>
      <c r="I8" s="8"/>
      <c r="J8" s="8"/>
      <c r="K8" s="8"/>
      <c r="L8" s="8"/>
      <c r="M8" s="8"/>
      <c r="N8" s="485">
        <f ca="1">NOW()</f>
        <v>42842.47463553241</v>
      </c>
      <c r="O8" s="485"/>
      <c r="P8" s="160"/>
      <c r="Q8" s="155">
        <v>195</v>
      </c>
      <c r="R8" s="152">
        <v>5</v>
      </c>
    </row>
    <row r="9" spans="1:18" ht="15.75" x14ac:dyDescent="0.2">
      <c r="A9" s="477" t="s">
        <v>6</v>
      </c>
      <c r="B9" s="477"/>
      <c r="C9" s="479" t="s">
        <v>36</v>
      </c>
      <c r="D9" s="479" t="s">
        <v>50</v>
      </c>
      <c r="E9" s="477" t="s">
        <v>7</v>
      </c>
      <c r="F9" s="477" t="s">
        <v>198</v>
      </c>
      <c r="G9" s="486" t="s">
        <v>33</v>
      </c>
      <c r="H9" s="486"/>
      <c r="I9" s="486"/>
      <c r="J9" s="486"/>
      <c r="K9" s="486"/>
      <c r="L9" s="486"/>
      <c r="M9" s="486"/>
      <c r="N9" s="476" t="s">
        <v>8</v>
      </c>
      <c r="O9" s="476" t="s">
        <v>53</v>
      </c>
      <c r="P9" s="476"/>
      <c r="Q9" s="155">
        <v>203</v>
      </c>
      <c r="R9" s="152">
        <v>6</v>
      </c>
    </row>
    <row r="10" spans="1:18" ht="24.75" customHeight="1" x14ac:dyDescent="0.2">
      <c r="A10" s="477"/>
      <c r="B10" s="477"/>
      <c r="C10" s="479"/>
      <c r="D10" s="479"/>
      <c r="E10" s="477"/>
      <c r="F10" s="477"/>
      <c r="G10" s="227">
        <v>1</v>
      </c>
      <c r="H10" s="227">
        <v>2</v>
      </c>
      <c r="I10" s="227">
        <v>3</v>
      </c>
      <c r="J10" s="226" t="s">
        <v>150</v>
      </c>
      <c r="K10" s="227">
        <v>4</v>
      </c>
      <c r="L10" s="227">
        <v>5</v>
      </c>
      <c r="M10" s="227">
        <v>6</v>
      </c>
      <c r="N10" s="476"/>
      <c r="O10" s="476"/>
      <c r="P10" s="476"/>
      <c r="Q10" s="155">
        <v>211</v>
      </c>
      <c r="R10" s="152">
        <v>7</v>
      </c>
    </row>
    <row r="11" spans="1:18" s="67" customFormat="1" ht="53.25" customHeight="1" x14ac:dyDescent="0.2">
      <c r="A11" s="210">
        <v>1</v>
      </c>
      <c r="B11" s="211" t="s">
        <v>227</v>
      </c>
      <c r="C11" s="212" t="str">
        <f>IF(ISERROR(VLOOKUP(B11,#REF!,2,0)),"",(VLOOKUP(B11,#REF!,2,0)))</f>
        <v/>
      </c>
      <c r="D11" s="213" t="str">
        <f>IF(ISERROR(VLOOKUP(B11,#REF!,4,0)),"",(VLOOKUP(B11,#REF!,4,0)))</f>
        <v/>
      </c>
      <c r="E11" s="214" t="str">
        <f>IF(ISERROR(VLOOKUP(B11,#REF!,5,0)),"",(VLOOKUP(B11,#REF!,5,0)))</f>
        <v/>
      </c>
      <c r="F11" s="214" t="str">
        <f>IF(ISERROR(VLOOKUP(B11,#REF!,6,0)),"",(VLOOKUP(B11,#REF!,6,0)))</f>
        <v/>
      </c>
      <c r="G11" s="218"/>
      <c r="H11" s="218"/>
      <c r="I11" s="218"/>
      <c r="J11" s="187">
        <f>MAX(G11:I11)</f>
        <v>0</v>
      </c>
      <c r="K11" s="219"/>
      <c r="L11" s="219"/>
      <c r="M11" s="219"/>
      <c r="N11" s="186">
        <f>MAX(G11:M11)</f>
        <v>0</v>
      </c>
      <c r="O11" s="221"/>
      <c r="P11" s="241"/>
      <c r="Q11" s="155">
        <v>219</v>
      </c>
      <c r="R11" s="152">
        <v>8</v>
      </c>
    </row>
    <row r="12" spans="1:18" s="67" customFormat="1" ht="53.25" customHeight="1" x14ac:dyDescent="0.2">
      <c r="A12" s="210">
        <v>2</v>
      </c>
      <c r="B12" s="211" t="s">
        <v>228</v>
      </c>
      <c r="C12" s="212" t="str">
        <f>IF(ISERROR(VLOOKUP(B12,#REF!,2,0)),"",(VLOOKUP(B12,#REF!,2,0)))</f>
        <v/>
      </c>
      <c r="D12" s="213" t="str">
        <f>IF(ISERROR(VLOOKUP(B12,#REF!,4,0)),"",(VLOOKUP(B12,#REF!,4,0)))</f>
        <v/>
      </c>
      <c r="E12" s="214" t="str">
        <f>IF(ISERROR(VLOOKUP(B12,#REF!,5,0)),"",(VLOOKUP(B12,#REF!,5,0)))</f>
        <v/>
      </c>
      <c r="F12" s="214" t="str">
        <f>IF(ISERROR(VLOOKUP(B12,#REF!,6,0)),"",(VLOOKUP(B12,#REF!,6,0)))</f>
        <v/>
      </c>
      <c r="G12" s="218"/>
      <c r="H12" s="218"/>
      <c r="I12" s="218"/>
      <c r="J12" s="187">
        <f>MAX(G12:I12)</f>
        <v>0</v>
      </c>
      <c r="K12" s="220"/>
      <c r="L12" s="220"/>
      <c r="M12" s="220"/>
      <c r="N12" s="188">
        <f>MAX(G12:M12)</f>
        <v>0</v>
      </c>
      <c r="O12" s="221"/>
      <c r="P12" s="241"/>
      <c r="Q12" s="155">
        <v>227</v>
      </c>
      <c r="R12" s="152">
        <v>9</v>
      </c>
    </row>
    <row r="13" spans="1:18" s="67" customFormat="1" ht="53.25" customHeight="1" x14ac:dyDescent="0.2">
      <c r="A13" s="210"/>
      <c r="B13" s="211" t="s">
        <v>229</v>
      </c>
      <c r="C13" s="212" t="str">
        <f>IF(ISERROR(VLOOKUP(B13,#REF!,2,0)),"",(VLOOKUP(B13,#REF!,2,0)))</f>
        <v/>
      </c>
      <c r="D13" s="213" t="str">
        <f>IF(ISERROR(VLOOKUP(B13,#REF!,4,0)),"",(VLOOKUP(B13,#REF!,4,0)))</f>
        <v/>
      </c>
      <c r="E13" s="214" t="str">
        <f>IF(ISERROR(VLOOKUP(B13,#REF!,5,0)),"",(VLOOKUP(B13,#REF!,5,0)))</f>
        <v/>
      </c>
      <c r="F13" s="214" t="str">
        <f>IF(ISERROR(VLOOKUP(B13,#REF!,6,0)),"",(VLOOKUP(B13,#REF!,6,0)))</f>
        <v/>
      </c>
      <c r="G13" s="218"/>
      <c r="H13" s="218"/>
      <c r="I13" s="218"/>
      <c r="J13" s="187">
        <f t="shared" ref="J13:J19" si="0">MAX(G13:I13)</f>
        <v>0</v>
      </c>
      <c r="K13" s="220"/>
      <c r="L13" s="220"/>
      <c r="M13" s="220"/>
      <c r="N13" s="188">
        <f t="shared" ref="N13:N18" si="1">MAX(G13:M13)</f>
        <v>0</v>
      </c>
      <c r="O13" s="221"/>
      <c r="P13" s="241"/>
      <c r="Q13" s="155">
        <v>235</v>
      </c>
      <c r="R13" s="152">
        <v>10</v>
      </c>
    </row>
    <row r="14" spans="1:18" s="67" customFormat="1" ht="53.25" customHeight="1" x14ac:dyDescent="0.2">
      <c r="A14" s="210"/>
      <c r="B14" s="211" t="s">
        <v>230</v>
      </c>
      <c r="C14" s="212" t="str">
        <f>IF(ISERROR(VLOOKUP(B14,#REF!,2,0)),"",(VLOOKUP(B14,#REF!,2,0)))</f>
        <v/>
      </c>
      <c r="D14" s="213" t="str">
        <f>IF(ISERROR(VLOOKUP(B14,#REF!,4,0)),"",(VLOOKUP(B14,#REF!,4,0)))</f>
        <v/>
      </c>
      <c r="E14" s="214" t="str">
        <f>IF(ISERROR(VLOOKUP(B14,#REF!,5,0)),"",(VLOOKUP(B14,#REF!,5,0)))</f>
        <v/>
      </c>
      <c r="F14" s="214" t="str">
        <f>IF(ISERROR(VLOOKUP(B14,#REF!,6,0)),"",(VLOOKUP(B14,#REF!,6,0)))</f>
        <v/>
      </c>
      <c r="G14" s="218"/>
      <c r="H14" s="218"/>
      <c r="I14" s="218"/>
      <c r="J14" s="187">
        <f t="shared" si="0"/>
        <v>0</v>
      </c>
      <c r="K14" s="220"/>
      <c r="L14" s="220"/>
      <c r="M14" s="220"/>
      <c r="N14" s="188">
        <f t="shared" si="1"/>
        <v>0</v>
      </c>
      <c r="O14" s="221"/>
      <c r="P14" s="241"/>
      <c r="Q14" s="155">
        <v>243</v>
      </c>
      <c r="R14" s="152">
        <v>11</v>
      </c>
    </row>
    <row r="15" spans="1:18" s="67" customFormat="1" ht="53.25" customHeight="1" x14ac:dyDescent="0.2">
      <c r="A15" s="210"/>
      <c r="B15" s="211" t="s">
        <v>231</v>
      </c>
      <c r="C15" s="212" t="str">
        <f>IF(ISERROR(VLOOKUP(B15,#REF!,2,0)),"",(VLOOKUP(B15,#REF!,2,0)))</f>
        <v/>
      </c>
      <c r="D15" s="213" t="str">
        <f>IF(ISERROR(VLOOKUP(B15,#REF!,4,0)),"",(VLOOKUP(B15,#REF!,4,0)))</f>
        <v/>
      </c>
      <c r="E15" s="214" t="str">
        <f>IF(ISERROR(VLOOKUP(B15,#REF!,5,0)),"",(VLOOKUP(B15,#REF!,5,0)))</f>
        <v/>
      </c>
      <c r="F15" s="214" t="str">
        <f>IF(ISERROR(VLOOKUP(B15,#REF!,6,0)),"",(VLOOKUP(B15,#REF!,6,0)))</f>
        <v/>
      </c>
      <c r="G15" s="218"/>
      <c r="H15" s="218"/>
      <c r="I15" s="218"/>
      <c r="J15" s="187">
        <f t="shared" si="0"/>
        <v>0</v>
      </c>
      <c r="K15" s="220"/>
      <c r="L15" s="220"/>
      <c r="M15" s="220"/>
      <c r="N15" s="188">
        <f t="shared" si="1"/>
        <v>0</v>
      </c>
      <c r="O15" s="221"/>
      <c r="P15" s="241"/>
      <c r="Q15" s="155">
        <v>251</v>
      </c>
      <c r="R15" s="152">
        <v>12</v>
      </c>
    </row>
    <row r="16" spans="1:18" s="67" customFormat="1" ht="53.25" customHeight="1" x14ac:dyDescent="0.2">
      <c r="A16" s="210"/>
      <c r="B16" s="211" t="s">
        <v>232</v>
      </c>
      <c r="C16" s="212" t="str">
        <f>IF(ISERROR(VLOOKUP(B16,#REF!,2,0)),"",(VLOOKUP(B16,#REF!,2,0)))</f>
        <v/>
      </c>
      <c r="D16" s="213" t="str">
        <f>IF(ISERROR(VLOOKUP(B16,#REF!,4,0)),"",(VLOOKUP(B16,#REF!,4,0)))</f>
        <v/>
      </c>
      <c r="E16" s="214" t="str">
        <f>IF(ISERROR(VLOOKUP(B16,#REF!,5,0)),"",(VLOOKUP(B16,#REF!,5,0)))</f>
        <v/>
      </c>
      <c r="F16" s="214" t="str">
        <f>IF(ISERROR(VLOOKUP(B16,#REF!,6,0)),"",(VLOOKUP(B16,#REF!,6,0)))</f>
        <v/>
      </c>
      <c r="G16" s="218"/>
      <c r="H16" s="218"/>
      <c r="I16" s="218"/>
      <c r="J16" s="187">
        <f t="shared" si="0"/>
        <v>0</v>
      </c>
      <c r="K16" s="220"/>
      <c r="L16" s="220"/>
      <c r="M16" s="220"/>
      <c r="N16" s="188">
        <f t="shared" si="1"/>
        <v>0</v>
      </c>
      <c r="O16" s="221"/>
      <c r="P16" s="241"/>
      <c r="Q16" s="155">
        <v>259</v>
      </c>
      <c r="R16" s="152">
        <v>13</v>
      </c>
    </row>
    <row r="17" spans="1:18" s="67" customFormat="1" ht="53.25" customHeight="1" x14ac:dyDescent="0.2">
      <c r="A17" s="210"/>
      <c r="B17" s="211" t="s">
        <v>233</v>
      </c>
      <c r="C17" s="212" t="str">
        <f>IF(ISERROR(VLOOKUP(B17,#REF!,2,0)),"",(VLOOKUP(B17,#REF!,2,0)))</f>
        <v/>
      </c>
      <c r="D17" s="213" t="str">
        <f>IF(ISERROR(VLOOKUP(B17,#REF!,4,0)),"",(VLOOKUP(B17,#REF!,4,0)))</f>
        <v/>
      </c>
      <c r="E17" s="214" t="str">
        <f>IF(ISERROR(VLOOKUP(B17,#REF!,5,0)),"",(VLOOKUP(B17,#REF!,5,0)))</f>
        <v/>
      </c>
      <c r="F17" s="214" t="str">
        <f>IF(ISERROR(VLOOKUP(B17,#REF!,6,0)),"",(VLOOKUP(B17,#REF!,6,0)))</f>
        <v/>
      </c>
      <c r="G17" s="218"/>
      <c r="H17" s="218"/>
      <c r="I17" s="218"/>
      <c r="J17" s="187">
        <f t="shared" si="0"/>
        <v>0</v>
      </c>
      <c r="K17" s="220"/>
      <c r="L17" s="220"/>
      <c r="M17" s="220"/>
      <c r="N17" s="188">
        <f t="shared" si="1"/>
        <v>0</v>
      </c>
      <c r="O17" s="221"/>
      <c r="P17" s="241"/>
      <c r="Q17" s="155">
        <v>267</v>
      </c>
      <c r="R17" s="152">
        <v>14</v>
      </c>
    </row>
    <row r="18" spans="1:18" s="67" customFormat="1" ht="53.25" customHeight="1" x14ac:dyDescent="0.2">
      <c r="A18" s="210"/>
      <c r="B18" s="211" t="s">
        <v>234</v>
      </c>
      <c r="C18" s="212" t="str">
        <f>IF(ISERROR(VLOOKUP(B18,#REF!,2,0)),"",(VLOOKUP(B18,#REF!,2,0)))</f>
        <v/>
      </c>
      <c r="D18" s="213" t="str">
        <f>IF(ISERROR(VLOOKUP(B18,#REF!,4,0)),"",(VLOOKUP(B18,#REF!,4,0)))</f>
        <v/>
      </c>
      <c r="E18" s="214" t="str">
        <f>IF(ISERROR(VLOOKUP(B18,#REF!,5,0)),"",(VLOOKUP(B18,#REF!,5,0)))</f>
        <v/>
      </c>
      <c r="F18" s="214" t="str">
        <f>IF(ISERROR(VLOOKUP(B18,#REF!,6,0)),"",(VLOOKUP(B18,#REF!,6,0)))</f>
        <v/>
      </c>
      <c r="G18" s="218"/>
      <c r="H18" s="218"/>
      <c r="I18" s="218"/>
      <c r="J18" s="187">
        <f t="shared" si="0"/>
        <v>0</v>
      </c>
      <c r="K18" s="220"/>
      <c r="L18" s="220"/>
      <c r="M18" s="220"/>
      <c r="N18" s="188">
        <f t="shared" si="1"/>
        <v>0</v>
      </c>
      <c r="O18" s="221"/>
      <c r="P18" s="241"/>
      <c r="Q18" s="155">
        <v>275</v>
      </c>
      <c r="R18" s="152">
        <v>15</v>
      </c>
    </row>
    <row r="19" spans="1:18" s="67" customFormat="1" ht="53.25" customHeight="1" x14ac:dyDescent="0.2">
      <c r="A19" s="210"/>
      <c r="B19" s="211" t="s">
        <v>235</v>
      </c>
      <c r="C19" s="212" t="str">
        <f>IF(ISERROR(VLOOKUP(B19,#REF!,2,0)),"",(VLOOKUP(B19,#REF!,2,0)))</f>
        <v/>
      </c>
      <c r="D19" s="213" t="str">
        <f>IF(ISERROR(VLOOKUP(B19,#REF!,4,0)),"",(VLOOKUP(B19,#REF!,4,0)))</f>
        <v/>
      </c>
      <c r="E19" s="214" t="str">
        <f>IF(ISERROR(VLOOKUP(B19,#REF!,5,0)),"",(VLOOKUP(B19,#REF!,5,0)))</f>
        <v/>
      </c>
      <c r="F19" s="214" t="str">
        <f>IF(ISERROR(VLOOKUP(B19,#REF!,6,0)),"",(VLOOKUP(B19,#REF!,6,0)))</f>
        <v/>
      </c>
      <c r="G19" s="218"/>
      <c r="H19" s="218"/>
      <c r="I19" s="218"/>
      <c r="J19" s="187">
        <f t="shared" si="0"/>
        <v>0</v>
      </c>
      <c r="K19" s="220"/>
      <c r="L19" s="220"/>
      <c r="M19" s="220"/>
      <c r="N19" s="188">
        <f>MAX(G19:M19)</f>
        <v>0</v>
      </c>
      <c r="O19" s="221"/>
      <c r="P19" s="241"/>
      <c r="Q19" s="155">
        <v>281</v>
      </c>
      <c r="R19" s="152">
        <v>16</v>
      </c>
    </row>
    <row r="20" spans="1:18" s="67" customFormat="1" ht="53.25" customHeight="1" x14ac:dyDescent="0.2">
      <c r="A20" s="210"/>
      <c r="B20" s="211" t="s">
        <v>236</v>
      </c>
      <c r="C20" s="212" t="str">
        <f>IF(ISERROR(VLOOKUP(B20,#REF!,2,0)),"",(VLOOKUP(B20,#REF!,2,0)))</f>
        <v/>
      </c>
      <c r="D20" s="213" t="str">
        <f>IF(ISERROR(VLOOKUP(B20,#REF!,4,0)),"",(VLOOKUP(B20,#REF!,4,0)))</f>
        <v/>
      </c>
      <c r="E20" s="214" t="str">
        <f>IF(ISERROR(VLOOKUP(B20,#REF!,5,0)),"",(VLOOKUP(B20,#REF!,5,0)))</f>
        <v/>
      </c>
      <c r="F20" s="214" t="str">
        <f>IF(ISERROR(VLOOKUP(B20,#REF!,6,0)),"",(VLOOKUP(B20,#REF!,6,0)))</f>
        <v/>
      </c>
      <c r="G20" s="218"/>
      <c r="H20" s="218"/>
      <c r="I20" s="218"/>
      <c r="J20" s="187">
        <f t="shared" ref="J20:J35" si="2">MAX(G20:I20)</f>
        <v>0</v>
      </c>
      <c r="K20" s="220"/>
      <c r="L20" s="220"/>
      <c r="M20" s="220"/>
      <c r="N20" s="188">
        <f t="shared" ref="N20:N35" si="3">MAX(G20:M20)</f>
        <v>0</v>
      </c>
      <c r="O20" s="221"/>
      <c r="P20" s="163"/>
      <c r="Q20" s="155">
        <v>287</v>
      </c>
      <c r="R20" s="152">
        <v>17</v>
      </c>
    </row>
    <row r="21" spans="1:18" s="67" customFormat="1" ht="53.25" customHeight="1" x14ac:dyDescent="0.2">
      <c r="A21" s="210"/>
      <c r="B21" s="211" t="s">
        <v>237</v>
      </c>
      <c r="C21" s="212" t="str">
        <f>IF(ISERROR(VLOOKUP(B21,#REF!,2,0)),"",(VLOOKUP(B21,#REF!,2,0)))</f>
        <v/>
      </c>
      <c r="D21" s="213" t="str">
        <f>IF(ISERROR(VLOOKUP(B21,#REF!,4,0)),"",(VLOOKUP(B21,#REF!,4,0)))</f>
        <v/>
      </c>
      <c r="E21" s="214" t="str">
        <f>IF(ISERROR(VLOOKUP(B21,#REF!,5,0)),"",(VLOOKUP(B21,#REF!,5,0)))</f>
        <v/>
      </c>
      <c r="F21" s="214" t="str">
        <f>IF(ISERROR(VLOOKUP(B21,#REF!,6,0)),"",(VLOOKUP(B21,#REF!,6,0)))</f>
        <v/>
      </c>
      <c r="G21" s="218"/>
      <c r="H21" s="218"/>
      <c r="I21" s="218"/>
      <c r="J21" s="187">
        <f t="shared" si="2"/>
        <v>0</v>
      </c>
      <c r="K21" s="220"/>
      <c r="L21" s="220"/>
      <c r="M21" s="220"/>
      <c r="N21" s="188">
        <f t="shared" si="3"/>
        <v>0</v>
      </c>
      <c r="O21" s="221"/>
      <c r="P21" s="163"/>
      <c r="Q21" s="155">
        <v>293</v>
      </c>
      <c r="R21" s="152">
        <v>18</v>
      </c>
    </row>
    <row r="22" spans="1:18" s="67" customFormat="1" ht="53.25" customHeight="1" x14ac:dyDescent="0.2">
      <c r="A22" s="210"/>
      <c r="B22" s="211" t="s">
        <v>238</v>
      </c>
      <c r="C22" s="212" t="str">
        <f>IF(ISERROR(VLOOKUP(B22,#REF!,2,0)),"",(VLOOKUP(B22,#REF!,2,0)))</f>
        <v/>
      </c>
      <c r="D22" s="213" t="str">
        <f>IF(ISERROR(VLOOKUP(B22,#REF!,4,0)),"",(VLOOKUP(B22,#REF!,4,0)))</f>
        <v/>
      </c>
      <c r="E22" s="214" t="str">
        <f>IF(ISERROR(VLOOKUP(B22,#REF!,5,0)),"",(VLOOKUP(B22,#REF!,5,0)))</f>
        <v/>
      </c>
      <c r="F22" s="214" t="str">
        <f>IF(ISERROR(VLOOKUP(B22,#REF!,6,0)),"",(VLOOKUP(B22,#REF!,6,0)))</f>
        <v/>
      </c>
      <c r="G22" s="218"/>
      <c r="H22" s="218"/>
      <c r="I22" s="218"/>
      <c r="J22" s="187">
        <f t="shared" si="2"/>
        <v>0</v>
      </c>
      <c r="K22" s="220"/>
      <c r="L22" s="220"/>
      <c r="M22" s="220"/>
      <c r="N22" s="188">
        <f t="shared" si="3"/>
        <v>0</v>
      </c>
      <c r="O22" s="221"/>
      <c r="P22" s="163"/>
      <c r="Q22" s="155">
        <v>299</v>
      </c>
      <c r="R22" s="152">
        <v>19</v>
      </c>
    </row>
    <row r="23" spans="1:18" s="67" customFormat="1" ht="53.25" customHeight="1" x14ac:dyDescent="0.2">
      <c r="A23" s="210"/>
      <c r="B23" s="211" t="s">
        <v>239</v>
      </c>
      <c r="C23" s="212" t="str">
        <f>IF(ISERROR(VLOOKUP(B23,#REF!,2,0)),"",(VLOOKUP(B23,#REF!,2,0)))</f>
        <v/>
      </c>
      <c r="D23" s="213" t="str">
        <f>IF(ISERROR(VLOOKUP(B23,#REF!,4,0)),"",(VLOOKUP(B23,#REF!,4,0)))</f>
        <v/>
      </c>
      <c r="E23" s="214" t="str">
        <f>IF(ISERROR(VLOOKUP(B23,#REF!,5,0)),"",(VLOOKUP(B23,#REF!,5,0)))</f>
        <v/>
      </c>
      <c r="F23" s="214" t="str">
        <f>IF(ISERROR(VLOOKUP(B23,#REF!,6,0)),"",(VLOOKUP(B23,#REF!,6,0)))</f>
        <v/>
      </c>
      <c r="G23" s="218"/>
      <c r="H23" s="218"/>
      <c r="I23" s="218"/>
      <c r="J23" s="187">
        <f t="shared" si="2"/>
        <v>0</v>
      </c>
      <c r="K23" s="220"/>
      <c r="L23" s="220"/>
      <c r="M23" s="220"/>
      <c r="N23" s="188">
        <f t="shared" si="3"/>
        <v>0</v>
      </c>
      <c r="O23" s="221"/>
      <c r="P23" s="163"/>
      <c r="Q23" s="155">
        <v>305</v>
      </c>
      <c r="R23" s="152">
        <v>20</v>
      </c>
    </row>
    <row r="24" spans="1:18" s="67" customFormat="1" ht="53.25" customHeight="1" x14ac:dyDescent="0.2">
      <c r="A24" s="210"/>
      <c r="B24" s="211" t="s">
        <v>240</v>
      </c>
      <c r="C24" s="212" t="str">
        <f>IF(ISERROR(VLOOKUP(B24,#REF!,2,0)),"",(VLOOKUP(B24,#REF!,2,0)))</f>
        <v/>
      </c>
      <c r="D24" s="213" t="str">
        <f>IF(ISERROR(VLOOKUP(B24,#REF!,4,0)),"",(VLOOKUP(B24,#REF!,4,0)))</f>
        <v/>
      </c>
      <c r="E24" s="214" t="str">
        <f>IF(ISERROR(VLOOKUP(B24,#REF!,5,0)),"",(VLOOKUP(B24,#REF!,5,0)))</f>
        <v/>
      </c>
      <c r="F24" s="214" t="str">
        <f>IF(ISERROR(VLOOKUP(B24,#REF!,6,0)),"",(VLOOKUP(B24,#REF!,6,0)))</f>
        <v/>
      </c>
      <c r="G24" s="218"/>
      <c r="H24" s="218"/>
      <c r="I24" s="218"/>
      <c r="J24" s="187">
        <f t="shared" si="2"/>
        <v>0</v>
      </c>
      <c r="K24" s="220"/>
      <c r="L24" s="220"/>
      <c r="M24" s="220"/>
      <c r="N24" s="188">
        <f t="shared" si="3"/>
        <v>0</v>
      </c>
      <c r="O24" s="221"/>
      <c r="P24" s="163"/>
      <c r="Q24" s="155">
        <v>311</v>
      </c>
      <c r="R24" s="152">
        <v>21</v>
      </c>
    </row>
    <row r="25" spans="1:18" s="67" customFormat="1" ht="53.25" customHeight="1" x14ac:dyDescent="0.2">
      <c r="A25" s="210"/>
      <c r="B25" s="211" t="s">
        <v>241</v>
      </c>
      <c r="C25" s="212" t="str">
        <f>IF(ISERROR(VLOOKUP(B25,#REF!,2,0)),"",(VLOOKUP(B25,#REF!,2,0)))</f>
        <v/>
      </c>
      <c r="D25" s="213" t="str">
        <f>IF(ISERROR(VLOOKUP(B25,#REF!,4,0)),"",(VLOOKUP(B25,#REF!,4,0)))</f>
        <v/>
      </c>
      <c r="E25" s="214" t="str">
        <f>IF(ISERROR(VLOOKUP(B25,#REF!,5,0)),"",(VLOOKUP(B25,#REF!,5,0)))</f>
        <v/>
      </c>
      <c r="F25" s="214" t="str">
        <f>IF(ISERROR(VLOOKUP(B25,#REF!,6,0)),"",(VLOOKUP(B25,#REF!,6,0)))</f>
        <v/>
      </c>
      <c r="G25" s="218"/>
      <c r="H25" s="218"/>
      <c r="I25" s="218"/>
      <c r="J25" s="187">
        <f t="shared" si="2"/>
        <v>0</v>
      </c>
      <c r="K25" s="220"/>
      <c r="L25" s="220"/>
      <c r="M25" s="220"/>
      <c r="N25" s="188">
        <f t="shared" si="3"/>
        <v>0</v>
      </c>
      <c r="O25" s="221"/>
      <c r="P25" s="163"/>
      <c r="Q25" s="155">
        <v>317</v>
      </c>
      <c r="R25" s="152">
        <v>22</v>
      </c>
    </row>
    <row r="26" spans="1:18" s="67" customFormat="1" ht="53.25" customHeight="1" x14ac:dyDescent="0.2">
      <c r="A26" s="210"/>
      <c r="B26" s="211" t="s">
        <v>242</v>
      </c>
      <c r="C26" s="212" t="str">
        <f>IF(ISERROR(VLOOKUP(B26,#REF!,2,0)),"",(VLOOKUP(B26,#REF!,2,0)))</f>
        <v/>
      </c>
      <c r="D26" s="213" t="str">
        <f>IF(ISERROR(VLOOKUP(B26,#REF!,4,0)),"",(VLOOKUP(B26,#REF!,4,0)))</f>
        <v/>
      </c>
      <c r="E26" s="214" t="str">
        <f>IF(ISERROR(VLOOKUP(B26,#REF!,5,0)),"",(VLOOKUP(B26,#REF!,5,0)))</f>
        <v/>
      </c>
      <c r="F26" s="214" t="str">
        <f>IF(ISERROR(VLOOKUP(B26,#REF!,6,0)),"",(VLOOKUP(B26,#REF!,6,0)))</f>
        <v/>
      </c>
      <c r="G26" s="218"/>
      <c r="H26" s="218"/>
      <c r="I26" s="218"/>
      <c r="J26" s="187">
        <f t="shared" si="2"/>
        <v>0</v>
      </c>
      <c r="K26" s="220"/>
      <c r="L26" s="220"/>
      <c r="M26" s="220"/>
      <c r="N26" s="188">
        <f t="shared" si="3"/>
        <v>0</v>
      </c>
      <c r="O26" s="221"/>
      <c r="P26" s="163"/>
      <c r="Q26" s="155">
        <v>323</v>
      </c>
      <c r="R26" s="152">
        <v>23</v>
      </c>
    </row>
    <row r="27" spans="1:18" s="67" customFormat="1" ht="53.25" customHeight="1" x14ac:dyDescent="0.2">
      <c r="A27" s="210"/>
      <c r="B27" s="211" t="s">
        <v>243</v>
      </c>
      <c r="C27" s="212" t="str">
        <f>IF(ISERROR(VLOOKUP(B27,#REF!,2,0)),"",(VLOOKUP(B27,#REF!,2,0)))</f>
        <v/>
      </c>
      <c r="D27" s="213" t="str">
        <f>IF(ISERROR(VLOOKUP(B27,#REF!,4,0)),"",(VLOOKUP(B27,#REF!,4,0)))</f>
        <v/>
      </c>
      <c r="E27" s="214" t="str">
        <f>IF(ISERROR(VLOOKUP(B27,#REF!,5,0)),"",(VLOOKUP(B27,#REF!,5,0)))</f>
        <v/>
      </c>
      <c r="F27" s="214" t="str">
        <f>IF(ISERROR(VLOOKUP(B27,#REF!,6,0)),"",(VLOOKUP(B27,#REF!,6,0)))</f>
        <v/>
      </c>
      <c r="G27" s="218"/>
      <c r="H27" s="218"/>
      <c r="I27" s="218"/>
      <c r="J27" s="187">
        <f t="shared" si="2"/>
        <v>0</v>
      </c>
      <c r="K27" s="220"/>
      <c r="L27" s="220"/>
      <c r="M27" s="220"/>
      <c r="N27" s="188">
        <f t="shared" si="3"/>
        <v>0</v>
      </c>
      <c r="O27" s="221"/>
      <c r="P27" s="163"/>
      <c r="Q27" s="155">
        <v>329</v>
      </c>
      <c r="R27" s="152">
        <v>24</v>
      </c>
    </row>
    <row r="28" spans="1:18" s="67" customFormat="1" ht="53.25" customHeight="1" x14ac:dyDescent="0.2">
      <c r="A28" s="210"/>
      <c r="B28" s="211" t="s">
        <v>244</v>
      </c>
      <c r="C28" s="212" t="str">
        <f>IF(ISERROR(VLOOKUP(B28,#REF!,2,0)),"",(VLOOKUP(B28,#REF!,2,0)))</f>
        <v/>
      </c>
      <c r="D28" s="213" t="str">
        <f>IF(ISERROR(VLOOKUP(B28,#REF!,4,0)),"",(VLOOKUP(B28,#REF!,4,0)))</f>
        <v/>
      </c>
      <c r="E28" s="214" t="str">
        <f>IF(ISERROR(VLOOKUP(B28,#REF!,5,0)),"",(VLOOKUP(B28,#REF!,5,0)))</f>
        <v/>
      </c>
      <c r="F28" s="214" t="str">
        <f>IF(ISERROR(VLOOKUP(B28,#REF!,6,0)),"",(VLOOKUP(B28,#REF!,6,0)))</f>
        <v/>
      </c>
      <c r="G28" s="218"/>
      <c r="H28" s="218"/>
      <c r="I28" s="218"/>
      <c r="J28" s="187">
        <f t="shared" si="2"/>
        <v>0</v>
      </c>
      <c r="K28" s="220"/>
      <c r="L28" s="220"/>
      <c r="M28" s="220"/>
      <c r="N28" s="188">
        <f t="shared" si="3"/>
        <v>0</v>
      </c>
      <c r="O28" s="221"/>
      <c r="P28" s="163"/>
      <c r="Q28" s="155">
        <v>335</v>
      </c>
      <c r="R28" s="152">
        <v>25</v>
      </c>
    </row>
    <row r="29" spans="1:18" s="67" customFormat="1" ht="53.25" customHeight="1" x14ac:dyDescent="0.2">
      <c r="A29" s="210"/>
      <c r="B29" s="211" t="s">
        <v>245</v>
      </c>
      <c r="C29" s="212" t="str">
        <f>IF(ISERROR(VLOOKUP(B29,#REF!,2,0)),"",(VLOOKUP(B29,#REF!,2,0)))</f>
        <v/>
      </c>
      <c r="D29" s="213" t="str">
        <f>IF(ISERROR(VLOOKUP(B29,#REF!,4,0)),"",(VLOOKUP(B29,#REF!,4,0)))</f>
        <v/>
      </c>
      <c r="E29" s="214" t="str">
        <f>IF(ISERROR(VLOOKUP(B29,#REF!,5,0)),"",(VLOOKUP(B29,#REF!,5,0)))</f>
        <v/>
      </c>
      <c r="F29" s="214" t="str">
        <f>IF(ISERROR(VLOOKUP(B29,#REF!,6,0)),"",(VLOOKUP(B29,#REF!,6,0)))</f>
        <v/>
      </c>
      <c r="G29" s="218"/>
      <c r="H29" s="218"/>
      <c r="I29" s="218"/>
      <c r="J29" s="187">
        <f t="shared" si="2"/>
        <v>0</v>
      </c>
      <c r="K29" s="220"/>
      <c r="L29" s="220"/>
      <c r="M29" s="220"/>
      <c r="N29" s="188">
        <f t="shared" si="3"/>
        <v>0</v>
      </c>
      <c r="O29" s="221"/>
      <c r="P29" s="163"/>
      <c r="Q29" s="155">
        <v>341</v>
      </c>
      <c r="R29" s="152">
        <v>26</v>
      </c>
    </row>
    <row r="30" spans="1:18" s="67" customFormat="1" ht="53.25" customHeight="1" x14ac:dyDescent="0.2">
      <c r="A30" s="210"/>
      <c r="B30" s="211" t="s">
        <v>246</v>
      </c>
      <c r="C30" s="212" t="str">
        <f>IF(ISERROR(VLOOKUP(B30,#REF!,2,0)),"",(VLOOKUP(B30,#REF!,2,0)))</f>
        <v/>
      </c>
      <c r="D30" s="213" t="str">
        <f>IF(ISERROR(VLOOKUP(B30,#REF!,4,0)),"",(VLOOKUP(B30,#REF!,4,0)))</f>
        <v/>
      </c>
      <c r="E30" s="214" t="str">
        <f>IF(ISERROR(VLOOKUP(B30,#REF!,5,0)),"",(VLOOKUP(B30,#REF!,5,0)))</f>
        <v/>
      </c>
      <c r="F30" s="214" t="str">
        <f>IF(ISERROR(VLOOKUP(B30,#REF!,6,0)),"",(VLOOKUP(B30,#REF!,6,0)))</f>
        <v/>
      </c>
      <c r="G30" s="218"/>
      <c r="H30" s="218"/>
      <c r="I30" s="218"/>
      <c r="J30" s="187">
        <f t="shared" si="2"/>
        <v>0</v>
      </c>
      <c r="K30" s="220"/>
      <c r="L30" s="220"/>
      <c r="M30" s="220"/>
      <c r="N30" s="188">
        <f t="shared" si="3"/>
        <v>0</v>
      </c>
      <c r="O30" s="221"/>
      <c r="P30" s="163"/>
      <c r="Q30" s="155">
        <v>347</v>
      </c>
      <c r="R30" s="152">
        <v>27</v>
      </c>
    </row>
    <row r="31" spans="1:18" s="67" customFormat="1" ht="53.25" customHeight="1" x14ac:dyDescent="0.2">
      <c r="A31" s="210"/>
      <c r="B31" s="211" t="s">
        <v>247</v>
      </c>
      <c r="C31" s="212" t="str">
        <f>IF(ISERROR(VLOOKUP(B31,#REF!,2,0)),"",(VLOOKUP(B31,#REF!,2,0)))</f>
        <v/>
      </c>
      <c r="D31" s="213" t="str">
        <f>IF(ISERROR(VLOOKUP(B31,#REF!,4,0)),"",(VLOOKUP(B31,#REF!,4,0)))</f>
        <v/>
      </c>
      <c r="E31" s="214" t="str">
        <f>IF(ISERROR(VLOOKUP(B31,#REF!,5,0)),"",(VLOOKUP(B31,#REF!,5,0)))</f>
        <v/>
      </c>
      <c r="F31" s="214" t="str">
        <f>IF(ISERROR(VLOOKUP(B31,#REF!,6,0)),"",(VLOOKUP(B31,#REF!,6,0)))</f>
        <v/>
      </c>
      <c r="G31" s="218"/>
      <c r="H31" s="218"/>
      <c r="I31" s="218"/>
      <c r="J31" s="187">
        <f t="shared" si="2"/>
        <v>0</v>
      </c>
      <c r="K31" s="220"/>
      <c r="L31" s="220"/>
      <c r="M31" s="220"/>
      <c r="N31" s="188">
        <f t="shared" si="3"/>
        <v>0</v>
      </c>
      <c r="O31" s="221"/>
      <c r="P31" s="163"/>
      <c r="Q31" s="155">
        <v>353</v>
      </c>
      <c r="R31" s="152">
        <v>28</v>
      </c>
    </row>
    <row r="32" spans="1:18" s="67" customFormat="1" ht="53.25" customHeight="1" x14ac:dyDescent="0.2">
      <c r="A32" s="210"/>
      <c r="B32" s="211" t="s">
        <v>248</v>
      </c>
      <c r="C32" s="212" t="str">
        <f>IF(ISERROR(VLOOKUP(B32,#REF!,2,0)),"",(VLOOKUP(B32,#REF!,2,0)))</f>
        <v/>
      </c>
      <c r="D32" s="213" t="str">
        <f>IF(ISERROR(VLOOKUP(B32,#REF!,4,0)),"",(VLOOKUP(B32,#REF!,4,0)))</f>
        <v/>
      </c>
      <c r="E32" s="214" t="str">
        <f>IF(ISERROR(VLOOKUP(B32,#REF!,5,0)),"",(VLOOKUP(B32,#REF!,5,0)))</f>
        <v/>
      </c>
      <c r="F32" s="214" t="str">
        <f>IF(ISERROR(VLOOKUP(B32,#REF!,6,0)),"",(VLOOKUP(B32,#REF!,6,0)))</f>
        <v/>
      </c>
      <c r="G32" s="218"/>
      <c r="H32" s="218"/>
      <c r="I32" s="218"/>
      <c r="J32" s="187">
        <f t="shared" si="2"/>
        <v>0</v>
      </c>
      <c r="K32" s="220"/>
      <c r="L32" s="220"/>
      <c r="M32" s="220"/>
      <c r="N32" s="188">
        <f t="shared" si="3"/>
        <v>0</v>
      </c>
      <c r="O32" s="221"/>
      <c r="P32" s="163"/>
      <c r="Q32" s="155">
        <v>359</v>
      </c>
      <c r="R32" s="152">
        <v>29</v>
      </c>
    </row>
    <row r="33" spans="1:18" s="67" customFormat="1" ht="53.25" customHeight="1" x14ac:dyDescent="0.2">
      <c r="A33" s="210"/>
      <c r="B33" s="211" t="s">
        <v>249</v>
      </c>
      <c r="C33" s="212" t="str">
        <f>IF(ISERROR(VLOOKUP(B33,#REF!,2,0)),"",(VLOOKUP(B33,#REF!,2,0)))</f>
        <v/>
      </c>
      <c r="D33" s="213" t="str">
        <f>IF(ISERROR(VLOOKUP(B33,#REF!,4,0)),"",(VLOOKUP(B33,#REF!,4,0)))</f>
        <v/>
      </c>
      <c r="E33" s="214" t="str">
        <f>IF(ISERROR(VLOOKUP(B33,#REF!,5,0)),"",(VLOOKUP(B33,#REF!,5,0)))</f>
        <v/>
      </c>
      <c r="F33" s="214" t="str">
        <f>IF(ISERROR(VLOOKUP(B33,#REF!,6,0)),"",(VLOOKUP(B33,#REF!,6,0)))</f>
        <v/>
      </c>
      <c r="G33" s="218"/>
      <c r="H33" s="218"/>
      <c r="I33" s="218"/>
      <c r="J33" s="187">
        <f t="shared" si="2"/>
        <v>0</v>
      </c>
      <c r="K33" s="220"/>
      <c r="L33" s="220"/>
      <c r="M33" s="220"/>
      <c r="N33" s="188">
        <f t="shared" si="3"/>
        <v>0</v>
      </c>
      <c r="O33" s="221"/>
      <c r="P33" s="163"/>
      <c r="Q33" s="155">
        <v>365</v>
      </c>
      <c r="R33" s="152">
        <v>30</v>
      </c>
    </row>
    <row r="34" spans="1:18" s="67" customFormat="1" ht="53.25" customHeight="1" x14ac:dyDescent="0.2">
      <c r="A34" s="210"/>
      <c r="B34" s="211" t="s">
        <v>250</v>
      </c>
      <c r="C34" s="212" t="str">
        <f>IF(ISERROR(VLOOKUP(B34,#REF!,2,0)),"",(VLOOKUP(B34,#REF!,2,0)))</f>
        <v/>
      </c>
      <c r="D34" s="213" t="str">
        <f>IF(ISERROR(VLOOKUP(B34,#REF!,4,0)),"",(VLOOKUP(B34,#REF!,4,0)))</f>
        <v/>
      </c>
      <c r="E34" s="214" t="str">
        <f>IF(ISERROR(VLOOKUP(B34,#REF!,5,0)),"",(VLOOKUP(B34,#REF!,5,0)))</f>
        <v/>
      </c>
      <c r="F34" s="214" t="str">
        <f>IF(ISERROR(VLOOKUP(B34,#REF!,6,0)),"",(VLOOKUP(B34,#REF!,6,0)))</f>
        <v/>
      </c>
      <c r="G34" s="218"/>
      <c r="H34" s="218"/>
      <c r="I34" s="218"/>
      <c r="J34" s="187">
        <f t="shared" si="2"/>
        <v>0</v>
      </c>
      <c r="K34" s="220"/>
      <c r="L34" s="220"/>
      <c r="M34" s="220"/>
      <c r="N34" s="188">
        <f t="shared" si="3"/>
        <v>0</v>
      </c>
      <c r="O34" s="221"/>
      <c r="P34" s="163"/>
      <c r="Q34" s="155">
        <v>371</v>
      </c>
      <c r="R34" s="152">
        <v>31</v>
      </c>
    </row>
    <row r="35" spans="1:18" s="67" customFormat="1" ht="53.25" customHeight="1" x14ac:dyDescent="0.2">
      <c r="A35" s="210"/>
      <c r="B35" s="211" t="s">
        <v>251</v>
      </c>
      <c r="C35" s="212" t="str">
        <f>IF(ISERROR(VLOOKUP(B35,#REF!,2,0)),"",(VLOOKUP(B35,#REF!,2,0)))</f>
        <v/>
      </c>
      <c r="D35" s="213" t="str">
        <f>IF(ISERROR(VLOOKUP(B35,#REF!,4,0)),"",(VLOOKUP(B35,#REF!,4,0)))</f>
        <v/>
      </c>
      <c r="E35" s="214" t="str">
        <f>IF(ISERROR(VLOOKUP(B35,#REF!,5,0)),"",(VLOOKUP(B35,#REF!,5,0)))</f>
        <v/>
      </c>
      <c r="F35" s="214" t="str">
        <f>IF(ISERROR(VLOOKUP(B35,#REF!,6,0)),"",(VLOOKUP(B35,#REF!,6,0)))</f>
        <v/>
      </c>
      <c r="G35" s="218"/>
      <c r="H35" s="218"/>
      <c r="I35" s="218"/>
      <c r="J35" s="187">
        <f t="shared" si="2"/>
        <v>0</v>
      </c>
      <c r="K35" s="220"/>
      <c r="L35" s="220"/>
      <c r="M35" s="220"/>
      <c r="N35" s="188">
        <f t="shared" si="3"/>
        <v>0</v>
      </c>
      <c r="O35" s="221"/>
      <c r="P35" s="163"/>
      <c r="Q35" s="155">
        <v>377</v>
      </c>
      <c r="R35" s="152">
        <v>32</v>
      </c>
    </row>
    <row r="36" spans="1:18" s="70" customFormat="1" ht="30.75" customHeight="1" x14ac:dyDescent="0.2">
      <c r="A36" s="68"/>
      <c r="B36" s="68"/>
      <c r="C36" s="68"/>
      <c r="D36" s="69"/>
      <c r="E36" s="68"/>
      <c r="N36" s="71"/>
      <c r="O36" s="68"/>
      <c r="P36" s="68"/>
      <c r="Q36" s="155">
        <v>455</v>
      </c>
      <c r="R36" s="152">
        <v>48</v>
      </c>
    </row>
    <row r="37" spans="1:18" s="70" customFormat="1" ht="30.75" customHeight="1" x14ac:dyDescent="0.2">
      <c r="A37" s="483" t="s">
        <v>4</v>
      </c>
      <c r="B37" s="483"/>
      <c r="C37" s="483"/>
      <c r="D37" s="483"/>
      <c r="E37" s="72" t="s">
        <v>0</v>
      </c>
      <c r="F37" s="72" t="s">
        <v>1</v>
      </c>
      <c r="G37" s="484" t="s">
        <v>2</v>
      </c>
      <c r="H37" s="484"/>
      <c r="I37" s="484"/>
      <c r="J37" s="484"/>
      <c r="K37" s="484"/>
      <c r="L37" s="484"/>
      <c r="M37" s="484"/>
      <c r="N37" s="484" t="s">
        <v>3</v>
      </c>
      <c r="O37" s="484"/>
      <c r="P37" s="72"/>
      <c r="Q37" s="155">
        <v>460</v>
      </c>
      <c r="R37" s="152">
        <v>49</v>
      </c>
    </row>
    <row r="38" spans="1:18" x14ac:dyDescent="0.2">
      <c r="Q38" s="155">
        <v>465</v>
      </c>
      <c r="R38" s="152">
        <v>50</v>
      </c>
    </row>
    <row r="39" spans="1:18" x14ac:dyDescent="0.2">
      <c r="Q39" s="155">
        <v>469</v>
      </c>
      <c r="R39" s="152">
        <v>51</v>
      </c>
    </row>
    <row r="40" spans="1:18" x14ac:dyDescent="0.2">
      <c r="Q40" s="156">
        <v>473</v>
      </c>
      <c r="R40" s="72">
        <v>52</v>
      </c>
    </row>
    <row r="41" spans="1:18" x14ac:dyDescent="0.2">
      <c r="Q41" s="156">
        <v>477</v>
      </c>
      <c r="R41" s="72">
        <v>53</v>
      </c>
    </row>
    <row r="42" spans="1:18" x14ac:dyDescent="0.2">
      <c r="Q42" s="156">
        <v>481</v>
      </c>
      <c r="R42" s="72">
        <v>54</v>
      </c>
    </row>
    <row r="43" spans="1:18" x14ac:dyDescent="0.2">
      <c r="Q43" s="156">
        <v>485</v>
      </c>
      <c r="R43" s="72">
        <v>55</v>
      </c>
    </row>
    <row r="44" spans="1:18" x14ac:dyDescent="0.2">
      <c r="Q44" s="156">
        <v>489</v>
      </c>
      <c r="R44" s="72">
        <v>56</v>
      </c>
    </row>
    <row r="45" spans="1:18" x14ac:dyDescent="0.2">
      <c r="Q45" s="156">
        <v>493</v>
      </c>
      <c r="R45" s="72">
        <v>57</v>
      </c>
    </row>
    <row r="46" spans="1:18" x14ac:dyDescent="0.2">
      <c r="Q46" s="156">
        <v>497</v>
      </c>
      <c r="R46" s="72">
        <v>58</v>
      </c>
    </row>
    <row r="47" spans="1:18" x14ac:dyDescent="0.2">
      <c r="Q47" s="156">
        <v>501</v>
      </c>
      <c r="R47" s="72">
        <v>59</v>
      </c>
    </row>
    <row r="48" spans="1:18" x14ac:dyDescent="0.2">
      <c r="Q48" s="156">
        <v>505</v>
      </c>
      <c r="R48" s="72">
        <v>60</v>
      </c>
    </row>
    <row r="49" spans="17:18" x14ac:dyDescent="0.2">
      <c r="Q49" s="156">
        <v>509</v>
      </c>
      <c r="R49" s="72">
        <v>61</v>
      </c>
    </row>
    <row r="50" spans="17:18" x14ac:dyDescent="0.2">
      <c r="Q50" s="156">
        <v>513</v>
      </c>
      <c r="R50" s="72">
        <v>62</v>
      </c>
    </row>
    <row r="51" spans="17:18" x14ac:dyDescent="0.2">
      <c r="Q51" s="156">
        <v>517</v>
      </c>
      <c r="R51" s="72">
        <v>63</v>
      </c>
    </row>
    <row r="52" spans="17:18" x14ac:dyDescent="0.2">
      <c r="Q52" s="156">
        <v>521</v>
      </c>
      <c r="R52" s="72">
        <v>64</v>
      </c>
    </row>
    <row r="53" spans="17:18" x14ac:dyDescent="0.2">
      <c r="Q53" s="156">
        <v>525</v>
      </c>
      <c r="R53" s="72">
        <v>65</v>
      </c>
    </row>
    <row r="54" spans="17:18" x14ac:dyDescent="0.2">
      <c r="Q54" s="156">
        <v>529</v>
      </c>
      <c r="R54" s="72">
        <v>66</v>
      </c>
    </row>
    <row r="55" spans="17:18" x14ac:dyDescent="0.2">
      <c r="Q55" s="156">
        <v>533</v>
      </c>
      <c r="R55" s="72">
        <v>67</v>
      </c>
    </row>
    <row r="56" spans="17:18" x14ac:dyDescent="0.2">
      <c r="Q56" s="156">
        <v>537</v>
      </c>
      <c r="R56" s="72">
        <v>68</v>
      </c>
    </row>
    <row r="57" spans="17:18" x14ac:dyDescent="0.2">
      <c r="Q57" s="156">
        <v>541</v>
      </c>
      <c r="R57" s="72">
        <v>69</v>
      </c>
    </row>
    <row r="58" spans="17:18" x14ac:dyDescent="0.2">
      <c r="Q58" s="156">
        <v>545</v>
      </c>
      <c r="R58" s="72">
        <v>70</v>
      </c>
    </row>
    <row r="59" spans="17:18" x14ac:dyDescent="0.2">
      <c r="Q59" s="156">
        <v>549</v>
      </c>
      <c r="R59" s="72">
        <v>71</v>
      </c>
    </row>
    <row r="60" spans="17:18" x14ac:dyDescent="0.2">
      <c r="Q60" s="156">
        <v>553</v>
      </c>
      <c r="R60" s="72">
        <v>72</v>
      </c>
    </row>
    <row r="61" spans="17:18" x14ac:dyDescent="0.2">
      <c r="Q61" s="156">
        <v>557</v>
      </c>
      <c r="R61" s="72">
        <v>73</v>
      </c>
    </row>
    <row r="62" spans="17:18" x14ac:dyDescent="0.2">
      <c r="Q62" s="156">
        <v>561</v>
      </c>
      <c r="R62" s="72">
        <v>74</v>
      </c>
    </row>
    <row r="63" spans="17:18" x14ac:dyDescent="0.2">
      <c r="Q63" s="156">
        <v>565</v>
      </c>
      <c r="R63" s="72">
        <v>75</v>
      </c>
    </row>
    <row r="64" spans="17:18" x14ac:dyDescent="0.2">
      <c r="Q64" s="156">
        <v>569</v>
      </c>
      <c r="R64" s="72">
        <v>76</v>
      </c>
    </row>
    <row r="65" spans="17:18" x14ac:dyDescent="0.2">
      <c r="Q65" s="156">
        <v>573</v>
      </c>
      <c r="R65" s="72">
        <v>77</v>
      </c>
    </row>
    <row r="66" spans="17:18" x14ac:dyDescent="0.2">
      <c r="Q66" s="156">
        <v>577</v>
      </c>
      <c r="R66" s="72">
        <v>78</v>
      </c>
    </row>
    <row r="67" spans="17:18" x14ac:dyDescent="0.2">
      <c r="Q67" s="156">
        <v>581</v>
      </c>
      <c r="R67" s="72">
        <v>79</v>
      </c>
    </row>
    <row r="68" spans="17:18" x14ac:dyDescent="0.2">
      <c r="Q68" s="156">
        <v>585</v>
      </c>
      <c r="R68" s="72">
        <v>80</v>
      </c>
    </row>
    <row r="69" spans="17:18" x14ac:dyDescent="0.2">
      <c r="Q69" s="156">
        <v>589</v>
      </c>
      <c r="R69" s="72">
        <v>81</v>
      </c>
    </row>
    <row r="70" spans="17:18" x14ac:dyDescent="0.2">
      <c r="Q70" s="156">
        <v>593</v>
      </c>
      <c r="R70" s="72">
        <v>82</v>
      </c>
    </row>
    <row r="71" spans="17:18" x14ac:dyDescent="0.2">
      <c r="Q71" s="156">
        <v>597</v>
      </c>
      <c r="R71" s="72">
        <v>83</v>
      </c>
    </row>
    <row r="72" spans="17:18" x14ac:dyDescent="0.2">
      <c r="Q72" s="156">
        <v>601</v>
      </c>
      <c r="R72" s="72">
        <v>84</v>
      </c>
    </row>
    <row r="73" spans="17:18" x14ac:dyDescent="0.2">
      <c r="Q73" s="156">
        <v>605</v>
      </c>
      <c r="R73" s="72">
        <v>85</v>
      </c>
    </row>
    <row r="74" spans="17:18" x14ac:dyDescent="0.2">
      <c r="Q74" s="156">
        <v>608</v>
      </c>
      <c r="R74" s="72">
        <v>86</v>
      </c>
    </row>
    <row r="75" spans="17:18" x14ac:dyDescent="0.2">
      <c r="Q75" s="156">
        <v>611</v>
      </c>
      <c r="R75" s="72">
        <v>87</v>
      </c>
    </row>
    <row r="76" spans="17:18" x14ac:dyDescent="0.2">
      <c r="Q76" s="156">
        <v>614</v>
      </c>
      <c r="R76" s="72">
        <v>88</v>
      </c>
    </row>
    <row r="77" spans="17:18" x14ac:dyDescent="0.2">
      <c r="Q77" s="156">
        <v>617</v>
      </c>
      <c r="R77" s="72">
        <v>89</v>
      </c>
    </row>
    <row r="78" spans="17:18" x14ac:dyDescent="0.2">
      <c r="Q78" s="156">
        <v>620</v>
      </c>
      <c r="R78" s="72">
        <v>90</v>
      </c>
    </row>
    <row r="79" spans="17:18" x14ac:dyDescent="0.2">
      <c r="Q79" s="156">
        <v>623</v>
      </c>
      <c r="R79" s="72">
        <v>91</v>
      </c>
    </row>
    <row r="80" spans="17:18" x14ac:dyDescent="0.2">
      <c r="Q80" s="156">
        <v>626</v>
      </c>
      <c r="R80" s="72">
        <v>92</v>
      </c>
    </row>
    <row r="81" spans="17:18" x14ac:dyDescent="0.2">
      <c r="Q81" s="156">
        <v>629</v>
      </c>
      <c r="R81" s="72">
        <v>93</v>
      </c>
    </row>
    <row r="82" spans="17:18" x14ac:dyDescent="0.2">
      <c r="Q82" s="155">
        <v>632</v>
      </c>
      <c r="R82" s="152">
        <v>94</v>
      </c>
    </row>
    <row r="83" spans="17:18" x14ac:dyDescent="0.2">
      <c r="Q83" s="155">
        <v>635</v>
      </c>
      <c r="R83" s="152">
        <v>95</v>
      </c>
    </row>
    <row r="84" spans="17:18" x14ac:dyDescent="0.2">
      <c r="Q84" s="155">
        <v>637</v>
      </c>
      <c r="R84" s="152">
        <v>96</v>
      </c>
    </row>
    <row r="85" spans="17:18" x14ac:dyDescent="0.2">
      <c r="Q85" s="155">
        <v>639</v>
      </c>
      <c r="R85" s="152">
        <v>97</v>
      </c>
    </row>
    <row r="86" spans="17:18" x14ac:dyDescent="0.2">
      <c r="Q86" s="155">
        <v>641</v>
      </c>
      <c r="R86" s="152">
        <v>98</v>
      </c>
    </row>
    <row r="87" spans="17:18" x14ac:dyDescent="0.2">
      <c r="Q87" s="155">
        <v>643</v>
      </c>
      <c r="R87" s="152">
        <v>99</v>
      </c>
    </row>
    <row r="88" spans="17:18" x14ac:dyDescent="0.2">
      <c r="Q88" s="155">
        <v>645</v>
      </c>
      <c r="R88" s="152">
        <v>100</v>
      </c>
    </row>
  </sheetData>
  <autoFilter ref="B9:P10">
    <filterColumn colId="5" showButton="0"/>
    <filterColumn colId="6" showButton="0"/>
    <filterColumn colId="7" showButton="0"/>
    <filterColumn colId="8" showButton="0"/>
    <filterColumn colId="9" showButton="0"/>
    <filterColumn colId="10" showButton="0"/>
  </autoFilter>
  <sortState ref="A8:N9">
    <sortCondition descending="1" ref="N8:N9"/>
  </sortState>
  <mergeCells count="28">
    <mergeCell ref="A7:C7"/>
    <mergeCell ref="C9:C10"/>
    <mergeCell ref="D9:D10"/>
    <mergeCell ref="E9:E10"/>
    <mergeCell ref="A37:D37"/>
    <mergeCell ref="D7:E7"/>
    <mergeCell ref="G37:M37"/>
    <mergeCell ref="N37:O37"/>
    <mergeCell ref="N8:O8"/>
    <mergeCell ref="A9:A10"/>
    <mergeCell ref="B9:B10"/>
    <mergeCell ref="F9:F10"/>
    <mergeCell ref="G9:M9"/>
    <mergeCell ref="N9:N10"/>
    <mergeCell ref="O9:O10"/>
    <mergeCell ref="A1:P1"/>
    <mergeCell ref="A2:P2"/>
    <mergeCell ref="A3:C3"/>
    <mergeCell ref="D3:E3"/>
    <mergeCell ref="M3:P3"/>
    <mergeCell ref="P9:P10"/>
    <mergeCell ref="K3:L3"/>
    <mergeCell ref="K4:L4"/>
    <mergeCell ref="K5:L5"/>
    <mergeCell ref="K6:L6"/>
    <mergeCell ref="M4:P4"/>
    <mergeCell ref="M5:P5"/>
    <mergeCell ref="M6:P6"/>
  </mergeCells>
  <conditionalFormatting sqref="J11:J35">
    <cfRule type="cellIs" dxfId="20" priority="2" operator="equal">
      <formula>0</formula>
    </cfRule>
  </conditionalFormatting>
  <conditionalFormatting sqref="N11:N35">
    <cfRule type="cellIs" dxfId="19" priority="1" operator="equal">
      <formula>0</formula>
    </cfRule>
  </conditionalFormatting>
  <hyperlinks>
    <hyperlink ref="D3" location="'YARIŞMA PROGRAMI'!C14" display="'YARIŞMA PROGRAMI'!C14"/>
    <hyperlink ref="D3:E3" location="'YARIŞMA PROGRAMI'!C9" display="'YARIŞMA PROGRAMI'!C9"/>
  </hyperlinks>
  <printOptions horizontalCentered="1"/>
  <pageMargins left="0.43307086614173229" right="0.15748031496062992" top="0.35433070866141736" bottom="0.23622047244094491" header="0.27559055118110237" footer="0.15748031496062992"/>
  <pageSetup paperSize="9" scale="47" fitToHeight="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50"/>
  <sheetViews>
    <sheetView view="pageBreakPreview" topLeftCell="A7" zoomScale="70" zoomScaleNormal="100" zoomScaleSheetLayoutView="70" workbookViewId="0">
      <selection activeCell="C13" sqref="C13:F16"/>
    </sheetView>
  </sheetViews>
  <sheetFormatPr defaultRowHeight="12.75" x14ac:dyDescent="0.2"/>
  <cols>
    <col min="1" max="1" width="7.140625" style="17" customWidth="1"/>
    <col min="2" max="2" width="13.140625" style="17" hidden="1" customWidth="1"/>
    <col min="3" max="3" width="9" style="15" customWidth="1"/>
    <col min="4" max="4" width="17.5703125" style="41" customWidth="1"/>
    <col min="5" max="5" width="24.7109375" style="41" customWidth="1"/>
    <col min="6" max="6" width="25.140625" style="15" customWidth="1"/>
    <col min="7" max="7" width="14.7109375" style="18" customWidth="1"/>
    <col min="8" max="8" width="7.7109375" style="15" customWidth="1"/>
    <col min="9" max="9" width="10.42578125" style="15" customWidth="1"/>
    <col min="10" max="10" width="5" style="15" customWidth="1"/>
    <col min="11" max="11" width="5.7109375" style="15" customWidth="1"/>
    <col min="12" max="12" width="9" style="17" customWidth="1"/>
    <col min="13" max="13" width="17.5703125" style="17" customWidth="1"/>
    <col min="14" max="14" width="24.7109375" style="17" customWidth="1"/>
    <col min="15" max="15" width="29" style="19" customWidth="1"/>
    <col min="16" max="16" width="14.7109375" style="45" customWidth="1"/>
    <col min="17" max="17" width="9.7109375" style="45" customWidth="1"/>
    <col min="18" max="18" width="10.85546875" style="15" customWidth="1"/>
    <col min="19" max="16384" width="9.140625" style="15"/>
  </cols>
  <sheetData>
    <row r="1" spans="1:18" s="10" customFormat="1" ht="53.25" customHeight="1" x14ac:dyDescent="0.2">
      <c r="A1" s="436" t="str">
        <f>('YARIŞMA BİLGİLERİ'!A2)</f>
        <v>Türkiye Atletizm Federasyonu
İzmir Atletizm İl Temsilciliği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</row>
    <row r="2" spans="1:18" s="10" customFormat="1" ht="24.75" customHeight="1" x14ac:dyDescent="0.2">
      <c r="A2" s="437" t="str">
        <f>'YARIŞMA BİLGİLERİ'!F19</f>
        <v>Olimpik Deneme Yarışmaları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</row>
    <row r="3" spans="1:18" s="12" customFormat="1" ht="21.75" customHeight="1" x14ac:dyDescent="0.2">
      <c r="A3" s="438" t="s">
        <v>47</v>
      </c>
      <c r="B3" s="438"/>
      <c r="C3" s="438"/>
      <c r="D3" s="439" t="e">
        <f>#REF!</f>
        <v>#REF!</v>
      </c>
      <c r="E3" s="439"/>
      <c r="F3" s="440" t="s">
        <v>363</v>
      </c>
      <c r="G3" s="440"/>
      <c r="H3" s="505" t="e">
        <f>#REF!</f>
        <v>#REF!</v>
      </c>
      <c r="I3" s="505"/>
      <c r="J3" s="330"/>
      <c r="K3" s="330"/>
      <c r="L3" s="331"/>
      <c r="M3" s="331"/>
      <c r="N3" s="331" t="s">
        <v>526</v>
      </c>
      <c r="O3" s="332" t="e">
        <f>#REF!</f>
        <v>#REF!</v>
      </c>
      <c r="P3" s="333"/>
      <c r="Q3" s="333"/>
      <c r="R3" s="333"/>
    </row>
    <row r="4" spans="1:18" s="12" customFormat="1" ht="21.75" customHeight="1" x14ac:dyDescent="0.2">
      <c r="A4" s="334"/>
      <c r="B4" s="334"/>
      <c r="C4" s="334"/>
      <c r="D4" s="335"/>
      <c r="E4" s="335"/>
      <c r="F4" s="336"/>
      <c r="G4" s="336"/>
      <c r="H4" s="337"/>
      <c r="I4" s="337"/>
      <c r="J4" s="338"/>
      <c r="K4" s="338"/>
      <c r="L4" s="336"/>
      <c r="M4" s="336"/>
      <c r="N4" s="336" t="s">
        <v>527</v>
      </c>
      <c r="O4" s="339" t="e">
        <f>#REF!</f>
        <v>#REF!</v>
      </c>
      <c r="P4" s="339"/>
      <c r="Q4" s="339"/>
      <c r="R4" s="339"/>
    </row>
    <row r="5" spans="1:18" s="12" customFormat="1" ht="21.75" customHeight="1" x14ac:dyDescent="0.2">
      <c r="A5" s="334"/>
      <c r="B5" s="334"/>
      <c r="C5" s="334"/>
      <c r="D5" s="335"/>
      <c r="E5" s="335"/>
      <c r="F5" s="336"/>
      <c r="G5" s="336"/>
      <c r="H5" s="337"/>
      <c r="I5" s="337"/>
      <c r="J5" s="338"/>
      <c r="K5" s="338"/>
      <c r="L5" s="336"/>
      <c r="M5" s="336"/>
      <c r="N5" s="336" t="s">
        <v>528</v>
      </c>
      <c r="O5" s="339" t="e">
        <f>#REF!</f>
        <v>#REF!</v>
      </c>
      <c r="P5" s="339"/>
      <c r="Q5" s="339"/>
      <c r="R5" s="339"/>
    </row>
    <row r="6" spans="1:18" s="12" customFormat="1" ht="21.75" customHeight="1" x14ac:dyDescent="0.2">
      <c r="A6" s="334"/>
      <c r="B6" s="334"/>
      <c r="C6" s="334"/>
      <c r="D6" s="335"/>
      <c r="E6" s="335"/>
      <c r="F6" s="336"/>
      <c r="G6" s="336"/>
      <c r="H6" s="337"/>
      <c r="I6" s="337"/>
      <c r="J6" s="338"/>
      <c r="K6" s="338"/>
      <c r="L6" s="336"/>
      <c r="M6" s="336"/>
      <c r="N6" s="336" t="s">
        <v>529</v>
      </c>
      <c r="O6" s="339" t="e">
        <f>#REF!</f>
        <v>#REF!</v>
      </c>
      <c r="P6" s="339"/>
      <c r="Q6" s="339"/>
      <c r="R6" s="339"/>
    </row>
    <row r="7" spans="1:18" s="12" customFormat="1" ht="17.25" customHeight="1" x14ac:dyDescent="0.2">
      <c r="A7" s="445" t="s">
        <v>41</v>
      </c>
      <c r="B7" s="445"/>
      <c r="C7" s="445"/>
      <c r="D7" s="446" t="str">
        <f>'YARIŞMA BİLGİLERİ'!F21</f>
        <v>ERKEKLER  - BAYANLAR</v>
      </c>
      <c r="E7" s="446"/>
      <c r="F7" s="340"/>
      <c r="G7" s="340"/>
      <c r="H7" s="340"/>
      <c r="I7" s="340"/>
      <c r="J7" s="340"/>
      <c r="K7" s="340"/>
      <c r="L7" s="341"/>
      <c r="M7" s="341"/>
      <c r="N7" s="341" t="s">
        <v>42</v>
      </c>
      <c r="O7" s="342" t="e">
        <f>#REF!</f>
        <v>#REF!</v>
      </c>
      <c r="P7" s="343" t="s">
        <v>377</v>
      </c>
      <c r="Q7" s="504" t="e">
        <f>#REF!</f>
        <v>#REF!</v>
      </c>
      <c r="R7" s="504"/>
    </row>
    <row r="8" spans="1:18" s="10" customFormat="1" ht="19.5" customHeight="1" x14ac:dyDescent="0.25">
      <c r="A8" s="447" t="s">
        <v>204</v>
      </c>
      <c r="B8" s="447"/>
      <c r="C8" s="447"/>
      <c r="D8" s="447"/>
      <c r="E8" s="447"/>
      <c r="F8" s="447"/>
      <c r="G8" s="447"/>
      <c r="H8" s="447"/>
      <c r="I8" s="311"/>
      <c r="J8" s="231"/>
      <c r="K8" s="447" t="s">
        <v>205</v>
      </c>
      <c r="L8" s="447"/>
      <c r="M8" s="447"/>
      <c r="N8" s="447"/>
      <c r="O8" s="447"/>
      <c r="P8" s="230" t="s">
        <v>206</v>
      </c>
      <c r="Q8" s="495">
        <f ca="1">NOW()</f>
        <v>42842.47463553241</v>
      </c>
      <c r="R8" s="495"/>
    </row>
    <row r="9" spans="1:18" s="13" customFormat="1" ht="42" customHeight="1" x14ac:dyDescent="0.2">
      <c r="A9" s="157" t="s">
        <v>371</v>
      </c>
      <c r="B9" s="158"/>
      <c r="C9" s="158"/>
      <c r="D9" s="158"/>
      <c r="E9" s="161"/>
      <c r="F9" s="162"/>
      <c r="G9" s="158"/>
      <c r="H9" s="494"/>
      <c r="I9" s="503"/>
      <c r="J9" s="496"/>
      <c r="K9" s="499" t="s">
        <v>6</v>
      </c>
      <c r="L9" s="448" t="s">
        <v>37</v>
      </c>
      <c r="M9" s="450" t="s">
        <v>45</v>
      </c>
      <c r="N9" s="451" t="s">
        <v>13</v>
      </c>
      <c r="O9" s="451" t="s">
        <v>198</v>
      </c>
      <c r="P9" s="451" t="s">
        <v>14</v>
      </c>
      <c r="Q9" s="443" t="s">
        <v>26</v>
      </c>
      <c r="R9" s="501" t="s">
        <v>372</v>
      </c>
    </row>
    <row r="10" spans="1:18" ht="42" customHeight="1" x14ac:dyDescent="0.2">
      <c r="A10" s="39" t="s">
        <v>201</v>
      </c>
      <c r="B10" s="36" t="s">
        <v>38</v>
      </c>
      <c r="C10" s="36" t="s">
        <v>37</v>
      </c>
      <c r="D10" s="37" t="s">
        <v>12</v>
      </c>
      <c r="E10" s="38" t="s">
        <v>13</v>
      </c>
      <c r="F10" s="38" t="s">
        <v>198</v>
      </c>
      <c r="G10" s="36" t="s">
        <v>14</v>
      </c>
      <c r="H10" s="36" t="s">
        <v>26</v>
      </c>
      <c r="I10" s="36" t="s">
        <v>372</v>
      </c>
      <c r="J10" s="497"/>
      <c r="K10" s="500"/>
      <c r="L10" s="449"/>
      <c r="M10" s="450"/>
      <c r="N10" s="451"/>
      <c r="O10" s="451"/>
      <c r="P10" s="451"/>
      <c r="Q10" s="444"/>
      <c r="R10" s="502"/>
    </row>
    <row r="11" spans="1:18" s="13" customFormat="1" ht="44.25" customHeight="1" x14ac:dyDescent="0.2">
      <c r="A11" s="198">
        <v>1</v>
      </c>
      <c r="B11" s="199" t="s">
        <v>207</v>
      </c>
      <c r="C11" s="200" t="str">
        <f>IF(ISERROR(VLOOKUP(B11,#REF!,2,0)),"",(VLOOKUP(B11,#REF!,2,0)))</f>
        <v/>
      </c>
      <c r="D11" s="201" t="str">
        <f>IF(ISERROR(VLOOKUP(B11,#REF!,4,0)),"",(VLOOKUP(B11,#REF!,4,0)))</f>
        <v/>
      </c>
      <c r="E11" s="202" t="str">
        <f>IF(ISERROR(VLOOKUP(B11,#REF!,5,0)),"",(VLOOKUP(B11,#REF!,5,0)))</f>
        <v/>
      </c>
      <c r="F11" s="202" t="str">
        <f>IF(ISERROR(VLOOKUP(B11,#REF!,6,0)),"",(VLOOKUP(B11,#REF!,6,0)))</f>
        <v/>
      </c>
      <c r="G11" s="59"/>
      <c r="H11" s="204"/>
      <c r="I11" s="312"/>
      <c r="J11" s="497"/>
      <c r="K11" s="242"/>
      <c r="L11" s="205"/>
      <c r="M11" s="201"/>
      <c r="N11" s="206"/>
      <c r="O11" s="207"/>
      <c r="P11" s="59"/>
      <c r="Q11" s="313"/>
      <c r="R11" s="312"/>
    </row>
    <row r="12" spans="1:18" s="13" customFormat="1" ht="44.25" customHeight="1" x14ac:dyDescent="0.2">
      <c r="A12" s="198">
        <v>2</v>
      </c>
      <c r="B12" s="199" t="s">
        <v>208</v>
      </c>
      <c r="C12" s="200" t="str">
        <f>IF(ISERROR(VLOOKUP(B12,#REF!,2,0)),"",(VLOOKUP(B12,#REF!,2,0)))</f>
        <v/>
      </c>
      <c r="D12" s="201" t="str">
        <f>IF(ISERROR(VLOOKUP(B12,#REF!,4,0)),"",(VLOOKUP(B12,#REF!,4,0)))</f>
        <v/>
      </c>
      <c r="E12" s="202" t="str">
        <f>IF(ISERROR(VLOOKUP(B12,#REF!,5,0)),"",(VLOOKUP(B12,#REF!,5,0)))</f>
        <v/>
      </c>
      <c r="F12" s="202" t="str">
        <f>IF(ISERROR(VLOOKUP(B12,#REF!,6,0)),"",(VLOOKUP(B12,#REF!,6,0)))</f>
        <v/>
      </c>
      <c r="G12" s="59"/>
      <c r="H12" s="204"/>
      <c r="I12" s="312"/>
      <c r="J12" s="497"/>
      <c r="K12" s="242"/>
      <c r="L12" s="205"/>
      <c r="M12" s="201"/>
      <c r="N12" s="206"/>
      <c r="O12" s="207"/>
      <c r="P12" s="59"/>
      <c r="Q12" s="313"/>
      <c r="R12" s="312"/>
    </row>
    <row r="13" spans="1:18" s="13" customFormat="1" ht="44.25" customHeight="1" x14ac:dyDescent="0.2">
      <c r="A13" s="198">
        <v>3</v>
      </c>
      <c r="B13" s="199" t="s">
        <v>209</v>
      </c>
      <c r="C13" s="200" t="str">
        <f>IF(ISERROR(VLOOKUP(B13,#REF!,2,0)),"",(VLOOKUP(B13,#REF!,2,0)))</f>
        <v/>
      </c>
      <c r="D13" s="201" t="str">
        <f>IF(ISERROR(VLOOKUP(B13,#REF!,4,0)),"",(VLOOKUP(B13,#REF!,4,0)))</f>
        <v/>
      </c>
      <c r="E13" s="202" t="str">
        <f>IF(ISERROR(VLOOKUP(B13,#REF!,5,0)),"",(VLOOKUP(B13,#REF!,5,0)))</f>
        <v/>
      </c>
      <c r="F13" s="202" t="str">
        <f>IF(ISERROR(VLOOKUP(B13,#REF!,6,0)),"",(VLOOKUP(B13,#REF!,6,0)))</f>
        <v/>
      </c>
      <c r="G13" s="59"/>
      <c r="H13" s="204"/>
      <c r="I13" s="312"/>
      <c r="J13" s="497"/>
      <c r="K13" s="242"/>
      <c r="L13" s="205"/>
      <c r="M13" s="201"/>
      <c r="N13" s="206"/>
      <c r="O13" s="207"/>
      <c r="P13" s="59"/>
      <c r="Q13" s="313"/>
      <c r="R13" s="312"/>
    </row>
    <row r="14" spans="1:18" s="13" customFormat="1" ht="44.25" customHeight="1" x14ac:dyDescent="0.2">
      <c r="A14" s="198">
        <v>4</v>
      </c>
      <c r="B14" s="199" t="s">
        <v>210</v>
      </c>
      <c r="C14" s="200" t="str">
        <f>IF(ISERROR(VLOOKUP(B14,#REF!,2,0)),"",(VLOOKUP(B14,#REF!,2,0)))</f>
        <v/>
      </c>
      <c r="D14" s="201" t="str">
        <f>IF(ISERROR(VLOOKUP(B14,#REF!,4,0)),"",(VLOOKUP(B14,#REF!,4,0)))</f>
        <v/>
      </c>
      <c r="E14" s="202" t="str">
        <f>IF(ISERROR(VLOOKUP(B14,#REF!,5,0)),"",(VLOOKUP(B14,#REF!,5,0)))</f>
        <v/>
      </c>
      <c r="F14" s="202" t="str">
        <f>IF(ISERROR(VLOOKUP(B14,#REF!,6,0)),"",(VLOOKUP(B14,#REF!,6,0)))</f>
        <v/>
      </c>
      <c r="G14" s="59"/>
      <c r="H14" s="204"/>
      <c r="I14" s="312"/>
      <c r="J14" s="497"/>
      <c r="K14" s="242"/>
      <c r="L14" s="205"/>
      <c r="M14" s="201"/>
      <c r="N14" s="206"/>
      <c r="O14" s="207"/>
      <c r="P14" s="59"/>
      <c r="Q14" s="313"/>
      <c r="R14" s="312"/>
    </row>
    <row r="15" spans="1:18" s="13" customFormat="1" ht="44.25" customHeight="1" x14ac:dyDescent="0.2">
      <c r="A15" s="198">
        <v>5</v>
      </c>
      <c r="B15" s="199" t="s">
        <v>211</v>
      </c>
      <c r="C15" s="200" t="str">
        <f>IF(ISERROR(VLOOKUP(B15,#REF!,2,0)),"",(VLOOKUP(B15,#REF!,2,0)))</f>
        <v/>
      </c>
      <c r="D15" s="201" t="str">
        <f>IF(ISERROR(VLOOKUP(B15,#REF!,4,0)),"",(VLOOKUP(B15,#REF!,4,0)))</f>
        <v/>
      </c>
      <c r="E15" s="202" t="str">
        <f>IF(ISERROR(VLOOKUP(B15,#REF!,5,0)),"",(VLOOKUP(B15,#REF!,5,0)))</f>
        <v/>
      </c>
      <c r="F15" s="202" t="str">
        <f>IF(ISERROR(VLOOKUP(B15,#REF!,6,0)),"",(VLOOKUP(B15,#REF!,6,0)))</f>
        <v/>
      </c>
      <c r="G15" s="59"/>
      <c r="H15" s="204"/>
      <c r="I15" s="312"/>
      <c r="J15" s="497"/>
      <c r="K15" s="242"/>
      <c r="L15" s="205"/>
      <c r="M15" s="201"/>
      <c r="N15" s="206"/>
      <c r="O15" s="207"/>
      <c r="P15" s="59"/>
      <c r="Q15" s="313"/>
      <c r="R15" s="312"/>
    </row>
    <row r="16" spans="1:18" s="13" customFormat="1" ht="44.25" customHeight="1" x14ac:dyDescent="0.2">
      <c r="A16" s="198">
        <v>6</v>
      </c>
      <c r="B16" s="199" t="s">
        <v>212</v>
      </c>
      <c r="C16" s="200" t="str">
        <f>IF(ISERROR(VLOOKUP(B16,#REF!,2,0)),"",(VLOOKUP(B16,#REF!,2,0)))</f>
        <v/>
      </c>
      <c r="D16" s="201" t="str">
        <f>IF(ISERROR(VLOOKUP(B16,#REF!,4,0)),"",(VLOOKUP(B16,#REF!,4,0)))</f>
        <v/>
      </c>
      <c r="E16" s="202" t="str">
        <f>IF(ISERROR(VLOOKUP(B16,#REF!,5,0)),"",(VLOOKUP(B16,#REF!,5,0)))</f>
        <v/>
      </c>
      <c r="F16" s="202" t="str">
        <f>IF(ISERROR(VLOOKUP(B16,#REF!,6,0)),"",(VLOOKUP(B16,#REF!,6,0)))</f>
        <v/>
      </c>
      <c r="G16" s="59"/>
      <c r="H16" s="204"/>
      <c r="I16" s="312"/>
      <c r="J16" s="497"/>
      <c r="K16" s="242"/>
      <c r="L16" s="205"/>
      <c r="M16" s="201"/>
      <c r="N16" s="206"/>
      <c r="O16" s="207"/>
      <c r="P16" s="59"/>
      <c r="Q16" s="313"/>
      <c r="R16" s="312"/>
    </row>
    <row r="17" spans="1:18" s="13" customFormat="1" ht="44.25" customHeight="1" x14ac:dyDescent="0.2">
      <c r="A17" s="198">
        <v>7</v>
      </c>
      <c r="B17" s="199" t="s">
        <v>213</v>
      </c>
      <c r="C17" s="200" t="str">
        <f>IF(ISERROR(VLOOKUP(B17,#REF!,2,0)),"",(VLOOKUP(B17,#REF!,2,0)))</f>
        <v/>
      </c>
      <c r="D17" s="201" t="str">
        <f>IF(ISERROR(VLOOKUP(B17,#REF!,4,0)),"",(VLOOKUP(B17,#REF!,4,0)))</f>
        <v/>
      </c>
      <c r="E17" s="202" t="str">
        <f>IF(ISERROR(VLOOKUP(B17,#REF!,5,0)),"",(VLOOKUP(B17,#REF!,5,0)))</f>
        <v/>
      </c>
      <c r="F17" s="202" t="str">
        <f>IF(ISERROR(VLOOKUP(B17,#REF!,6,0)),"",(VLOOKUP(B17,#REF!,6,0)))</f>
        <v/>
      </c>
      <c r="G17" s="59"/>
      <c r="H17" s="204"/>
      <c r="I17" s="312"/>
      <c r="J17" s="497"/>
      <c r="K17" s="242"/>
      <c r="L17" s="205"/>
      <c r="M17" s="201"/>
      <c r="N17" s="206"/>
      <c r="O17" s="207"/>
      <c r="P17" s="59"/>
      <c r="Q17" s="313"/>
      <c r="R17" s="312"/>
    </row>
    <row r="18" spans="1:18" s="13" customFormat="1" ht="44.25" customHeight="1" x14ac:dyDescent="0.2">
      <c r="A18" s="198">
        <v>8</v>
      </c>
      <c r="B18" s="199" t="s">
        <v>214</v>
      </c>
      <c r="C18" s="200" t="str">
        <f>IF(ISERROR(VLOOKUP(B18,#REF!,2,0)),"",(VLOOKUP(B18,#REF!,2,0)))</f>
        <v/>
      </c>
      <c r="D18" s="201" t="str">
        <f>IF(ISERROR(VLOOKUP(B18,#REF!,4,0)),"",(VLOOKUP(B18,#REF!,4,0)))</f>
        <v/>
      </c>
      <c r="E18" s="202" t="str">
        <f>IF(ISERROR(VLOOKUP(B18,#REF!,5,0)),"",(VLOOKUP(B18,#REF!,5,0)))</f>
        <v/>
      </c>
      <c r="F18" s="202" t="str">
        <f>IF(ISERROR(VLOOKUP(B18,#REF!,6,0)),"",(VLOOKUP(B18,#REF!,6,0)))</f>
        <v/>
      </c>
      <c r="G18" s="59"/>
      <c r="H18" s="204"/>
      <c r="I18" s="312"/>
      <c r="J18" s="497"/>
      <c r="K18" s="242"/>
      <c r="L18" s="205"/>
      <c r="M18" s="201"/>
      <c r="N18" s="206"/>
      <c r="O18" s="207"/>
      <c r="P18" s="59"/>
      <c r="Q18" s="313"/>
      <c r="R18" s="312"/>
    </row>
    <row r="19" spans="1:18" s="13" customFormat="1" ht="44.25" customHeight="1" x14ac:dyDescent="0.2">
      <c r="A19" s="157" t="s">
        <v>16</v>
      </c>
      <c r="B19" s="158"/>
      <c r="C19" s="158"/>
      <c r="D19" s="158"/>
      <c r="E19" s="161"/>
      <c r="F19" s="162"/>
      <c r="G19" s="158"/>
      <c r="H19" s="492"/>
      <c r="I19" s="493"/>
      <c r="J19" s="497"/>
      <c r="K19" s="205"/>
      <c r="L19" s="205"/>
      <c r="M19" s="201"/>
      <c r="N19" s="206"/>
      <c r="O19" s="207"/>
      <c r="P19" s="59"/>
      <c r="Q19" s="313"/>
      <c r="R19" s="312"/>
    </row>
    <row r="20" spans="1:18" s="13" customFormat="1" ht="44.25" customHeight="1" x14ac:dyDescent="0.2">
      <c r="A20" s="39" t="s">
        <v>201</v>
      </c>
      <c r="B20" s="36" t="s">
        <v>38</v>
      </c>
      <c r="C20" s="36" t="s">
        <v>37</v>
      </c>
      <c r="D20" s="37" t="s">
        <v>12</v>
      </c>
      <c r="E20" s="38" t="s">
        <v>13</v>
      </c>
      <c r="F20" s="38" t="s">
        <v>198</v>
      </c>
      <c r="G20" s="36" t="s">
        <v>14</v>
      </c>
      <c r="H20" s="36" t="s">
        <v>26</v>
      </c>
      <c r="I20" s="36" t="s">
        <v>372</v>
      </c>
      <c r="J20" s="497"/>
      <c r="K20" s="205"/>
      <c r="L20" s="205"/>
      <c r="M20" s="201"/>
      <c r="N20" s="206"/>
      <c r="O20" s="207"/>
      <c r="P20" s="59"/>
      <c r="Q20" s="313"/>
      <c r="R20" s="312"/>
    </row>
    <row r="21" spans="1:18" s="13" customFormat="1" ht="44.25" customHeight="1" x14ac:dyDescent="0.2">
      <c r="A21" s="198">
        <v>1</v>
      </c>
      <c r="B21" s="199" t="s">
        <v>215</v>
      </c>
      <c r="C21" s="200" t="str">
        <f>IF(ISERROR(VLOOKUP(B21,#REF!,2,0)),"",(VLOOKUP(B21,#REF!,2,0)))</f>
        <v/>
      </c>
      <c r="D21" s="201" t="str">
        <f>IF(ISERROR(VLOOKUP(B21,#REF!,4,0)),"",(VLOOKUP(B21,#REF!,4,0)))</f>
        <v/>
      </c>
      <c r="E21" s="202" t="str">
        <f>IF(ISERROR(VLOOKUP(B21,#REF!,5,0)),"",(VLOOKUP(B21,#REF!,5,0)))</f>
        <v/>
      </c>
      <c r="F21" s="202" t="str">
        <f>IF(ISERROR(VLOOKUP(B21,#REF!,6,0)),"",(VLOOKUP(B21,#REF!,6,0)))</f>
        <v/>
      </c>
      <c r="G21" s="59"/>
      <c r="H21" s="204"/>
      <c r="I21" s="312"/>
      <c r="J21" s="497"/>
      <c r="K21" s="205"/>
      <c r="L21" s="205"/>
      <c r="M21" s="201"/>
      <c r="N21" s="206"/>
      <c r="O21" s="207"/>
      <c r="P21" s="59"/>
      <c r="Q21" s="313"/>
      <c r="R21" s="312"/>
    </row>
    <row r="22" spans="1:18" s="13" customFormat="1" ht="44.25" customHeight="1" x14ac:dyDescent="0.2">
      <c r="A22" s="198">
        <v>2</v>
      </c>
      <c r="B22" s="199" t="s">
        <v>216</v>
      </c>
      <c r="C22" s="200" t="str">
        <f>IF(ISERROR(VLOOKUP(B22,#REF!,2,0)),"",(VLOOKUP(B22,#REF!,2,0)))</f>
        <v/>
      </c>
      <c r="D22" s="201" t="str">
        <f>IF(ISERROR(VLOOKUP(B22,#REF!,4,0)),"",(VLOOKUP(B22,#REF!,4,0)))</f>
        <v/>
      </c>
      <c r="E22" s="202" t="str">
        <f>IF(ISERROR(VLOOKUP(B22,#REF!,5,0)),"",(VLOOKUP(B22,#REF!,5,0)))</f>
        <v/>
      </c>
      <c r="F22" s="202" t="str">
        <f>IF(ISERROR(VLOOKUP(B22,#REF!,6,0)),"",(VLOOKUP(B22,#REF!,6,0)))</f>
        <v/>
      </c>
      <c r="G22" s="59"/>
      <c r="H22" s="204"/>
      <c r="I22" s="312"/>
      <c r="J22" s="497"/>
      <c r="K22" s="205"/>
      <c r="L22" s="205"/>
      <c r="M22" s="201"/>
      <c r="N22" s="206"/>
      <c r="O22" s="207"/>
      <c r="P22" s="59"/>
      <c r="Q22" s="313"/>
      <c r="R22" s="312"/>
    </row>
    <row r="23" spans="1:18" s="13" customFormat="1" ht="44.25" customHeight="1" x14ac:dyDescent="0.2">
      <c r="A23" s="198">
        <v>3</v>
      </c>
      <c r="B23" s="199" t="s">
        <v>217</v>
      </c>
      <c r="C23" s="200" t="str">
        <f>IF(ISERROR(VLOOKUP(B23,#REF!,2,0)),"",(VLOOKUP(B23,#REF!,2,0)))</f>
        <v/>
      </c>
      <c r="D23" s="201" t="str">
        <f>IF(ISERROR(VLOOKUP(B23,#REF!,4,0)),"",(VLOOKUP(B23,#REF!,4,0)))</f>
        <v/>
      </c>
      <c r="E23" s="202" t="str">
        <f>IF(ISERROR(VLOOKUP(B23,#REF!,5,0)),"",(VLOOKUP(B23,#REF!,5,0)))</f>
        <v/>
      </c>
      <c r="F23" s="202" t="str">
        <f>IF(ISERROR(VLOOKUP(B23,#REF!,6,0)),"",(VLOOKUP(B23,#REF!,6,0)))</f>
        <v/>
      </c>
      <c r="G23" s="59"/>
      <c r="H23" s="204"/>
      <c r="I23" s="312"/>
      <c r="J23" s="497"/>
      <c r="K23" s="205"/>
      <c r="L23" s="205"/>
      <c r="M23" s="201"/>
      <c r="N23" s="206"/>
      <c r="O23" s="207"/>
      <c r="P23" s="59"/>
      <c r="Q23" s="313"/>
      <c r="R23" s="312"/>
    </row>
    <row r="24" spans="1:18" s="13" customFormat="1" ht="44.25" customHeight="1" x14ac:dyDescent="0.2">
      <c r="A24" s="198">
        <v>4</v>
      </c>
      <c r="B24" s="199" t="s">
        <v>218</v>
      </c>
      <c r="C24" s="200" t="str">
        <f>IF(ISERROR(VLOOKUP(B24,#REF!,2,0)),"",(VLOOKUP(B24,#REF!,2,0)))</f>
        <v/>
      </c>
      <c r="D24" s="201" t="str">
        <f>IF(ISERROR(VLOOKUP(B24,#REF!,4,0)),"",(VLOOKUP(B24,#REF!,4,0)))</f>
        <v/>
      </c>
      <c r="E24" s="202" t="str">
        <f>IF(ISERROR(VLOOKUP(B24,#REF!,5,0)),"",(VLOOKUP(B24,#REF!,5,0)))</f>
        <v/>
      </c>
      <c r="F24" s="202" t="str">
        <f>IF(ISERROR(VLOOKUP(B24,#REF!,6,0)),"",(VLOOKUP(B24,#REF!,6,0)))</f>
        <v/>
      </c>
      <c r="G24" s="59"/>
      <c r="H24" s="204"/>
      <c r="I24" s="312"/>
      <c r="J24" s="497"/>
      <c r="K24" s="205"/>
      <c r="L24" s="205"/>
      <c r="M24" s="201"/>
      <c r="N24" s="206"/>
      <c r="O24" s="207"/>
      <c r="P24" s="59"/>
      <c r="Q24" s="313"/>
      <c r="R24" s="312"/>
    </row>
    <row r="25" spans="1:18" s="13" customFormat="1" ht="44.25" customHeight="1" x14ac:dyDescent="0.2">
      <c r="A25" s="198">
        <v>5</v>
      </c>
      <c r="B25" s="199" t="s">
        <v>219</v>
      </c>
      <c r="C25" s="200" t="str">
        <f>IF(ISERROR(VLOOKUP(B25,#REF!,2,0)),"",(VLOOKUP(B25,#REF!,2,0)))</f>
        <v/>
      </c>
      <c r="D25" s="201" t="str">
        <f>IF(ISERROR(VLOOKUP(B25,#REF!,4,0)),"",(VLOOKUP(B25,#REF!,4,0)))</f>
        <v/>
      </c>
      <c r="E25" s="202" t="str">
        <f>IF(ISERROR(VLOOKUP(B25,#REF!,5,0)),"",(VLOOKUP(B25,#REF!,5,0)))</f>
        <v/>
      </c>
      <c r="F25" s="202" t="str">
        <f>IF(ISERROR(VLOOKUP(B25,#REF!,6,0)),"",(VLOOKUP(B25,#REF!,6,0)))</f>
        <v/>
      </c>
      <c r="G25" s="59"/>
      <c r="H25" s="204"/>
      <c r="I25" s="312"/>
      <c r="J25" s="497"/>
      <c r="K25" s="205"/>
      <c r="L25" s="205"/>
      <c r="M25" s="201"/>
      <c r="N25" s="206"/>
      <c r="O25" s="207"/>
      <c r="P25" s="59"/>
      <c r="Q25" s="313"/>
      <c r="R25" s="312"/>
    </row>
    <row r="26" spans="1:18" s="13" customFormat="1" ht="44.25" customHeight="1" x14ac:dyDescent="0.2">
      <c r="A26" s="198">
        <v>6</v>
      </c>
      <c r="B26" s="199" t="s">
        <v>220</v>
      </c>
      <c r="C26" s="200" t="str">
        <f>IF(ISERROR(VLOOKUP(B26,#REF!,2,0)),"",(VLOOKUP(B26,#REF!,2,0)))</f>
        <v/>
      </c>
      <c r="D26" s="201" t="str">
        <f>IF(ISERROR(VLOOKUP(B26,#REF!,4,0)),"",(VLOOKUP(B26,#REF!,4,0)))</f>
        <v/>
      </c>
      <c r="E26" s="202" t="str">
        <f>IF(ISERROR(VLOOKUP(B26,#REF!,5,0)),"",(VLOOKUP(B26,#REF!,5,0)))</f>
        <v/>
      </c>
      <c r="F26" s="202" t="str">
        <f>IF(ISERROR(VLOOKUP(B26,#REF!,6,0)),"",(VLOOKUP(B26,#REF!,6,0)))</f>
        <v/>
      </c>
      <c r="G26" s="59"/>
      <c r="H26" s="204"/>
      <c r="I26" s="312"/>
      <c r="J26" s="497"/>
      <c r="K26" s="205"/>
      <c r="L26" s="205"/>
      <c r="M26" s="201"/>
      <c r="N26" s="206"/>
      <c r="O26" s="207"/>
      <c r="P26" s="59"/>
      <c r="Q26" s="313"/>
      <c r="R26" s="312"/>
    </row>
    <row r="27" spans="1:18" s="13" customFormat="1" ht="44.25" customHeight="1" x14ac:dyDescent="0.2">
      <c r="A27" s="198">
        <v>7</v>
      </c>
      <c r="B27" s="199" t="s">
        <v>398</v>
      </c>
      <c r="C27" s="200" t="str">
        <f>IF(ISERROR(VLOOKUP(B27,#REF!,2,0)),"",(VLOOKUP(B27,#REF!,2,0)))</f>
        <v/>
      </c>
      <c r="D27" s="201" t="str">
        <f>IF(ISERROR(VLOOKUP(B27,#REF!,4,0)),"",(VLOOKUP(B27,#REF!,4,0)))</f>
        <v/>
      </c>
      <c r="E27" s="202" t="str">
        <f>IF(ISERROR(VLOOKUP(B27,#REF!,5,0)),"",(VLOOKUP(B27,#REF!,5,0)))</f>
        <v/>
      </c>
      <c r="F27" s="202" t="str">
        <f>IF(ISERROR(VLOOKUP(B27,#REF!,6,0)),"",(VLOOKUP(B27,#REF!,6,0)))</f>
        <v/>
      </c>
      <c r="G27" s="59"/>
      <c r="H27" s="204"/>
      <c r="I27" s="312"/>
      <c r="J27" s="497"/>
      <c r="K27" s="205"/>
      <c r="L27" s="205"/>
      <c r="M27" s="201"/>
      <c r="N27" s="206"/>
      <c r="O27" s="207"/>
      <c r="P27" s="59"/>
      <c r="Q27" s="313"/>
      <c r="R27" s="312"/>
    </row>
    <row r="28" spans="1:18" s="13" customFormat="1" ht="44.25" customHeight="1" x14ac:dyDescent="0.2">
      <c r="A28" s="198">
        <v>8</v>
      </c>
      <c r="B28" s="199" t="s">
        <v>399</v>
      </c>
      <c r="C28" s="200" t="str">
        <f>IF(ISERROR(VLOOKUP(B28,#REF!,2,0)),"",(VLOOKUP(B28,#REF!,2,0)))</f>
        <v/>
      </c>
      <c r="D28" s="201" t="str">
        <f>IF(ISERROR(VLOOKUP(B28,#REF!,4,0)),"",(VLOOKUP(B28,#REF!,4,0)))</f>
        <v/>
      </c>
      <c r="E28" s="202" t="str">
        <f>IF(ISERROR(VLOOKUP(B28,#REF!,5,0)),"",(VLOOKUP(B28,#REF!,5,0)))</f>
        <v/>
      </c>
      <c r="F28" s="202" t="str">
        <f>IF(ISERROR(VLOOKUP(B28,#REF!,6,0)),"",(VLOOKUP(B28,#REF!,6,0)))</f>
        <v/>
      </c>
      <c r="G28" s="59"/>
      <c r="H28" s="204"/>
      <c r="I28" s="312"/>
      <c r="J28" s="497"/>
      <c r="K28" s="205"/>
      <c r="L28" s="205"/>
      <c r="M28" s="201"/>
      <c r="N28" s="206"/>
      <c r="O28" s="207"/>
      <c r="P28" s="59"/>
      <c r="Q28" s="313"/>
      <c r="R28" s="312"/>
    </row>
    <row r="29" spans="1:18" s="13" customFormat="1" ht="44.25" customHeight="1" x14ac:dyDescent="0.2">
      <c r="A29" s="157" t="s">
        <v>17</v>
      </c>
      <c r="B29" s="158"/>
      <c r="C29" s="158"/>
      <c r="D29" s="158"/>
      <c r="E29" s="161"/>
      <c r="F29" s="162"/>
      <c r="G29" s="158"/>
      <c r="H29" s="492"/>
      <c r="I29" s="493"/>
      <c r="J29" s="497"/>
      <c r="K29" s="205"/>
      <c r="L29" s="205"/>
      <c r="M29" s="201"/>
      <c r="N29" s="206"/>
      <c r="O29" s="207"/>
      <c r="P29" s="59"/>
      <c r="Q29" s="313"/>
      <c r="R29" s="312"/>
    </row>
    <row r="30" spans="1:18" s="13" customFormat="1" ht="44.25" customHeight="1" x14ac:dyDescent="0.2">
      <c r="A30" s="39" t="s">
        <v>201</v>
      </c>
      <c r="B30" s="36" t="s">
        <v>38</v>
      </c>
      <c r="C30" s="36" t="s">
        <v>37</v>
      </c>
      <c r="D30" s="37" t="s">
        <v>12</v>
      </c>
      <c r="E30" s="38" t="s">
        <v>13</v>
      </c>
      <c r="F30" s="38" t="s">
        <v>198</v>
      </c>
      <c r="G30" s="36" t="s">
        <v>14</v>
      </c>
      <c r="H30" s="36" t="s">
        <v>26</v>
      </c>
      <c r="I30" s="36" t="s">
        <v>372</v>
      </c>
      <c r="J30" s="497"/>
      <c r="K30" s="205"/>
      <c r="L30" s="205"/>
      <c r="M30" s="201"/>
      <c r="N30" s="206"/>
      <c r="O30" s="207"/>
      <c r="P30" s="59"/>
      <c r="Q30" s="313"/>
      <c r="R30" s="312"/>
    </row>
    <row r="31" spans="1:18" s="13" customFormat="1" ht="44.25" customHeight="1" x14ac:dyDescent="0.2">
      <c r="A31" s="58">
        <v>1</v>
      </c>
      <c r="B31" s="199" t="s">
        <v>221</v>
      </c>
      <c r="C31" s="200" t="str">
        <f>IF(ISERROR(VLOOKUP(B31,#REF!,2,0)),"",(VLOOKUP(B31,#REF!,2,0)))</f>
        <v/>
      </c>
      <c r="D31" s="201" t="str">
        <f>IF(ISERROR(VLOOKUP(B31,#REF!,4,0)),"",(VLOOKUP(B31,#REF!,4,0)))</f>
        <v/>
      </c>
      <c r="E31" s="202" t="str">
        <f>IF(ISERROR(VLOOKUP(B31,#REF!,5,0)),"",(VLOOKUP(B31,#REF!,5,0)))</f>
        <v/>
      </c>
      <c r="F31" s="202" t="str">
        <f>IF(ISERROR(VLOOKUP(B31,#REF!,6,0)),"",(VLOOKUP(B31,#REF!,6,0)))</f>
        <v/>
      </c>
      <c r="G31" s="59"/>
      <c r="H31" s="204"/>
      <c r="I31" s="312"/>
      <c r="J31" s="497"/>
      <c r="K31" s="205"/>
      <c r="L31" s="205"/>
      <c r="M31" s="201"/>
      <c r="N31" s="206"/>
      <c r="O31" s="207"/>
      <c r="P31" s="59"/>
      <c r="Q31" s="313"/>
      <c r="R31" s="312"/>
    </row>
    <row r="32" spans="1:18" s="13" customFormat="1" ht="44.25" customHeight="1" x14ac:dyDescent="0.2">
      <c r="A32" s="58">
        <v>2</v>
      </c>
      <c r="B32" s="199" t="s">
        <v>222</v>
      </c>
      <c r="C32" s="200" t="str">
        <f>IF(ISERROR(VLOOKUP(B32,#REF!,2,0)),"",(VLOOKUP(B32,#REF!,2,0)))</f>
        <v/>
      </c>
      <c r="D32" s="201" t="str">
        <f>IF(ISERROR(VLOOKUP(B32,#REF!,4,0)),"",(VLOOKUP(B32,#REF!,4,0)))</f>
        <v/>
      </c>
      <c r="E32" s="202" t="str">
        <f>IF(ISERROR(VLOOKUP(B32,#REF!,5,0)),"",(VLOOKUP(B32,#REF!,5,0)))</f>
        <v/>
      </c>
      <c r="F32" s="202" t="str">
        <f>IF(ISERROR(VLOOKUP(B32,#REF!,6,0)),"",(VLOOKUP(B32,#REF!,6,0)))</f>
        <v/>
      </c>
      <c r="G32" s="59"/>
      <c r="H32" s="204"/>
      <c r="I32" s="312"/>
      <c r="J32" s="497"/>
      <c r="K32" s="205"/>
      <c r="L32" s="205"/>
      <c r="M32" s="201"/>
      <c r="N32" s="206"/>
      <c r="O32" s="207"/>
      <c r="P32" s="59"/>
      <c r="Q32" s="313"/>
      <c r="R32" s="312"/>
    </row>
    <row r="33" spans="1:18" s="13" customFormat="1" ht="44.25" customHeight="1" x14ac:dyDescent="0.2">
      <c r="A33" s="58">
        <v>3</v>
      </c>
      <c r="B33" s="199" t="s">
        <v>223</v>
      </c>
      <c r="C33" s="200" t="str">
        <f>IF(ISERROR(VLOOKUP(B33,#REF!,2,0)),"",(VLOOKUP(B33,#REF!,2,0)))</f>
        <v/>
      </c>
      <c r="D33" s="201" t="str">
        <f>IF(ISERROR(VLOOKUP(B33,#REF!,4,0)),"",(VLOOKUP(B33,#REF!,4,0)))</f>
        <v/>
      </c>
      <c r="E33" s="202" t="str">
        <f>IF(ISERROR(VLOOKUP(B33,#REF!,5,0)),"",(VLOOKUP(B33,#REF!,5,0)))</f>
        <v/>
      </c>
      <c r="F33" s="202" t="str">
        <f>IF(ISERROR(VLOOKUP(B33,#REF!,6,0)),"",(VLOOKUP(B33,#REF!,6,0)))</f>
        <v/>
      </c>
      <c r="G33" s="59"/>
      <c r="H33" s="204"/>
      <c r="I33" s="312"/>
      <c r="J33" s="497"/>
      <c r="K33" s="205"/>
      <c r="L33" s="205"/>
      <c r="M33" s="201"/>
      <c r="N33" s="206"/>
      <c r="O33" s="207"/>
      <c r="P33" s="59"/>
      <c r="Q33" s="313"/>
      <c r="R33" s="312"/>
    </row>
    <row r="34" spans="1:18" s="13" customFormat="1" ht="44.25" customHeight="1" x14ac:dyDescent="0.2">
      <c r="A34" s="58">
        <v>4</v>
      </c>
      <c r="B34" s="199" t="s">
        <v>224</v>
      </c>
      <c r="C34" s="200" t="str">
        <f>IF(ISERROR(VLOOKUP(B34,#REF!,2,0)),"",(VLOOKUP(B34,#REF!,2,0)))</f>
        <v/>
      </c>
      <c r="D34" s="201" t="str">
        <f>IF(ISERROR(VLOOKUP(B34,#REF!,4,0)),"",(VLOOKUP(B34,#REF!,4,0)))</f>
        <v/>
      </c>
      <c r="E34" s="202" t="str">
        <f>IF(ISERROR(VLOOKUP(B34,#REF!,5,0)),"",(VLOOKUP(B34,#REF!,5,0)))</f>
        <v/>
      </c>
      <c r="F34" s="202" t="str">
        <f>IF(ISERROR(VLOOKUP(B34,#REF!,6,0)),"",(VLOOKUP(B34,#REF!,6,0)))</f>
        <v/>
      </c>
      <c r="G34" s="59"/>
      <c r="H34" s="204"/>
      <c r="I34" s="312"/>
      <c r="J34" s="497"/>
      <c r="K34" s="205"/>
      <c r="L34" s="205"/>
      <c r="M34" s="201"/>
      <c r="N34" s="206"/>
      <c r="O34" s="207"/>
      <c r="P34" s="59"/>
      <c r="Q34" s="313"/>
      <c r="R34" s="312"/>
    </row>
    <row r="35" spans="1:18" s="13" customFormat="1" ht="44.25" customHeight="1" x14ac:dyDescent="0.2">
      <c r="A35" s="58">
        <v>5</v>
      </c>
      <c r="B35" s="199" t="s">
        <v>225</v>
      </c>
      <c r="C35" s="200" t="str">
        <f>IF(ISERROR(VLOOKUP(B35,#REF!,2,0)),"",(VLOOKUP(B35,#REF!,2,0)))</f>
        <v/>
      </c>
      <c r="D35" s="201" t="str">
        <f>IF(ISERROR(VLOOKUP(B35,#REF!,4,0)),"",(VLOOKUP(B35,#REF!,4,0)))</f>
        <v/>
      </c>
      <c r="E35" s="202" t="str">
        <f>IF(ISERROR(VLOOKUP(B35,#REF!,5,0)),"",(VLOOKUP(B35,#REF!,5,0)))</f>
        <v/>
      </c>
      <c r="F35" s="202" t="str">
        <f>IF(ISERROR(VLOOKUP(B35,#REF!,6,0)),"",(VLOOKUP(B35,#REF!,6,0)))</f>
        <v/>
      </c>
      <c r="G35" s="59"/>
      <c r="H35" s="204"/>
      <c r="I35" s="312"/>
      <c r="J35" s="497"/>
      <c r="K35" s="205"/>
      <c r="L35" s="205"/>
      <c r="M35" s="201"/>
      <c r="N35" s="206"/>
      <c r="O35" s="207"/>
      <c r="P35" s="59"/>
      <c r="Q35" s="313"/>
      <c r="R35" s="312"/>
    </row>
    <row r="36" spans="1:18" s="13" customFormat="1" ht="44.25" customHeight="1" x14ac:dyDescent="0.2">
      <c r="A36" s="58">
        <v>6</v>
      </c>
      <c r="B36" s="199" t="s">
        <v>226</v>
      </c>
      <c r="C36" s="200" t="str">
        <f>IF(ISERROR(VLOOKUP(B36,#REF!,2,0)),"",(VLOOKUP(B36,#REF!,2,0)))</f>
        <v/>
      </c>
      <c r="D36" s="201" t="str">
        <f>IF(ISERROR(VLOOKUP(B36,#REF!,4,0)),"",(VLOOKUP(B36,#REF!,4,0)))</f>
        <v/>
      </c>
      <c r="E36" s="202" t="str">
        <f>IF(ISERROR(VLOOKUP(B36,#REF!,5,0)),"",(VLOOKUP(B36,#REF!,5,0)))</f>
        <v/>
      </c>
      <c r="F36" s="202" t="str">
        <f>IF(ISERROR(VLOOKUP(B36,#REF!,6,0)),"",(VLOOKUP(B36,#REF!,6,0)))</f>
        <v/>
      </c>
      <c r="G36" s="59"/>
      <c r="H36" s="204"/>
      <c r="I36" s="312"/>
      <c r="J36" s="497"/>
      <c r="K36" s="205"/>
      <c r="L36" s="205"/>
      <c r="M36" s="201"/>
      <c r="N36" s="206"/>
      <c r="O36" s="207"/>
      <c r="P36" s="59"/>
      <c r="Q36" s="313"/>
      <c r="R36" s="312"/>
    </row>
    <row r="37" spans="1:18" s="13" customFormat="1" ht="44.25" customHeight="1" x14ac:dyDescent="0.2">
      <c r="A37" s="58">
        <v>7</v>
      </c>
      <c r="B37" s="199" t="s">
        <v>400</v>
      </c>
      <c r="C37" s="200" t="str">
        <f>IF(ISERROR(VLOOKUP(B37,#REF!,2,0)),"",(VLOOKUP(B37,#REF!,2,0)))</f>
        <v/>
      </c>
      <c r="D37" s="201" t="str">
        <f>IF(ISERROR(VLOOKUP(B37,#REF!,4,0)),"",(VLOOKUP(B37,#REF!,4,0)))</f>
        <v/>
      </c>
      <c r="E37" s="202" t="str">
        <f>IF(ISERROR(VLOOKUP(B37,#REF!,5,0)),"",(VLOOKUP(B37,#REF!,5,0)))</f>
        <v/>
      </c>
      <c r="F37" s="202" t="str">
        <f>IF(ISERROR(VLOOKUP(B37,#REF!,6,0)),"",(VLOOKUP(B37,#REF!,6,0)))</f>
        <v/>
      </c>
      <c r="G37" s="59"/>
      <c r="H37" s="204"/>
      <c r="I37" s="312"/>
      <c r="J37" s="308"/>
      <c r="K37" s="205"/>
      <c r="L37" s="205"/>
      <c r="M37" s="201"/>
      <c r="N37" s="206"/>
      <c r="O37" s="207"/>
      <c r="P37" s="59"/>
      <c r="Q37" s="313"/>
      <c r="R37" s="312"/>
    </row>
    <row r="38" spans="1:18" s="13" customFormat="1" ht="44.25" customHeight="1" x14ac:dyDescent="0.2">
      <c r="A38" s="58">
        <v>8</v>
      </c>
      <c r="B38" s="199" t="s">
        <v>401</v>
      </c>
      <c r="C38" s="200" t="str">
        <f>IF(ISERROR(VLOOKUP(B38,#REF!,2,0)),"",(VLOOKUP(B38,#REF!,2,0)))</f>
        <v/>
      </c>
      <c r="D38" s="201" t="str">
        <f>IF(ISERROR(VLOOKUP(B38,#REF!,4,0)),"",(VLOOKUP(B38,#REF!,4,0)))</f>
        <v/>
      </c>
      <c r="E38" s="202" t="str">
        <f>IF(ISERROR(VLOOKUP(B38,#REF!,5,0)),"",(VLOOKUP(B38,#REF!,5,0)))</f>
        <v/>
      </c>
      <c r="F38" s="202" t="str">
        <f>IF(ISERROR(VLOOKUP(B38,#REF!,6,0)),"",(VLOOKUP(B38,#REF!,6,0)))</f>
        <v/>
      </c>
      <c r="G38" s="59"/>
      <c r="H38" s="204"/>
      <c r="I38" s="312"/>
      <c r="J38" s="308"/>
      <c r="K38" s="205"/>
      <c r="L38" s="205"/>
      <c r="M38" s="201"/>
      <c r="N38" s="206"/>
      <c r="O38" s="207"/>
      <c r="P38" s="59"/>
      <c r="Q38" s="313"/>
      <c r="R38" s="312"/>
    </row>
    <row r="39" spans="1:18" s="13" customFormat="1" ht="44.25" customHeight="1" x14ac:dyDescent="0.2">
      <c r="A39" s="157" t="s">
        <v>364</v>
      </c>
      <c r="B39" s="158"/>
      <c r="C39" s="158"/>
      <c r="D39" s="158"/>
      <c r="E39" s="161"/>
      <c r="F39" s="162"/>
      <c r="G39" s="158"/>
      <c r="H39" s="492"/>
      <c r="I39" s="492"/>
      <c r="J39" s="308"/>
      <c r="K39" s="205"/>
      <c r="L39" s="205"/>
      <c r="M39" s="201"/>
      <c r="N39" s="206"/>
      <c r="O39" s="207"/>
      <c r="P39" s="59"/>
      <c r="Q39" s="313"/>
      <c r="R39" s="312"/>
    </row>
    <row r="40" spans="1:18" s="13" customFormat="1" ht="44.25" customHeight="1" x14ac:dyDescent="0.2">
      <c r="A40" s="39" t="s">
        <v>201</v>
      </c>
      <c r="B40" s="36" t="s">
        <v>38</v>
      </c>
      <c r="C40" s="36" t="s">
        <v>37</v>
      </c>
      <c r="D40" s="37" t="s">
        <v>12</v>
      </c>
      <c r="E40" s="38" t="s">
        <v>13</v>
      </c>
      <c r="F40" s="38" t="s">
        <v>198</v>
      </c>
      <c r="G40" s="36" t="s">
        <v>14</v>
      </c>
      <c r="H40" s="36" t="s">
        <v>26</v>
      </c>
      <c r="I40" s="36" t="s">
        <v>372</v>
      </c>
      <c r="J40" s="308"/>
      <c r="K40" s="205"/>
      <c r="L40" s="205"/>
      <c r="M40" s="201"/>
      <c r="N40" s="206"/>
      <c r="O40" s="207"/>
      <c r="P40" s="59"/>
      <c r="Q40" s="313"/>
      <c r="R40" s="312"/>
    </row>
    <row r="41" spans="1:18" s="13" customFormat="1" ht="44.25" customHeight="1" x14ac:dyDescent="0.2">
      <c r="A41" s="58">
        <v>1</v>
      </c>
      <c r="B41" s="199" t="s">
        <v>365</v>
      </c>
      <c r="C41" s="200" t="str">
        <f>IF(ISERROR(VLOOKUP(B41,#REF!,2,0)),"",(VLOOKUP(B41,#REF!,2,0)))</f>
        <v/>
      </c>
      <c r="D41" s="201" t="str">
        <f>IF(ISERROR(VLOOKUP(B41,#REF!,4,0)),"",(VLOOKUP(B41,#REF!,4,0)))</f>
        <v/>
      </c>
      <c r="E41" s="202" t="str">
        <f>IF(ISERROR(VLOOKUP(B41,#REF!,5,0)),"",(VLOOKUP(B41,#REF!,5,0)))</f>
        <v/>
      </c>
      <c r="F41" s="202" t="str">
        <f>IF(ISERROR(VLOOKUP(B41,#REF!,6,0)),"",(VLOOKUP(B41,#REF!,6,0)))</f>
        <v/>
      </c>
      <c r="G41" s="59"/>
      <c r="H41" s="204"/>
      <c r="I41" s="312"/>
      <c r="J41" s="308"/>
      <c r="K41" s="205"/>
      <c r="L41" s="205"/>
      <c r="M41" s="201"/>
      <c r="N41" s="206"/>
      <c r="O41" s="207"/>
      <c r="P41" s="59"/>
      <c r="Q41" s="313"/>
      <c r="R41" s="312"/>
    </row>
    <row r="42" spans="1:18" s="13" customFormat="1" ht="44.25" customHeight="1" x14ac:dyDescent="0.2">
      <c r="A42" s="58">
        <v>2</v>
      </c>
      <c r="B42" s="199" t="s">
        <v>366</v>
      </c>
      <c r="C42" s="200" t="str">
        <f>IF(ISERROR(VLOOKUP(B42,#REF!,2,0)),"",(VLOOKUP(B42,#REF!,2,0)))</f>
        <v/>
      </c>
      <c r="D42" s="201" t="str">
        <f>IF(ISERROR(VLOOKUP(B42,#REF!,4,0)),"",(VLOOKUP(B42,#REF!,4,0)))</f>
        <v/>
      </c>
      <c r="E42" s="202" t="str">
        <f>IF(ISERROR(VLOOKUP(B42,#REF!,5,0)),"",(VLOOKUP(B42,#REF!,5,0)))</f>
        <v/>
      </c>
      <c r="F42" s="202" t="str">
        <f>IF(ISERROR(VLOOKUP(B42,#REF!,6,0)),"",(VLOOKUP(B42,#REF!,6,0)))</f>
        <v/>
      </c>
      <c r="G42" s="59"/>
      <c r="H42" s="204"/>
      <c r="I42" s="312"/>
      <c r="J42" s="308"/>
      <c r="K42" s="205"/>
      <c r="L42" s="205"/>
      <c r="M42" s="201"/>
      <c r="N42" s="206"/>
      <c r="O42" s="207"/>
      <c r="P42" s="59"/>
      <c r="Q42" s="313"/>
      <c r="R42" s="312"/>
    </row>
    <row r="43" spans="1:18" s="13" customFormat="1" ht="44.25" customHeight="1" x14ac:dyDescent="0.2">
      <c r="A43" s="58">
        <v>3</v>
      </c>
      <c r="B43" s="199" t="s">
        <v>367</v>
      </c>
      <c r="C43" s="200" t="str">
        <f>IF(ISERROR(VLOOKUP(B43,#REF!,2,0)),"",(VLOOKUP(B43,#REF!,2,0)))</f>
        <v/>
      </c>
      <c r="D43" s="201" t="str">
        <f>IF(ISERROR(VLOOKUP(B43,#REF!,4,0)),"",(VLOOKUP(B43,#REF!,4,0)))</f>
        <v/>
      </c>
      <c r="E43" s="202" t="str">
        <f>IF(ISERROR(VLOOKUP(B43,#REF!,5,0)),"",(VLOOKUP(B43,#REF!,5,0)))</f>
        <v/>
      </c>
      <c r="F43" s="202" t="str">
        <f>IF(ISERROR(VLOOKUP(B43,#REF!,6,0)),"",(VLOOKUP(B43,#REF!,6,0)))</f>
        <v/>
      </c>
      <c r="G43" s="59"/>
      <c r="H43" s="204"/>
      <c r="I43" s="312"/>
      <c r="J43" s="308"/>
      <c r="K43" s="205"/>
      <c r="L43" s="205"/>
      <c r="M43" s="201"/>
      <c r="N43" s="206"/>
      <c r="O43" s="207"/>
      <c r="P43" s="59"/>
      <c r="Q43" s="313"/>
      <c r="R43" s="312"/>
    </row>
    <row r="44" spans="1:18" s="13" customFormat="1" ht="44.25" customHeight="1" x14ac:dyDescent="0.2">
      <c r="A44" s="58">
        <v>4</v>
      </c>
      <c r="B44" s="199" t="s">
        <v>368</v>
      </c>
      <c r="C44" s="200" t="str">
        <f>IF(ISERROR(VLOOKUP(B44,#REF!,2,0)),"",(VLOOKUP(B44,#REF!,2,0)))</f>
        <v/>
      </c>
      <c r="D44" s="201" t="str">
        <f>IF(ISERROR(VLOOKUP(B44,#REF!,4,0)),"",(VLOOKUP(B44,#REF!,4,0)))</f>
        <v/>
      </c>
      <c r="E44" s="202" t="str">
        <f>IF(ISERROR(VLOOKUP(B44,#REF!,5,0)),"",(VLOOKUP(B44,#REF!,5,0)))</f>
        <v/>
      </c>
      <c r="F44" s="202" t="str">
        <f>IF(ISERROR(VLOOKUP(B44,#REF!,6,0)),"",(VLOOKUP(B44,#REF!,6,0)))</f>
        <v/>
      </c>
      <c r="G44" s="59"/>
      <c r="H44" s="204"/>
      <c r="I44" s="312"/>
      <c r="J44" s="308"/>
      <c r="K44" s="205"/>
      <c r="L44" s="205"/>
      <c r="M44" s="201"/>
      <c r="N44" s="206"/>
      <c r="O44" s="207"/>
      <c r="P44" s="59"/>
      <c r="Q44" s="313"/>
      <c r="R44" s="312"/>
    </row>
    <row r="45" spans="1:18" s="13" customFormat="1" ht="44.25" customHeight="1" x14ac:dyDescent="0.2">
      <c r="A45" s="58">
        <v>5</v>
      </c>
      <c r="B45" s="199" t="s">
        <v>369</v>
      </c>
      <c r="C45" s="200" t="str">
        <f>IF(ISERROR(VLOOKUP(B45,#REF!,2,0)),"",(VLOOKUP(B45,#REF!,2,0)))</f>
        <v/>
      </c>
      <c r="D45" s="201" t="str">
        <f>IF(ISERROR(VLOOKUP(B45,#REF!,4,0)),"",(VLOOKUP(B45,#REF!,4,0)))</f>
        <v/>
      </c>
      <c r="E45" s="202" t="str">
        <f>IF(ISERROR(VLOOKUP(B45,#REF!,5,0)),"",(VLOOKUP(B45,#REF!,5,0)))</f>
        <v/>
      </c>
      <c r="F45" s="202" t="str">
        <f>IF(ISERROR(VLOOKUP(B45,#REF!,6,0)),"",(VLOOKUP(B45,#REF!,6,0)))</f>
        <v/>
      </c>
      <c r="G45" s="59"/>
      <c r="H45" s="204"/>
      <c r="I45" s="312"/>
      <c r="J45" s="308"/>
      <c r="K45" s="205"/>
      <c r="L45" s="205"/>
      <c r="M45" s="201"/>
      <c r="N45" s="206"/>
      <c r="O45" s="207"/>
      <c r="P45" s="59"/>
      <c r="Q45" s="313"/>
      <c r="R45" s="312"/>
    </row>
    <row r="46" spans="1:18" s="13" customFormat="1" ht="44.25" customHeight="1" x14ac:dyDescent="0.2">
      <c r="A46" s="58">
        <v>6</v>
      </c>
      <c r="B46" s="199" t="s">
        <v>370</v>
      </c>
      <c r="C46" s="200" t="str">
        <f>IF(ISERROR(VLOOKUP(B46,#REF!,2,0)),"",(VLOOKUP(B46,#REF!,2,0)))</f>
        <v/>
      </c>
      <c r="D46" s="201" t="str">
        <f>IF(ISERROR(VLOOKUP(B46,#REF!,4,0)),"",(VLOOKUP(B46,#REF!,4,0)))</f>
        <v/>
      </c>
      <c r="E46" s="202" t="str">
        <f>IF(ISERROR(VLOOKUP(B46,#REF!,5,0)),"",(VLOOKUP(B46,#REF!,5,0)))</f>
        <v/>
      </c>
      <c r="F46" s="202" t="str">
        <f>IF(ISERROR(VLOOKUP(B46,#REF!,6,0)),"",(VLOOKUP(B46,#REF!,6,0)))</f>
        <v/>
      </c>
      <c r="G46" s="59"/>
      <c r="H46" s="204"/>
      <c r="I46" s="312"/>
      <c r="J46" s="308"/>
      <c r="K46" s="205"/>
      <c r="L46" s="205"/>
      <c r="M46" s="201"/>
      <c r="N46" s="206"/>
      <c r="O46" s="207"/>
      <c r="P46" s="59"/>
      <c r="Q46" s="313"/>
      <c r="R46" s="312"/>
    </row>
    <row r="47" spans="1:18" s="13" customFormat="1" ht="44.25" customHeight="1" x14ac:dyDescent="0.2">
      <c r="A47" s="58">
        <v>7</v>
      </c>
      <c r="B47" s="199" t="s">
        <v>402</v>
      </c>
      <c r="C47" s="200" t="str">
        <f>IF(ISERROR(VLOOKUP(B47,#REF!,2,0)),"",(VLOOKUP(B47,#REF!,2,0)))</f>
        <v/>
      </c>
      <c r="D47" s="201" t="str">
        <f>IF(ISERROR(VLOOKUP(B47,#REF!,4,0)),"",(VLOOKUP(B47,#REF!,4,0)))</f>
        <v/>
      </c>
      <c r="E47" s="202" t="str">
        <f>IF(ISERROR(VLOOKUP(B47,#REF!,5,0)),"",(VLOOKUP(B47,#REF!,5,0)))</f>
        <v/>
      </c>
      <c r="F47" s="202" t="str">
        <f>IF(ISERROR(VLOOKUP(B47,#REF!,6,0)),"",(VLOOKUP(B47,#REF!,6,0)))</f>
        <v/>
      </c>
      <c r="G47" s="59"/>
      <c r="H47" s="204"/>
      <c r="I47" s="312"/>
      <c r="J47" s="308"/>
      <c r="K47" s="205"/>
      <c r="L47" s="205"/>
      <c r="M47" s="201"/>
      <c r="N47" s="206"/>
      <c r="O47" s="207"/>
      <c r="P47" s="59"/>
      <c r="Q47" s="313"/>
      <c r="R47" s="312"/>
    </row>
    <row r="48" spans="1:18" s="13" customFormat="1" ht="44.25" customHeight="1" x14ac:dyDescent="0.2">
      <c r="A48" s="58">
        <v>8</v>
      </c>
      <c r="B48" s="199" t="s">
        <v>403</v>
      </c>
      <c r="C48" s="200" t="str">
        <f>IF(ISERROR(VLOOKUP(B48,#REF!,2,0)),"",(VLOOKUP(B48,#REF!,2,0)))</f>
        <v/>
      </c>
      <c r="D48" s="201" t="str">
        <f>IF(ISERROR(VLOOKUP(B48,#REF!,4,0)),"",(VLOOKUP(B48,#REF!,4,0)))</f>
        <v/>
      </c>
      <c r="E48" s="202" t="str">
        <f>IF(ISERROR(VLOOKUP(B48,#REF!,5,0)),"",(VLOOKUP(B48,#REF!,5,0)))</f>
        <v/>
      </c>
      <c r="F48" s="202" t="str">
        <f>IF(ISERROR(VLOOKUP(B48,#REF!,6,0)),"",(VLOOKUP(B48,#REF!,6,0)))</f>
        <v/>
      </c>
      <c r="G48" s="59"/>
      <c r="H48" s="204"/>
      <c r="I48" s="312"/>
      <c r="J48" s="308"/>
      <c r="K48" s="205"/>
      <c r="L48" s="205"/>
      <c r="M48" s="201"/>
      <c r="N48" s="206"/>
      <c r="O48" s="207"/>
      <c r="P48" s="59"/>
      <c r="Q48" s="313"/>
      <c r="R48" s="312"/>
    </row>
    <row r="49" spans="1:18" ht="13.5" customHeight="1" x14ac:dyDescent="0.2">
      <c r="A49" s="25"/>
      <c r="B49" s="25"/>
      <c r="C49" s="26"/>
      <c r="D49" s="46"/>
      <c r="E49" s="27"/>
      <c r="F49" s="28"/>
      <c r="G49" s="29"/>
      <c r="L49" s="30"/>
      <c r="M49" s="31"/>
      <c r="N49" s="32"/>
      <c r="O49" s="33"/>
      <c r="P49" s="42"/>
      <c r="Q49" s="42"/>
      <c r="R49" s="34"/>
    </row>
    <row r="50" spans="1:18" ht="14.25" customHeight="1" x14ac:dyDescent="0.2">
      <c r="A50" s="20" t="s">
        <v>18</v>
      </c>
      <c r="B50" s="20"/>
      <c r="C50" s="20"/>
      <c r="D50" s="47"/>
      <c r="E50" s="40" t="s">
        <v>0</v>
      </c>
      <c r="F50" s="35" t="s">
        <v>1</v>
      </c>
      <c r="G50" s="17"/>
      <c r="H50" s="21" t="s">
        <v>2</v>
      </c>
      <c r="I50" s="21"/>
      <c r="J50" s="21"/>
      <c r="K50" s="21"/>
      <c r="L50" s="21"/>
      <c r="M50" s="21"/>
      <c r="N50" s="21"/>
      <c r="P50" s="43" t="s">
        <v>3</v>
      </c>
      <c r="Q50" s="44" t="s">
        <v>3</v>
      </c>
      <c r="R50" s="17" t="s">
        <v>3</v>
      </c>
    </row>
  </sheetData>
  <autoFilter ref="L9:Q10"/>
  <sortState ref="L8:P15">
    <sortCondition ref="P8:P15"/>
  </sortState>
  <mergeCells count="25">
    <mergeCell ref="A7:C7"/>
    <mergeCell ref="D7:E7"/>
    <mergeCell ref="A8:H8"/>
    <mergeCell ref="K8:O8"/>
    <mergeCell ref="Q8:R8"/>
    <mergeCell ref="Q7:R7"/>
    <mergeCell ref="A1:R1"/>
    <mergeCell ref="A2:R2"/>
    <mergeCell ref="A3:C3"/>
    <mergeCell ref="D3:E3"/>
    <mergeCell ref="F3:G3"/>
    <mergeCell ref="H3:I3"/>
    <mergeCell ref="R9:R10"/>
    <mergeCell ref="H9:I9"/>
    <mergeCell ref="H19:I19"/>
    <mergeCell ref="H29:I29"/>
    <mergeCell ref="H39:I39"/>
    <mergeCell ref="P9:P10"/>
    <mergeCell ref="Q9:Q10"/>
    <mergeCell ref="J9:J36"/>
    <mergeCell ref="K9:K10"/>
    <mergeCell ref="L9:L10"/>
    <mergeCell ref="M9:M10"/>
    <mergeCell ref="N9:N10"/>
    <mergeCell ref="O9:O10"/>
  </mergeCells>
  <hyperlinks>
    <hyperlink ref="D3" location="'YARIŞMA PROGRAMI'!C7" display="100 m. Engelli"/>
  </hyperlinks>
  <printOptions horizontalCentered="1"/>
  <pageMargins left="0" right="0" top="0.39370078740157483" bottom="0" header="0" footer="0"/>
  <pageSetup paperSize="9" scale="42" fitToHeight="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P38"/>
  <sheetViews>
    <sheetView view="pageBreakPreview" zoomScale="70" zoomScaleNormal="100" zoomScaleSheetLayoutView="70" workbookViewId="0">
      <selection activeCell="N12" sqref="N12"/>
    </sheetView>
  </sheetViews>
  <sheetFormatPr defaultRowHeight="12.75" x14ac:dyDescent="0.2"/>
  <cols>
    <col min="1" max="1" width="7.28515625" style="17" customWidth="1"/>
    <col min="2" max="2" width="10" style="17" hidden="1" customWidth="1"/>
    <col min="3" max="3" width="10" style="15" customWidth="1"/>
    <col min="4" max="4" width="14.28515625" style="41" customWidth="1"/>
    <col min="5" max="5" width="23" style="41" customWidth="1"/>
    <col min="6" max="6" width="32.140625" style="119" customWidth="1"/>
    <col min="7" max="7" width="21" style="18" customWidth="1"/>
    <col min="8" max="8" width="7.5703125" style="18" customWidth="1"/>
    <col min="9" max="9" width="4.28515625" style="18" customWidth="1"/>
    <col min="10" max="10" width="7.28515625" style="15" customWidth="1"/>
    <col min="11" max="11" width="10" style="17" customWidth="1"/>
    <col min="12" max="12" width="14.28515625" style="17" customWidth="1"/>
    <col min="13" max="13" width="23" style="17" customWidth="1"/>
    <col min="14" max="14" width="34.42578125" style="19" customWidth="1"/>
    <col min="15" max="15" width="21" style="45" customWidth="1"/>
    <col min="16" max="16" width="16.85546875" style="45" customWidth="1"/>
    <col min="17" max="16384" width="9.140625" style="15"/>
  </cols>
  <sheetData>
    <row r="1" spans="1:16" s="10" customFormat="1" ht="50.25" customHeight="1" x14ac:dyDescent="0.2">
      <c r="A1" s="436" t="str">
        <f>('YARIŞMA BİLGİLERİ'!A2)</f>
        <v>Türkiye Atletizm Federasyonu
İzmir Atletizm İl Temsilciliği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</row>
    <row r="2" spans="1:16" s="10" customFormat="1" ht="24.75" customHeight="1" x14ac:dyDescent="0.2">
      <c r="A2" s="437" t="str">
        <f>'YARIŞMA BİLGİLERİ'!F19</f>
        <v>Olimpik Deneme Yarışmaları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</row>
    <row r="3" spans="1:16" s="12" customFormat="1" ht="29.25" customHeight="1" x14ac:dyDescent="0.2">
      <c r="A3" s="438" t="s">
        <v>47</v>
      </c>
      <c r="B3" s="438"/>
      <c r="C3" s="438"/>
      <c r="D3" s="439" t="e">
        <f>#REF!</f>
        <v>#REF!</v>
      </c>
      <c r="E3" s="439"/>
      <c r="F3" s="440" t="s">
        <v>363</v>
      </c>
      <c r="G3" s="440"/>
      <c r="H3" s="441" t="e">
        <f>#REF!</f>
        <v>#REF!</v>
      </c>
      <c r="I3" s="441"/>
      <c r="J3" s="330"/>
      <c r="K3" s="330"/>
      <c r="L3" s="330"/>
      <c r="M3" s="331" t="s">
        <v>526</v>
      </c>
      <c r="N3" s="332" t="e">
        <f>#REF!</f>
        <v>#REF!</v>
      </c>
      <c r="O3" s="333"/>
      <c r="P3" s="333"/>
    </row>
    <row r="4" spans="1:16" s="12" customFormat="1" ht="29.25" customHeight="1" x14ac:dyDescent="0.2">
      <c r="A4" s="334"/>
      <c r="B4" s="334"/>
      <c r="C4" s="334"/>
      <c r="D4" s="335"/>
      <c r="E4" s="335"/>
      <c r="F4" s="336"/>
      <c r="G4" s="336"/>
      <c r="H4" s="329"/>
      <c r="I4" s="329"/>
      <c r="J4" s="338"/>
      <c r="K4" s="338"/>
      <c r="L4" s="338"/>
      <c r="M4" s="336" t="s">
        <v>527</v>
      </c>
      <c r="N4" s="339" t="e">
        <f>#REF!</f>
        <v>#REF!</v>
      </c>
      <c r="O4" s="339"/>
      <c r="P4" s="339"/>
    </row>
    <row r="5" spans="1:16" s="12" customFormat="1" ht="29.25" customHeight="1" x14ac:dyDescent="0.2">
      <c r="A5" s="334"/>
      <c r="B5" s="334"/>
      <c r="C5" s="334"/>
      <c r="D5" s="335"/>
      <c r="E5" s="335"/>
      <c r="F5" s="336"/>
      <c r="G5" s="336"/>
      <c r="H5" s="329"/>
      <c r="I5" s="329"/>
      <c r="J5" s="338"/>
      <c r="K5" s="338"/>
      <c r="L5" s="338"/>
      <c r="M5" s="336" t="s">
        <v>528</v>
      </c>
      <c r="N5" s="339" t="e">
        <f>#REF!</f>
        <v>#REF!</v>
      </c>
      <c r="O5" s="339"/>
      <c r="P5" s="339"/>
    </row>
    <row r="6" spans="1:16" s="12" customFormat="1" ht="29.25" customHeight="1" x14ac:dyDescent="0.2">
      <c r="A6" s="334"/>
      <c r="B6" s="334"/>
      <c r="C6" s="334"/>
      <c r="D6" s="335"/>
      <c r="E6" s="335"/>
      <c r="F6" s="336"/>
      <c r="G6" s="336"/>
      <c r="H6" s="329"/>
      <c r="I6" s="329"/>
      <c r="J6" s="338"/>
      <c r="K6" s="338"/>
      <c r="L6" s="338"/>
      <c r="M6" s="336" t="s">
        <v>529</v>
      </c>
      <c r="N6" s="339" t="e">
        <f>#REF!</f>
        <v>#REF!</v>
      </c>
      <c r="O6" s="339"/>
      <c r="P6" s="339"/>
    </row>
    <row r="7" spans="1:16" s="12" customFormat="1" ht="17.25" customHeight="1" x14ac:dyDescent="0.2">
      <c r="A7" s="445" t="s">
        <v>41</v>
      </c>
      <c r="B7" s="445"/>
      <c r="C7" s="445"/>
      <c r="D7" s="446" t="str">
        <f>'YARIŞMA BİLGİLERİ'!F21</f>
        <v>ERKEKLER  - BAYANLAR</v>
      </c>
      <c r="E7" s="446"/>
      <c r="F7" s="344"/>
      <c r="G7" s="340"/>
      <c r="H7" s="340"/>
      <c r="I7" s="340"/>
      <c r="J7" s="340"/>
      <c r="K7" s="340"/>
      <c r="L7" s="340"/>
      <c r="M7" s="341" t="s">
        <v>42</v>
      </c>
      <c r="N7" s="342" t="e">
        <f>#REF!</f>
        <v>#REF!</v>
      </c>
      <c r="O7" s="343" t="s">
        <v>377</v>
      </c>
      <c r="P7" s="346" t="e">
        <f>#REF!</f>
        <v>#REF!</v>
      </c>
    </row>
    <row r="8" spans="1:16" s="10" customFormat="1" ht="23.25" customHeight="1" x14ac:dyDescent="0.25">
      <c r="A8" s="447" t="s">
        <v>204</v>
      </c>
      <c r="B8" s="447"/>
      <c r="C8" s="447"/>
      <c r="D8" s="447"/>
      <c r="E8" s="447"/>
      <c r="F8" s="447"/>
      <c r="G8" s="447"/>
      <c r="H8" s="447"/>
      <c r="I8" s="231"/>
      <c r="J8" s="447" t="s">
        <v>205</v>
      </c>
      <c r="K8" s="447"/>
      <c r="L8" s="447"/>
      <c r="M8" s="447"/>
      <c r="N8" s="447"/>
      <c r="O8" s="230" t="s">
        <v>206</v>
      </c>
      <c r="P8" s="225">
        <f ca="1">NOW()</f>
        <v>42842.47463553241</v>
      </c>
    </row>
    <row r="9" spans="1:16" s="13" customFormat="1" ht="18.75" customHeight="1" x14ac:dyDescent="0.2">
      <c r="A9" s="157" t="s">
        <v>371</v>
      </c>
      <c r="B9" s="158"/>
      <c r="C9" s="158"/>
      <c r="D9" s="158"/>
      <c r="E9" s="158"/>
      <c r="F9" s="158"/>
      <c r="G9" s="158"/>
      <c r="H9" s="159"/>
      <c r="J9" s="448" t="s">
        <v>11</v>
      </c>
      <c r="K9" s="448" t="s">
        <v>37</v>
      </c>
      <c r="L9" s="450" t="s">
        <v>45</v>
      </c>
      <c r="M9" s="451" t="s">
        <v>13</v>
      </c>
      <c r="N9" s="451" t="s">
        <v>198</v>
      </c>
      <c r="O9" s="442" t="s">
        <v>14</v>
      </c>
      <c r="P9" s="443" t="s">
        <v>98</v>
      </c>
    </row>
    <row r="10" spans="1:16" ht="26.25" customHeight="1" x14ac:dyDescent="0.2">
      <c r="A10" s="36" t="s">
        <v>201</v>
      </c>
      <c r="B10" s="36" t="s">
        <v>38</v>
      </c>
      <c r="C10" s="36" t="s">
        <v>37</v>
      </c>
      <c r="D10" s="37" t="s">
        <v>12</v>
      </c>
      <c r="E10" s="38" t="s">
        <v>13</v>
      </c>
      <c r="F10" s="38" t="s">
        <v>198</v>
      </c>
      <c r="G10" s="167" t="s">
        <v>14</v>
      </c>
      <c r="H10" s="36" t="s">
        <v>26</v>
      </c>
      <c r="I10" s="15"/>
      <c r="J10" s="449"/>
      <c r="K10" s="449"/>
      <c r="L10" s="450"/>
      <c r="M10" s="451"/>
      <c r="N10" s="451"/>
      <c r="O10" s="442"/>
      <c r="P10" s="444"/>
    </row>
    <row r="11" spans="1:16" s="13" customFormat="1" ht="58.5" customHeight="1" x14ac:dyDescent="0.2">
      <c r="A11" s="198">
        <v>1</v>
      </c>
      <c r="B11" s="199" t="s">
        <v>167</v>
      </c>
      <c r="C11" s="200" t="str">
        <f>IF(ISERROR(VLOOKUP(B11,#REF!,2,0)),"",(VLOOKUP(B11,#REF!,2,0)))</f>
        <v/>
      </c>
      <c r="D11" s="201" t="str">
        <f>IF(ISERROR(VLOOKUP(B11,#REF!,4,0)),"",(VLOOKUP(B11,#REF!,4,0)))</f>
        <v/>
      </c>
      <c r="E11" s="202" t="str">
        <f>IF(ISERROR(VLOOKUP(B11,#REF!,5,0)),"",(VLOOKUP(B11,#REF!,5,0)))</f>
        <v/>
      </c>
      <c r="F11" s="202" t="str">
        <f>IF(ISERROR(VLOOKUP(B11,#REF!,6,0)),"",(VLOOKUP(B11,#REF!,6,0)))</f>
        <v/>
      </c>
      <c r="G11" s="203"/>
      <c r="H11" s="204"/>
      <c r="J11" s="198">
        <v>1</v>
      </c>
      <c r="K11" s="205"/>
      <c r="L11" s="201"/>
      <c r="M11" s="206"/>
      <c r="N11" s="207"/>
      <c r="O11" s="203"/>
      <c r="P11" s="208"/>
    </row>
    <row r="12" spans="1:16" s="13" customFormat="1" ht="58.5" customHeight="1" x14ac:dyDescent="0.2">
      <c r="A12" s="198">
        <v>2</v>
      </c>
      <c r="B12" s="199" t="s">
        <v>168</v>
      </c>
      <c r="C12" s="200" t="str">
        <f>IF(ISERROR(VLOOKUP(B12,#REF!,2,0)),"",(VLOOKUP(B12,#REF!,2,0)))</f>
        <v/>
      </c>
      <c r="D12" s="201" t="str">
        <f>IF(ISERROR(VLOOKUP(B12,#REF!,4,0)),"",(VLOOKUP(B12,#REF!,4,0)))</f>
        <v/>
      </c>
      <c r="E12" s="202" t="str">
        <f>IF(ISERROR(VLOOKUP(B12,#REF!,5,0)),"",(VLOOKUP(B12,#REF!,5,0)))</f>
        <v/>
      </c>
      <c r="F12" s="202" t="str">
        <f>IF(ISERROR(VLOOKUP(B12,#REF!,6,0)),"",(VLOOKUP(B12,#REF!,6,0)))</f>
        <v/>
      </c>
      <c r="G12" s="203"/>
      <c r="H12" s="204"/>
      <c r="J12" s="198">
        <v>2</v>
      </c>
      <c r="K12" s="205"/>
      <c r="L12" s="201"/>
      <c r="M12" s="206"/>
      <c r="N12" s="207"/>
      <c r="O12" s="203"/>
      <c r="P12" s="208"/>
    </row>
    <row r="13" spans="1:16" s="13" customFormat="1" ht="58.5" customHeight="1" x14ac:dyDescent="0.2">
      <c r="A13" s="198">
        <v>3</v>
      </c>
      <c r="B13" s="199" t="s">
        <v>169</v>
      </c>
      <c r="C13" s="200" t="str">
        <f>IF(ISERROR(VLOOKUP(B13,#REF!,2,0)),"",(VLOOKUP(B13,#REF!,2,0)))</f>
        <v/>
      </c>
      <c r="D13" s="201" t="str">
        <f>IF(ISERROR(VLOOKUP(B13,#REF!,4,0)),"",(VLOOKUP(B13,#REF!,4,0)))</f>
        <v/>
      </c>
      <c r="E13" s="202" t="str">
        <f>IF(ISERROR(VLOOKUP(B13,#REF!,5,0)),"",(VLOOKUP(B13,#REF!,5,0)))</f>
        <v/>
      </c>
      <c r="F13" s="202" t="str">
        <f>IF(ISERROR(VLOOKUP(B13,#REF!,6,0)),"",(VLOOKUP(B13,#REF!,6,0)))</f>
        <v/>
      </c>
      <c r="G13" s="203"/>
      <c r="H13" s="204"/>
      <c r="J13" s="198">
        <v>3</v>
      </c>
      <c r="K13" s="205"/>
      <c r="L13" s="201"/>
      <c r="M13" s="206"/>
      <c r="N13" s="207"/>
      <c r="O13" s="203"/>
      <c r="P13" s="208"/>
    </row>
    <row r="14" spans="1:16" s="13" customFormat="1" ht="58.5" customHeight="1" x14ac:dyDescent="0.2">
      <c r="A14" s="198">
        <v>4</v>
      </c>
      <c r="B14" s="199" t="s">
        <v>170</v>
      </c>
      <c r="C14" s="200" t="str">
        <f>IF(ISERROR(VLOOKUP(B14,#REF!,2,0)),"",(VLOOKUP(B14,#REF!,2,0)))</f>
        <v/>
      </c>
      <c r="D14" s="201" t="str">
        <f>IF(ISERROR(VLOOKUP(B14,#REF!,4,0)),"",(VLOOKUP(B14,#REF!,4,0)))</f>
        <v/>
      </c>
      <c r="E14" s="202" t="str">
        <f>IF(ISERROR(VLOOKUP(B14,#REF!,5,0)),"",(VLOOKUP(B14,#REF!,5,0)))</f>
        <v/>
      </c>
      <c r="F14" s="202" t="str">
        <f>IF(ISERROR(VLOOKUP(B14,#REF!,6,0)),"",(VLOOKUP(B14,#REF!,6,0)))</f>
        <v/>
      </c>
      <c r="G14" s="203"/>
      <c r="H14" s="204"/>
      <c r="J14" s="198">
        <v>4</v>
      </c>
      <c r="K14" s="205"/>
      <c r="L14" s="201"/>
      <c r="M14" s="206"/>
      <c r="N14" s="207"/>
      <c r="O14" s="203"/>
      <c r="P14" s="208"/>
    </row>
    <row r="15" spans="1:16" s="13" customFormat="1" ht="58.5" customHeight="1" x14ac:dyDescent="0.2">
      <c r="A15" s="198">
        <v>5</v>
      </c>
      <c r="B15" s="199" t="s">
        <v>171</v>
      </c>
      <c r="C15" s="200" t="str">
        <f>IF(ISERROR(VLOOKUP(B15,#REF!,2,0)),"",(VLOOKUP(B15,#REF!,2,0)))</f>
        <v/>
      </c>
      <c r="D15" s="201" t="str">
        <f>IF(ISERROR(VLOOKUP(B15,#REF!,4,0)),"",(VLOOKUP(B15,#REF!,4,0)))</f>
        <v/>
      </c>
      <c r="E15" s="202" t="str">
        <f>IF(ISERROR(VLOOKUP(B15,#REF!,5,0)),"",(VLOOKUP(B15,#REF!,5,0)))</f>
        <v/>
      </c>
      <c r="F15" s="202" t="str">
        <f>IF(ISERROR(VLOOKUP(B15,#REF!,6,0)),"",(VLOOKUP(B15,#REF!,6,0)))</f>
        <v/>
      </c>
      <c r="G15" s="203"/>
      <c r="H15" s="204"/>
      <c r="J15" s="198">
        <v>5</v>
      </c>
      <c r="K15" s="205"/>
      <c r="L15" s="201"/>
      <c r="M15" s="206"/>
      <c r="N15" s="207"/>
      <c r="O15" s="203"/>
      <c r="P15" s="208"/>
    </row>
    <row r="16" spans="1:16" s="13" customFormat="1" ht="58.5" customHeight="1" x14ac:dyDescent="0.2">
      <c r="A16" s="198">
        <v>6</v>
      </c>
      <c r="B16" s="199" t="s">
        <v>172</v>
      </c>
      <c r="C16" s="200" t="str">
        <f>IF(ISERROR(VLOOKUP(B16,#REF!,2,0)),"",(VLOOKUP(B16,#REF!,2,0)))</f>
        <v/>
      </c>
      <c r="D16" s="201" t="str">
        <f>IF(ISERROR(VLOOKUP(B16,#REF!,4,0)),"",(VLOOKUP(B16,#REF!,4,0)))</f>
        <v/>
      </c>
      <c r="E16" s="202" t="str">
        <f>IF(ISERROR(VLOOKUP(B16,#REF!,5,0)),"",(VLOOKUP(B16,#REF!,5,0)))</f>
        <v/>
      </c>
      <c r="F16" s="202" t="str">
        <f>IF(ISERROR(VLOOKUP(B16,#REF!,6,0)),"",(VLOOKUP(B16,#REF!,6,0)))</f>
        <v/>
      </c>
      <c r="G16" s="203"/>
      <c r="H16" s="204"/>
      <c r="J16" s="198">
        <v>6</v>
      </c>
      <c r="K16" s="205"/>
      <c r="L16" s="201"/>
      <c r="M16" s="206"/>
      <c r="N16" s="207"/>
      <c r="O16" s="203"/>
      <c r="P16" s="208"/>
    </row>
    <row r="17" spans="1:16" s="13" customFormat="1" ht="58.5" customHeight="1" x14ac:dyDescent="0.2">
      <c r="A17" s="198">
        <v>7</v>
      </c>
      <c r="B17" s="199" t="s">
        <v>173</v>
      </c>
      <c r="C17" s="200" t="str">
        <f>IF(ISERROR(VLOOKUP(B17,#REF!,2,0)),"",(VLOOKUP(B17,#REF!,2,0)))</f>
        <v/>
      </c>
      <c r="D17" s="201" t="str">
        <f>IF(ISERROR(VLOOKUP(B17,#REF!,4,0)),"",(VLOOKUP(B17,#REF!,4,0)))</f>
        <v/>
      </c>
      <c r="E17" s="202" t="str">
        <f>IF(ISERROR(VLOOKUP(B17,#REF!,5,0)),"",(VLOOKUP(B17,#REF!,5,0)))</f>
        <v/>
      </c>
      <c r="F17" s="202" t="str">
        <f>IF(ISERROR(VLOOKUP(B17,#REF!,6,0)),"",(VLOOKUP(B17,#REF!,6,0)))</f>
        <v/>
      </c>
      <c r="G17" s="203"/>
      <c r="H17" s="204"/>
      <c r="J17" s="198">
        <v>7</v>
      </c>
      <c r="K17" s="205"/>
      <c r="L17" s="201"/>
      <c r="M17" s="206"/>
      <c r="N17" s="207"/>
      <c r="O17" s="203"/>
      <c r="P17" s="208"/>
    </row>
    <row r="18" spans="1:16" s="13" customFormat="1" ht="58.5" customHeight="1" x14ac:dyDescent="0.2">
      <c r="A18" s="198">
        <v>8</v>
      </c>
      <c r="B18" s="199" t="s">
        <v>174</v>
      </c>
      <c r="C18" s="200" t="str">
        <f>IF(ISERROR(VLOOKUP(B18,#REF!,2,0)),"",(VLOOKUP(B18,#REF!,2,0)))</f>
        <v/>
      </c>
      <c r="D18" s="201" t="str">
        <f>IF(ISERROR(VLOOKUP(B18,#REF!,4,0)),"",(VLOOKUP(B18,#REF!,4,0)))</f>
        <v/>
      </c>
      <c r="E18" s="202" t="str">
        <f>IF(ISERROR(VLOOKUP(B18,#REF!,5,0)),"",(VLOOKUP(B18,#REF!,5,0)))</f>
        <v/>
      </c>
      <c r="F18" s="202" t="str">
        <f>IF(ISERROR(VLOOKUP(B18,#REF!,6,0)),"",(VLOOKUP(B18,#REF!,6,0)))</f>
        <v/>
      </c>
      <c r="G18" s="203"/>
      <c r="H18" s="204"/>
      <c r="J18" s="198">
        <v>8</v>
      </c>
      <c r="K18" s="205"/>
      <c r="L18" s="201"/>
      <c r="M18" s="206"/>
      <c r="N18" s="207"/>
      <c r="O18" s="203"/>
      <c r="P18" s="208"/>
    </row>
    <row r="19" spans="1:16" s="13" customFormat="1" ht="58.5" customHeight="1" x14ac:dyDescent="0.2">
      <c r="A19" s="198">
        <v>9</v>
      </c>
      <c r="B19" s="199" t="s">
        <v>175</v>
      </c>
      <c r="C19" s="200" t="str">
        <f>IF(ISERROR(VLOOKUP(B19,#REF!,2,0)),"",(VLOOKUP(B19,#REF!,2,0)))</f>
        <v/>
      </c>
      <c r="D19" s="201" t="str">
        <f>IF(ISERROR(VLOOKUP(B19,#REF!,4,0)),"",(VLOOKUP(B19,#REF!,4,0)))</f>
        <v/>
      </c>
      <c r="E19" s="202" t="str">
        <f>IF(ISERROR(VLOOKUP(B19,#REF!,5,0)),"",(VLOOKUP(B19,#REF!,5,0)))</f>
        <v/>
      </c>
      <c r="F19" s="202" t="str">
        <f>IF(ISERROR(VLOOKUP(B19,#REF!,6,0)),"",(VLOOKUP(B19,#REF!,6,0)))</f>
        <v/>
      </c>
      <c r="G19" s="203"/>
      <c r="H19" s="204"/>
      <c r="J19" s="198"/>
      <c r="K19" s="205"/>
      <c r="L19" s="201"/>
      <c r="M19" s="206"/>
      <c r="N19" s="207"/>
      <c r="O19" s="203"/>
      <c r="P19" s="208"/>
    </row>
    <row r="20" spans="1:16" s="13" customFormat="1" ht="58.5" customHeight="1" x14ac:dyDescent="0.2">
      <c r="A20" s="198">
        <v>10</v>
      </c>
      <c r="B20" s="199" t="s">
        <v>176</v>
      </c>
      <c r="C20" s="200" t="str">
        <f>IF(ISERROR(VLOOKUP(B20,#REF!,2,0)),"",(VLOOKUP(B20,#REF!,2,0)))</f>
        <v/>
      </c>
      <c r="D20" s="201" t="str">
        <f>IF(ISERROR(VLOOKUP(B20,#REF!,4,0)),"",(VLOOKUP(B20,#REF!,4,0)))</f>
        <v/>
      </c>
      <c r="E20" s="202" t="str">
        <f>IF(ISERROR(VLOOKUP(B20,#REF!,5,0)),"",(VLOOKUP(B20,#REF!,5,0)))</f>
        <v/>
      </c>
      <c r="F20" s="202" t="str">
        <f>IF(ISERROR(VLOOKUP(B20,#REF!,6,0)),"",(VLOOKUP(B20,#REF!,6,0)))</f>
        <v/>
      </c>
      <c r="G20" s="203"/>
      <c r="H20" s="204"/>
      <c r="J20" s="198"/>
      <c r="K20" s="205"/>
      <c r="L20" s="201"/>
      <c r="M20" s="206"/>
      <c r="N20" s="207"/>
      <c r="O20" s="203"/>
      <c r="P20" s="208"/>
    </row>
    <row r="21" spans="1:16" s="13" customFormat="1" ht="58.5" customHeight="1" x14ac:dyDescent="0.2">
      <c r="A21" s="198">
        <v>11</v>
      </c>
      <c r="B21" s="199" t="s">
        <v>177</v>
      </c>
      <c r="C21" s="200" t="str">
        <f>IF(ISERROR(VLOOKUP(B21,#REF!,2,0)),"",(VLOOKUP(B21,#REF!,2,0)))</f>
        <v/>
      </c>
      <c r="D21" s="201" t="str">
        <f>IF(ISERROR(VLOOKUP(B21,#REF!,4,0)),"",(VLOOKUP(B21,#REF!,4,0)))</f>
        <v/>
      </c>
      <c r="E21" s="202" t="str">
        <f>IF(ISERROR(VLOOKUP(B21,#REF!,5,0)),"",(VLOOKUP(B21,#REF!,5,0)))</f>
        <v/>
      </c>
      <c r="F21" s="202" t="str">
        <f>IF(ISERROR(VLOOKUP(B21,#REF!,6,0)),"",(VLOOKUP(B21,#REF!,6,0)))</f>
        <v/>
      </c>
      <c r="G21" s="203"/>
      <c r="H21" s="204"/>
      <c r="J21" s="198"/>
      <c r="K21" s="205"/>
      <c r="L21" s="201"/>
      <c r="M21" s="206"/>
      <c r="N21" s="207"/>
      <c r="O21" s="203"/>
      <c r="P21" s="208"/>
    </row>
    <row r="22" spans="1:16" s="13" customFormat="1" ht="58.5" customHeight="1" x14ac:dyDescent="0.2">
      <c r="A22" s="198">
        <v>12</v>
      </c>
      <c r="B22" s="199" t="s">
        <v>178</v>
      </c>
      <c r="C22" s="200" t="str">
        <f>IF(ISERROR(VLOOKUP(B22,#REF!,2,0)),"",(VLOOKUP(B22,#REF!,2,0)))</f>
        <v/>
      </c>
      <c r="D22" s="201" t="str">
        <f>IF(ISERROR(VLOOKUP(B22,#REF!,4,0)),"",(VLOOKUP(B22,#REF!,4,0)))</f>
        <v/>
      </c>
      <c r="E22" s="202" t="str">
        <f>IF(ISERROR(VLOOKUP(B22,#REF!,5,0)),"",(VLOOKUP(B22,#REF!,5,0)))</f>
        <v/>
      </c>
      <c r="F22" s="202" t="str">
        <f>IF(ISERROR(VLOOKUP(B22,#REF!,6,0)),"",(VLOOKUP(B22,#REF!,6,0)))</f>
        <v/>
      </c>
      <c r="G22" s="203"/>
      <c r="H22" s="204"/>
      <c r="J22" s="198"/>
      <c r="K22" s="205"/>
      <c r="L22" s="201"/>
      <c r="M22" s="206"/>
      <c r="N22" s="207"/>
      <c r="O22" s="203"/>
      <c r="P22" s="208"/>
    </row>
    <row r="23" spans="1:16" s="13" customFormat="1" ht="58.5" customHeight="1" x14ac:dyDescent="0.2">
      <c r="A23" s="157" t="s">
        <v>16</v>
      </c>
      <c r="B23" s="158"/>
      <c r="C23" s="158"/>
      <c r="D23" s="158"/>
      <c r="E23" s="158"/>
      <c r="F23" s="158"/>
      <c r="G23" s="158"/>
      <c r="H23" s="159"/>
      <c r="J23" s="198"/>
      <c r="K23" s="205"/>
      <c r="L23" s="201"/>
      <c r="M23" s="206"/>
      <c r="N23" s="207"/>
      <c r="O23" s="203"/>
      <c r="P23" s="208"/>
    </row>
    <row r="24" spans="1:16" s="13" customFormat="1" ht="58.5" customHeight="1" x14ac:dyDescent="0.2">
      <c r="A24" s="39" t="s">
        <v>201</v>
      </c>
      <c r="B24" s="39" t="s">
        <v>38</v>
      </c>
      <c r="C24" s="39" t="s">
        <v>37</v>
      </c>
      <c r="D24" s="78" t="s">
        <v>12</v>
      </c>
      <c r="E24" s="79" t="s">
        <v>13</v>
      </c>
      <c r="F24" s="79" t="s">
        <v>198</v>
      </c>
      <c r="G24" s="118" t="s">
        <v>14</v>
      </c>
      <c r="H24" s="39" t="s">
        <v>26</v>
      </c>
      <c r="J24" s="198"/>
      <c r="K24" s="205"/>
      <c r="L24" s="201"/>
      <c r="M24" s="206"/>
      <c r="N24" s="207"/>
      <c r="O24" s="203"/>
      <c r="P24" s="208"/>
    </row>
    <row r="25" spans="1:16" s="13" customFormat="1" ht="58.5" customHeight="1" x14ac:dyDescent="0.2">
      <c r="A25" s="198">
        <v>1</v>
      </c>
      <c r="B25" s="199" t="s">
        <v>179</v>
      </c>
      <c r="C25" s="200" t="str">
        <f>IF(ISERROR(VLOOKUP(B25,#REF!,2,0)),"",(VLOOKUP(B25,#REF!,2,0)))</f>
        <v/>
      </c>
      <c r="D25" s="201" t="str">
        <f>IF(ISERROR(VLOOKUP(B25,#REF!,4,0)),"",(VLOOKUP(B25,#REF!,4,0)))</f>
        <v/>
      </c>
      <c r="E25" s="202" t="str">
        <f>IF(ISERROR(VLOOKUP(B25,#REF!,5,0)),"",(VLOOKUP(B25,#REF!,5,0)))</f>
        <v/>
      </c>
      <c r="F25" s="202" t="str">
        <f>IF(ISERROR(VLOOKUP(B25,#REF!,6,0)),"",(VLOOKUP(B25,#REF!,6,0)))</f>
        <v/>
      </c>
      <c r="G25" s="217"/>
      <c r="H25" s="204"/>
      <c r="J25" s="198"/>
      <c r="K25" s="205"/>
      <c r="L25" s="201"/>
      <c r="M25" s="206"/>
      <c r="N25" s="207"/>
      <c r="O25" s="203"/>
      <c r="P25" s="208"/>
    </row>
    <row r="26" spans="1:16" s="13" customFormat="1" ht="58.5" customHeight="1" x14ac:dyDescent="0.2">
      <c r="A26" s="198">
        <v>2</v>
      </c>
      <c r="B26" s="199" t="s">
        <v>180</v>
      </c>
      <c r="C26" s="200" t="str">
        <f>IF(ISERROR(VLOOKUP(B26,#REF!,2,0)),"",(VLOOKUP(B26,#REF!,2,0)))</f>
        <v/>
      </c>
      <c r="D26" s="201" t="str">
        <f>IF(ISERROR(VLOOKUP(B26,#REF!,4,0)),"",(VLOOKUP(B26,#REF!,4,0)))</f>
        <v/>
      </c>
      <c r="E26" s="202" t="str">
        <f>IF(ISERROR(VLOOKUP(B26,#REF!,5,0)),"",(VLOOKUP(B26,#REF!,5,0)))</f>
        <v/>
      </c>
      <c r="F26" s="202" t="str">
        <f>IF(ISERROR(VLOOKUP(B26,#REF!,6,0)),"",(VLOOKUP(B26,#REF!,6,0)))</f>
        <v/>
      </c>
      <c r="G26" s="217"/>
      <c r="H26" s="204"/>
      <c r="J26" s="198"/>
      <c r="K26" s="205"/>
      <c r="L26" s="201"/>
      <c r="M26" s="206"/>
      <c r="N26" s="207"/>
      <c r="O26" s="203"/>
      <c r="P26" s="208"/>
    </row>
    <row r="27" spans="1:16" s="13" customFormat="1" ht="58.5" customHeight="1" x14ac:dyDescent="0.2">
      <c r="A27" s="198">
        <v>3</v>
      </c>
      <c r="B27" s="199" t="s">
        <v>181</v>
      </c>
      <c r="C27" s="200" t="str">
        <f>IF(ISERROR(VLOOKUP(B27,#REF!,2,0)),"",(VLOOKUP(B27,#REF!,2,0)))</f>
        <v/>
      </c>
      <c r="D27" s="201" t="str">
        <f>IF(ISERROR(VLOOKUP(B27,#REF!,4,0)),"",(VLOOKUP(B27,#REF!,4,0)))</f>
        <v/>
      </c>
      <c r="E27" s="202" t="str">
        <f>IF(ISERROR(VLOOKUP(B27,#REF!,5,0)),"",(VLOOKUP(B27,#REF!,5,0)))</f>
        <v/>
      </c>
      <c r="F27" s="202" t="str">
        <f>IF(ISERROR(VLOOKUP(B27,#REF!,6,0)),"",(VLOOKUP(B27,#REF!,6,0)))</f>
        <v/>
      </c>
      <c r="G27" s="217"/>
      <c r="H27" s="204"/>
      <c r="J27" s="198"/>
      <c r="K27" s="205"/>
      <c r="L27" s="201"/>
      <c r="M27" s="206"/>
      <c r="N27" s="207"/>
      <c r="O27" s="203"/>
      <c r="P27" s="208"/>
    </row>
    <row r="28" spans="1:16" s="13" customFormat="1" ht="58.5" customHeight="1" x14ac:dyDescent="0.2">
      <c r="A28" s="198">
        <v>4</v>
      </c>
      <c r="B28" s="199" t="s">
        <v>182</v>
      </c>
      <c r="C28" s="200" t="str">
        <f>IF(ISERROR(VLOOKUP(B28,#REF!,2,0)),"",(VLOOKUP(B28,#REF!,2,0)))</f>
        <v/>
      </c>
      <c r="D28" s="201" t="str">
        <f>IF(ISERROR(VLOOKUP(B28,#REF!,4,0)),"",(VLOOKUP(B28,#REF!,4,0)))</f>
        <v/>
      </c>
      <c r="E28" s="202" t="str">
        <f>IF(ISERROR(VLOOKUP(B28,#REF!,5,0)),"",(VLOOKUP(B28,#REF!,5,0)))</f>
        <v/>
      </c>
      <c r="F28" s="202" t="str">
        <f>IF(ISERROR(VLOOKUP(B28,#REF!,6,0)),"",(VLOOKUP(B28,#REF!,6,0)))</f>
        <v/>
      </c>
      <c r="G28" s="217"/>
      <c r="H28" s="204"/>
      <c r="J28" s="198"/>
      <c r="K28" s="205"/>
      <c r="L28" s="201"/>
      <c r="M28" s="206"/>
      <c r="N28" s="207"/>
      <c r="O28" s="203"/>
      <c r="P28" s="208"/>
    </row>
    <row r="29" spans="1:16" s="13" customFormat="1" ht="58.5" customHeight="1" x14ac:dyDescent="0.2">
      <c r="A29" s="198">
        <v>5</v>
      </c>
      <c r="B29" s="199" t="s">
        <v>183</v>
      </c>
      <c r="C29" s="200" t="str">
        <f>IF(ISERROR(VLOOKUP(B29,#REF!,2,0)),"",(VLOOKUP(B29,#REF!,2,0)))</f>
        <v/>
      </c>
      <c r="D29" s="201" t="str">
        <f>IF(ISERROR(VLOOKUP(B29,#REF!,4,0)),"",(VLOOKUP(B29,#REF!,4,0)))</f>
        <v/>
      </c>
      <c r="E29" s="202" t="str">
        <f>IF(ISERROR(VLOOKUP(B29,#REF!,5,0)),"",(VLOOKUP(B29,#REF!,5,0)))</f>
        <v/>
      </c>
      <c r="F29" s="202" t="str">
        <f>IF(ISERROR(VLOOKUP(B29,#REF!,6,0)),"",(VLOOKUP(B29,#REF!,6,0)))</f>
        <v/>
      </c>
      <c r="G29" s="217"/>
      <c r="H29" s="204"/>
      <c r="J29" s="198"/>
      <c r="K29" s="205"/>
      <c r="L29" s="201"/>
      <c r="M29" s="206"/>
      <c r="N29" s="207"/>
      <c r="O29" s="203"/>
      <c r="P29" s="208"/>
    </row>
    <row r="30" spans="1:16" s="13" customFormat="1" ht="58.5" customHeight="1" x14ac:dyDescent="0.2">
      <c r="A30" s="198">
        <v>6</v>
      </c>
      <c r="B30" s="199" t="s">
        <v>184</v>
      </c>
      <c r="C30" s="200" t="str">
        <f>IF(ISERROR(VLOOKUP(B30,#REF!,2,0)),"",(VLOOKUP(B30,#REF!,2,0)))</f>
        <v/>
      </c>
      <c r="D30" s="201" t="str">
        <f>IF(ISERROR(VLOOKUP(B30,#REF!,4,0)),"",(VLOOKUP(B30,#REF!,4,0)))</f>
        <v/>
      </c>
      <c r="E30" s="202" t="str">
        <f>IF(ISERROR(VLOOKUP(B30,#REF!,5,0)),"",(VLOOKUP(B30,#REF!,5,0)))</f>
        <v/>
      </c>
      <c r="F30" s="202" t="str">
        <f>IF(ISERROR(VLOOKUP(B30,#REF!,6,0)),"",(VLOOKUP(B30,#REF!,6,0)))</f>
        <v/>
      </c>
      <c r="G30" s="217"/>
      <c r="H30" s="204"/>
      <c r="J30" s="198"/>
      <c r="K30" s="205"/>
      <c r="L30" s="201"/>
      <c r="M30" s="206"/>
      <c r="N30" s="207"/>
      <c r="O30" s="203"/>
      <c r="P30" s="208"/>
    </row>
    <row r="31" spans="1:16" s="13" customFormat="1" ht="58.5" customHeight="1" x14ac:dyDescent="0.2">
      <c r="A31" s="198">
        <v>7</v>
      </c>
      <c r="B31" s="199" t="s">
        <v>185</v>
      </c>
      <c r="C31" s="200" t="str">
        <f>IF(ISERROR(VLOOKUP(B31,#REF!,2,0)),"",(VLOOKUP(B31,#REF!,2,0)))</f>
        <v/>
      </c>
      <c r="D31" s="201" t="str">
        <f>IF(ISERROR(VLOOKUP(B31,#REF!,4,0)),"",(VLOOKUP(B31,#REF!,4,0)))</f>
        <v/>
      </c>
      <c r="E31" s="202" t="str">
        <f>IF(ISERROR(VLOOKUP(B31,#REF!,5,0)),"",(VLOOKUP(B31,#REF!,5,0)))</f>
        <v/>
      </c>
      <c r="F31" s="202" t="str">
        <f>IF(ISERROR(VLOOKUP(B31,#REF!,6,0)),"",(VLOOKUP(B31,#REF!,6,0)))</f>
        <v/>
      </c>
      <c r="G31" s="217"/>
      <c r="H31" s="204"/>
      <c r="J31" s="198"/>
      <c r="K31" s="205"/>
      <c r="L31" s="201"/>
      <c r="M31" s="206"/>
      <c r="N31" s="207"/>
      <c r="O31" s="203"/>
      <c r="P31" s="208"/>
    </row>
    <row r="32" spans="1:16" s="13" customFormat="1" ht="58.5" customHeight="1" x14ac:dyDescent="0.2">
      <c r="A32" s="198">
        <v>8</v>
      </c>
      <c r="B32" s="199" t="s">
        <v>186</v>
      </c>
      <c r="C32" s="200" t="str">
        <f>IF(ISERROR(VLOOKUP(B32,#REF!,2,0)),"",(VLOOKUP(B32,#REF!,2,0)))</f>
        <v/>
      </c>
      <c r="D32" s="201" t="str">
        <f>IF(ISERROR(VLOOKUP(B32,#REF!,4,0)),"",(VLOOKUP(B32,#REF!,4,0)))</f>
        <v/>
      </c>
      <c r="E32" s="202" t="str">
        <f>IF(ISERROR(VLOOKUP(B32,#REF!,5,0)),"",(VLOOKUP(B32,#REF!,5,0)))</f>
        <v/>
      </c>
      <c r="F32" s="202" t="str">
        <f>IF(ISERROR(VLOOKUP(B32,#REF!,6,0)),"",(VLOOKUP(B32,#REF!,6,0)))</f>
        <v/>
      </c>
      <c r="G32" s="217"/>
      <c r="H32" s="204"/>
      <c r="J32" s="198"/>
      <c r="K32" s="205"/>
      <c r="L32" s="201"/>
      <c r="M32" s="206"/>
      <c r="N32" s="207"/>
      <c r="O32" s="203"/>
      <c r="P32" s="208"/>
    </row>
    <row r="33" spans="1:16" s="13" customFormat="1" ht="58.5" customHeight="1" x14ac:dyDescent="0.2">
      <c r="A33" s="198">
        <v>9</v>
      </c>
      <c r="B33" s="199" t="s">
        <v>187</v>
      </c>
      <c r="C33" s="200" t="str">
        <f>IF(ISERROR(VLOOKUP(B33,#REF!,2,0)),"",(VLOOKUP(B33,#REF!,2,0)))</f>
        <v/>
      </c>
      <c r="D33" s="201" t="str">
        <f>IF(ISERROR(VLOOKUP(B33,#REF!,4,0)),"",(VLOOKUP(B33,#REF!,4,0)))</f>
        <v/>
      </c>
      <c r="E33" s="202" t="str">
        <f>IF(ISERROR(VLOOKUP(B33,#REF!,5,0)),"",(VLOOKUP(B33,#REF!,5,0)))</f>
        <v/>
      </c>
      <c r="F33" s="202" t="str">
        <f>IF(ISERROR(VLOOKUP(B33,#REF!,6,0)),"",(VLOOKUP(B33,#REF!,6,0)))</f>
        <v/>
      </c>
      <c r="G33" s="217"/>
      <c r="H33" s="204"/>
      <c r="J33" s="198"/>
      <c r="K33" s="205"/>
      <c r="L33" s="201"/>
      <c r="M33" s="206"/>
      <c r="N33" s="207"/>
      <c r="O33" s="203"/>
      <c r="P33" s="208"/>
    </row>
    <row r="34" spans="1:16" s="13" customFormat="1" ht="58.5" customHeight="1" x14ac:dyDescent="0.2">
      <c r="A34" s="198">
        <v>10</v>
      </c>
      <c r="B34" s="199" t="s">
        <v>188</v>
      </c>
      <c r="C34" s="200" t="str">
        <f>IF(ISERROR(VLOOKUP(B34,#REF!,2,0)),"",(VLOOKUP(B34,#REF!,2,0)))</f>
        <v/>
      </c>
      <c r="D34" s="201" t="str">
        <f>IF(ISERROR(VLOOKUP(B34,#REF!,4,0)),"",(VLOOKUP(B34,#REF!,4,0)))</f>
        <v/>
      </c>
      <c r="E34" s="202" t="str">
        <f>IF(ISERROR(VLOOKUP(B34,#REF!,5,0)),"",(VLOOKUP(B34,#REF!,5,0)))</f>
        <v/>
      </c>
      <c r="F34" s="202" t="str">
        <f>IF(ISERROR(VLOOKUP(B34,#REF!,6,0)),"",(VLOOKUP(B34,#REF!,6,0)))</f>
        <v/>
      </c>
      <c r="G34" s="217"/>
      <c r="H34" s="204"/>
      <c r="J34" s="198"/>
      <c r="K34" s="205"/>
      <c r="L34" s="201"/>
      <c r="M34" s="206"/>
      <c r="N34" s="207"/>
      <c r="O34" s="203"/>
      <c r="P34" s="208"/>
    </row>
    <row r="35" spans="1:16" s="13" customFormat="1" ht="58.5" customHeight="1" x14ac:dyDescent="0.2">
      <c r="A35" s="198">
        <v>11</v>
      </c>
      <c r="B35" s="199" t="s">
        <v>189</v>
      </c>
      <c r="C35" s="200" t="str">
        <f>IF(ISERROR(VLOOKUP(B35,#REF!,2,0)),"",(VLOOKUP(B35,#REF!,2,0)))</f>
        <v/>
      </c>
      <c r="D35" s="201" t="str">
        <f>IF(ISERROR(VLOOKUP(B35,#REF!,4,0)),"",(VLOOKUP(B35,#REF!,4,0)))</f>
        <v/>
      </c>
      <c r="E35" s="202" t="str">
        <f>IF(ISERROR(VLOOKUP(B35,#REF!,5,0)),"",(VLOOKUP(B35,#REF!,5,0)))</f>
        <v/>
      </c>
      <c r="F35" s="202" t="str">
        <f>IF(ISERROR(VLOOKUP(B35,#REF!,6,0)),"",(VLOOKUP(B35,#REF!,6,0)))</f>
        <v/>
      </c>
      <c r="G35" s="217"/>
      <c r="H35" s="204"/>
      <c r="J35" s="198"/>
      <c r="K35" s="205"/>
      <c r="L35" s="201"/>
      <c r="M35" s="206"/>
      <c r="N35" s="207"/>
      <c r="O35" s="203"/>
      <c r="P35" s="208"/>
    </row>
    <row r="36" spans="1:16" s="13" customFormat="1" ht="58.5" customHeight="1" x14ac:dyDescent="0.2">
      <c r="A36" s="198">
        <v>12</v>
      </c>
      <c r="B36" s="199" t="s">
        <v>190</v>
      </c>
      <c r="C36" s="200" t="str">
        <f>IF(ISERROR(VLOOKUP(B36,#REF!,2,0)),"",(VLOOKUP(B36,#REF!,2,0)))</f>
        <v/>
      </c>
      <c r="D36" s="201" t="str">
        <f>IF(ISERROR(VLOOKUP(B36,#REF!,4,0)),"",(VLOOKUP(B36,#REF!,4,0)))</f>
        <v/>
      </c>
      <c r="E36" s="202" t="str">
        <f>IF(ISERROR(VLOOKUP(B36,#REF!,5,0)),"",(VLOOKUP(B36,#REF!,5,0)))</f>
        <v/>
      </c>
      <c r="F36" s="202" t="str">
        <f>IF(ISERROR(VLOOKUP(B36,#REF!,6,0)),"",(VLOOKUP(B36,#REF!,6,0)))</f>
        <v/>
      </c>
      <c r="G36" s="217"/>
      <c r="H36" s="204"/>
      <c r="J36" s="198"/>
      <c r="K36" s="205"/>
      <c r="L36" s="201"/>
      <c r="M36" s="206"/>
      <c r="N36" s="207"/>
      <c r="O36" s="203"/>
      <c r="P36" s="208"/>
    </row>
    <row r="37" spans="1:16" ht="7.5" customHeight="1" x14ac:dyDescent="0.2">
      <c r="A37" s="25"/>
      <c r="B37" s="25"/>
      <c r="C37" s="26"/>
      <c r="D37" s="46"/>
      <c r="E37" s="27"/>
      <c r="F37" s="121"/>
      <c r="G37" s="29"/>
      <c r="H37" s="29"/>
      <c r="I37" s="29"/>
      <c r="K37" s="30"/>
      <c r="L37" s="31"/>
      <c r="M37" s="32"/>
      <c r="N37" s="33"/>
      <c r="O37" s="42"/>
      <c r="P37" s="42"/>
    </row>
    <row r="38" spans="1:16" ht="14.25" customHeight="1" x14ac:dyDescent="0.2">
      <c r="A38" s="20" t="s">
        <v>18</v>
      </c>
      <c r="B38" s="20"/>
      <c r="C38" s="20"/>
      <c r="D38" s="47"/>
      <c r="E38" s="40" t="s">
        <v>0</v>
      </c>
      <c r="F38" s="122" t="s">
        <v>1</v>
      </c>
      <c r="G38" s="17"/>
      <c r="H38" s="17"/>
      <c r="I38" s="17"/>
      <c r="J38" s="21" t="s">
        <v>2</v>
      </c>
      <c r="K38" s="21"/>
      <c r="L38" s="21"/>
      <c r="M38" s="21"/>
      <c r="O38" s="43" t="s">
        <v>3</v>
      </c>
      <c r="P38" s="44" t="s">
        <v>3</v>
      </c>
    </row>
  </sheetData>
  <autoFilter ref="K9:P10"/>
  <mergeCells count="17">
    <mergeCell ref="O9:O10"/>
    <mergeCell ref="P9:P10"/>
    <mergeCell ref="D7:E7"/>
    <mergeCell ref="J9:J10"/>
    <mergeCell ref="K9:K10"/>
    <mergeCell ref="L9:L10"/>
    <mergeCell ref="M9:M10"/>
    <mergeCell ref="N9:N10"/>
    <mergeCell ref="A8:H8"/>
    <mergeCell ref="J8:N8"/>
    <mergeCell ref="A7:C7"/>
    <mergeCell ref="A1:P1"/>
    <mergeCell ref="A2:P2"/>
    <mergeCell ref="A3:C3"/>
    <mergeCell ref="D3:E3"/>
    <mergeCell ref="F3:G3"/>
    <mergeCell ref="H3:I3"/>
  </mergeCells>
  <hyperlinks>
    <hyperlink ref="D3" location="'YARIŞMA PROGRAMI'!C7" display="100 m. Engelli"/>
  </hyperlinks>
  <printOptions horizontalCentered="1"/>
  <pageMargins left="0.27559055118110237" right="0.19685039370078741" top="0.53" bottom="0.35433070866141736" header="0.39370078740157483" footer="0.27559055118110237"/>
  <pageSetup paperSize="9" scale="41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23</vt:i4>
      </vt:variant>
      <vt:variant>
        <vt:lpstr>Adlandırılmış Aralıklar</vt:lpstr>
      </vt:variant>
      <vt:variant>
        <vt:i4>21</vt:i4>
      </vt:variant>
    </vt:vector>
  </HeadingPairs>
  <TitlesOfParts>
    <vt:vector size="44" baseType="lpstr">
      <vt:lpstr>YARIŞMA BİLGİLERİ</vt:lpstr>
      <vt:lpstr>3000m.Eng</vt:lpstr>
      <vt:lpstr>Sırık</vt:lpstr>
      <vt:lpstr>Gülle</vt:lpstr>
      <vt:lpstr>100m. Seçme</vt:lpstr>
      <vt:lpstr>Cirit</vt:lpstr>
      <vt:lpstr>Üçadım</vt:lpstr>
      <vt:lpstr>200m. Seçme</vt:lpstr>
      <vt:lpstr>3000m.</vt:lpstr>
      <vt:lpstr>5000m.</vt:lpstr>
      <vt:lpstr>400m.Eng</vt:lpstr>
      <vt:lpstr>Uzun</vt:lpstr>
      <vt:lpstr>Fed.Den.400m.</vt:lpstr>
      <vt:lpstr>ERKEKLER ÇEKİÇ</vt:lpstr>
      <vt:lpstr>BAYANLAR ÇEKİÇ</vt:lpstr>
      <vt:lpstr>Disk</vt:lpstr>
      <vt:lpstr>4x100m.</vt:lpstr>
      <vt:lpstr>Start Listesi 2.Gün</vt:lpstr>
      <vt:lpstr>Fed.Den.100m.Eng</vt:lpstr>
      <vt:lpstr>3000m. Yürüyüş</vt:lpstr>
      <vt:lpstr>4x400m.</vt:lpstr>
      <vt:lpstr>Genel Puan Tablosu</vt:lpstr>
      <vt:lpstr>ALMANAK TOPLU SONUÇ</vt:lpstr>
      <vt:lpstr>'100m. Seçme'!Yazdırma_Alanı</vt:lpstr>
      <vt:lpstr>'200m. Seçme'!Yazdırma_Alanı</vt:lpstr>
      <vt:lpstr>'3000m.'!Yazdırma_Alanı</vt:lpstr>
      <vt:lpstr>'3000m. Yürüyüş'!Yazdırma_Alanı</vt:lpstr>
      <vt:lpstr>'3000m.Eng'!Yazdırma_Alanı</vt:lpstr>
      <vt:lpstr>'400m.Eng'!Yazdırma_Alanı</vt:lpstr>
      <vt:lpstr>'4x100m.'!Yazdırma_Alanı</vt:lpstr>
      <vt:lpstr>'4x400m.'!Yazdırma_Alanı</vt:lpstr>
      <vt:lpstr>'5000m.'!Yazdırma_Alanı</vt:lpstr>
      <vt:lpstr>Cirit!Yazdırma_Alanı</vt:lpstr>
      <vt:lpstr>Disk!Yazdırma_Alanı</vt:lpstr>
      <vt:lpstr>'ERKEKLER ÇEKİÇ'!Yazdırma_Alanı</vt:lpstr>
      <vt:lpstr>Fed.Den.100m.Eng!Yazdırma_Alanı</vt:lpstr>
      <vt:lpstr>Fed.Den.400m.!Yazdırma_Alanı</vt:lpstr>
      <vt:lpstr>'Genel Puan Tablosu'!Yazdırma_Alanı</vt:lpstr>
      <vt:lpstr>Gülle!Yazdırma_Alanı</vt:lpstr>
      <vt:lpstr>Sırık!Yazdırma_Alanı</vt:lpstr>
      <vt:lpstr>'Start Listesi 2.Gün'!Yazdırma_Alanı</vt:lpstr>
      <vt:lpstr>Uzun!Yazdırma_Alanı</vt:lpstr>
      <vt:lpstr>Üçadım!Yazdırma_Alanı</vt:lpstr>
      <vt:lpstr>'Genel Puan Tablosu'!Yazdırma_Başlıkları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MÜNİR</dc:creator>
  <cp:lastModifiedBy>İbrahim YILDIRIM</cp:lastModifiedBy>
  <cp:lastPrinted>2017-04-15T10:58:35Z</cp:lastPrinted>
  <dcterms:created xsi:type="dcterms:W3CDTF">2004-05-10T13:01:28Z</dcterms:created>
  <dcterms:modified xsi:type="dcterms:W3CDTF">2017-04-17T08:24:42Z</dcterms:modified>
</cp:coreProperties>
</file>