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1">'START LİSTE'!$A$1:$F$33</definedName>
    <definedName name="_xlnm.Print_Area" localSheetId="3">'TAKIM KAYIT'!$A$1:$J$65</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<sst xmlns="http://schemas.openxmlformats.org/spreadsheetml/2006/main" count="114" uniqueCount="61">
  <si>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</si>
  <si>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</si>
  <si>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</si>
  <si>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</si>
  <si>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</si>
  <si>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</si>
  <si>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</si>
  <si>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</si>
  <si>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</si>
  <si>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</si>
  <si>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</si>
  <si>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</si>
  <si>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</si>
  <si>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</si>
  <si>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</si>
  <si>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</si>
  <si>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</si>
  <si>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</si>
  <si>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</si>
  <si>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</si>
  <si>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</si>
  <si>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</si>
  <si>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</si>
  <si>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</si>
  <si>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</si>
  <si>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</si>
  <si>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</si>
  <si>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</si>
  <si>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</si>
  <si>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Çorum</t>
  </si>
  <si>
    <r>
      <rPr>
        <b/>
        <i/>
        <sz val="14"/>
        <color indexed="8"/>
        <rFont val="Cambria"/>
        <family val="1"/>
      </rPr>
      <t xml:space="preserve">Türkiye Atletizm Federasyonu
</t>
    </r>
    <r>
      <rPr>
        <b/>
        <i/>
        <sz val="14"/>
        <color indexed="10"/>
        <rFont val="Cambria"/>
        <family val="1"/>
      </rPr>
      <t xml:space="preserve">Çorum </t>
    </r>
    <r>
      <rPr>
        <b/>
        <i/>
        <sz val="12"/>
        <color indexed="10"/>
        <rFont val="Cambria"/>
        <family val="1"/>
      </rPr>
      <t>Atletizm İl Temsilciliği</t>
    </r>
  </si>
  <si>
    <t>KÜBRA YILMAZ</t>
  </si>
  <si>
    <t>ÇORUM GENÇLİK SPOR KULÜBÜ</t>
  </si>
  <si>
    <t>T</t>
  </si>
  <si>
    <t>MİNE YAYLACI</t>
  </si>
  <si>
    <t xml:space="preserve">ÇORUM GENÇLİK SPOR KULÜBÜ </t>
  </si>
  <si>
    <t>SEHER BATAK</t>
  </si>
  <si>
    <t>BERFİN KARA</t>
  </si>
  <si>
    <t>Sibel UZUN</t>
  </si>
  <si>
    <t>Kastamonu Polis Gücü</t>
  </si>
  <si>
    <t>Gözdenur KOYUNCU</t>
  </si>
  <si>
    <t>Sevdanur KOYUNCU</t>
  </si>
  <si>
    <t>ELİF YILDIRIM</t>
  </si>
  <si>
    <t>KARABÜK-GENÇLİK SPOR</t>
  </si>
  <si>
    <t>BÜŞRA GÖKTAŞ</t>
  </si>
  <si>
    <t>BUSE BAHAR GÖRGÜN</t>
  </si>
  <si>
    <t>GÖZDE ARSLAN</t>
  </si>
  <si>
    <t xml:space="preserve">  ELİF  ASLAN</t>
  </si>
  <si>
    <t>KARABÜK-   İL  KARMASI</t>
  </si>
  <si>
    <t xml:space="preserve">  BİRGÜL YILMAZ</t>
  </si>
  <si>
    <t xml:space="preserve"> MERVENUR  KAPLAN </t>
  </si>
  <si>
    <t xml:space="preserve"> KÜBRA KAYA</t>
  </si>
  <si>
    <t>TUĞÇE TEMELTAŞ</t>
  </si>
  <si>
    <t>BARTIN GENÇLİK HİZMETLERİ SPOR KLB.</t>
  </si>
  <si>
    <t>EMİNE ÖZGE ÇETİN</t>
  </si>
  <si>
    <t>ALEYNA OLGUN</t>
  </si>
  <si>
    <t>KADER ÇELİK</t>
  </si>
  <si>
    <t>Pınar KAPLAN</t>
  </si>
  <si>
    <t>F</t>
  </si>
  <si>
    <t>DNF</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</si>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</sst>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3">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thin"/>
      <top style="medium"/>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0"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0" fillId="29" borderId="27" xfId="0" applyNumberFormat="1" applyFont="1" applyFill="1" applyBorder="1" applyAlignment="1">
      <alignment horizontal="center" vertical="center"/>
    </xf>
    <xf numFmtId="184" fontId="50" fillId="29" borderId="27" xfId="0" applyNumberFormat="1" applyFont="1" applyFill="1" applyBorder="1" applyAlignment="1">
      <alignment vertical="center"/>
    </xf>
    <xf numFmtId="181" fontId="50"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0"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1" fillId="31" borderId="36" xfId="0" applyFont="1" applyFill="1" applyBorder="1" applyAlignment="1" applyProtection="1">
      <alignment vertical="center"/>
      <protection hidden="1"/>
    </xf>
    <xf numFmtId="0" fontId="52"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3" fillId="32" borderId="36" xfId="0" applyFont="1" applyFill="1" applyBorder="1" applyAlignment="1" applyProtection="1">
      <alignment horizontal="right" vertical="center" wrapText="1"/>
      <protection hidden="1"/>
    </xf>
    <xf numFmtId="0" fontId="53" fillId="32" borderId="36" xfId="0" applyFont="1" applyFill="1" applyBorder="1" applyAlignment="1" applyProtection="1">
      <alignment horizontal="right" vertical="center"/>
      <protection hidden="1"/>
    </xf>
    <xf numFmtId="0" fontId="53" fillId="32" borderId="38" xfId="0" applyFont="1" applyFill="1" applyBorder="1" applyAlignment="1" applyProtection="1">
      <alignment horizontal="right" vertical="center" wrapText="1"/>
      <protection hidden="1"/>
    </xf>
    <xf numFmtId="0" fontId="54" fillId="31" borderId="36" xfId="0" applyFont="1" applyFill="1" applyBorder="1" applyAlignment="1" applyProtection="1">
      <alignment horizontal="right" vertical="center" wrapText="1"/>
      <protection hidden="1"/>
    </xf>
    <xf numFmtId="181" fontId="55" fillId="31" borderId="0" xfId="0" applyNumberFormat="1" applyFont="1" applyFill="1" applyBorder="1" applyAlignment="1" applyProtection="1">
      <alignment horizontal="left" vertical="center" wrapText="1"/>
      <protection hidden="1"/>
    </xf>
    <xf numFmtId="181" fontId="55"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6" fillId="0" borderId="26"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34"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33" xfId="0" applyFont="1" applyFill="1" applyBorder="1" applyAlignment="1">
      <alignment horizontal="left" vertical="center" shrinkToFit="1"/>
    </xf>
    <xf numFmtId="0" fontId="57" fillId="0" borderId="25" xfId="0" applyFont="1" applyFill="1" applyBorder="1" applyAlignment="1">
      <alignment horizontal="left" vertical="center"/>
    </xf>
    <xf numFmtId="0" fontId="57" fillId="0" borderId="25" xfId="0" applyFont="1" applyFill="1" applyBorder="1" applyAlignment="1">
      <alignment horizontal="left" vertical="center" shrinkToFit="1"/>
    </xf>
    <xf numFmtId="0" fontId="57" fillId="0" borderId="34" xfId="0" applyFont="1" applyFill="1" applyBorder="1" applyAlignment="1">
      <alignment horizontal="left" vertical="center"/>
    </xf>
    <xf numFmtId="0" fontId="57" fillId="0" borderId="34" xfId="0" applyFont="1" applyFill="1" applyBorder="1" applyAlignment="1">
      <alignment horizontal="left" vertical="center" shrinkToFit="1"/>
    </xf>
    <xf numFmtId="0" fontId="57" fillId="0" borderId="26" xfId="0" applyFont="1" applyFill="1" applyBorder="1" applyAlignment="1">
      <alignment horizontal="left" vertical="center"/>
    </xf>
    <xf numFmtId="0" fontId="57" fillId="0" borderId="26" xfId="0" applyFont="1" applyFill="1" applyBorder="1" applyAlignment="1">
      <alignment horizontal="left" vertical="center" shrinkToFit="1"/>
    </xf>
    <xf numFmtId="0" fontId="57" fillId="0" borderId="44" xfId="0" applyFont="1" applyFill="1" applyBorder="1" applyAlignment="1">
      <alignment horizontal="left" vertical="center" shrinkToFit="1"/>
    </xf>
    <xf numFmtId="0" fontId="30" fillId="0" borderId="45" xfId="0" applyFont="1" applyFill="1" applyBorder="1" applyAlignment="1">
      <alignment vertical="center"/>
    </xf>
    <xf numFmtId="0" fontId="30" fillId="0" borderId="24" xfId="0" applyFont="1" applyFill="1" applyBorder="1" applyAlignment="1">
      <alignment vertical="center"/>
    </xf>
    <xf numFmtId="0" fontId="30" fillId="0" borderId="33"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58" fillId="32" borderId="46" xfId="0" applyFont="1" applyFill="1" applyBorder="1" applyAlignment="1" applyProtection="1">
      <alignment horizontal="left" vertical="center" wrapText="1"/>
      <protection locked="0"/>
    </xf>
    <xf numFmtId="0" fontId="58" fillId="32" borderId="47" xfId="0" applyFont="1" applyFill="1" applyBorder="1" applyAlignment="1" applyProtection="1">
      <alignment horizontal="left" vertical="center" wrapText="1"/>
      <protection locked="0"/>
    </xf>
    <xf numFmtId="184" fontId="59" fillId="32" borderId="46" xfId="0" applyNumberFormat="1" applyFont="1" applyFill="1" applyBorder="1" applyAlignment="1" applyProtection="1">
      <alignment horizontal="left" vertical="center" wrapText="1"/>
      <protection locked="0"/>
    </xf>
    <xf numFmtId="184" fontId="59" fillId="32" borderId="47" xfId="0" applyNumberFormat="1" applyFont="1" applyFill="1" applyBorder="1" applyAlignment="1" applyProtection="1">
      <alignment horizontal="left" vertical="center" wrapText="1"/>
      <protection locked="0"/>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19" fillId="31" borderId="50" xfId="0" applyFont="1" applyFill="1" applyBorder="1" applyAlignment="1" applyProtection="1">
      <alignment horizontal="center" wrapText="1"/>
      <protection hidden="1"/>
    </xf>
    <xf numFmtId="0" fontId="60" fillId="31" borderId="36" xfId="0" applyFont="1" applyFill="1" applyBorder="1" applyAlignment="1" applyProtection="1">
      <alignment horizontal="center" vertical="center" wrapText="1"/>
      <protection locked="0"/>
    </xf>
    <xf numFmtId="0" fontId="60" fillId="31" borderId="0" xfId="0" applyFont="1" applyFill="1" applyBorder="1" applyAlignment="1" applyProtection="1">
      <alignment horizontal="center" vertical="center"/>
      <protection locked="0"/>
    </xf>
    <xf numFmtId="0" fontId="60" fillId="31" borderId="37" xfId="0" applyFont="1" applyFill="1" applyBorder="1" applyAlignment="1" applyProtection="1">
      <alignment horizontal="center" vertical="center"/>
      <protection locked="0"/>
    </xf>
    <xf numFmtId="0" fontId="60" fillId="31" borderId="36" xfId="0" applyFont="1" applyFill="1" applyBorder="1" applyAlignment="1" applyProtection="1">
      <alignment horizontal="center" vertical="center"/>
      <protection hidden="1"/>
    </xf>
    <xf numFmtId="0" fontId="60" fillId="31" borderId="0" xfId="0" applyFont="1" applyFill="1" applyBorder="1" applyAlignment="1" applyProtection="1">
      <alignment horizontal="center" vertical="center"/>
      <protection hidden="1"/>
    </xf>
    <xf numFmtId="0" fontId="60"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wrapText="1"/>
      <protection hidden="1"/>
    </xf>
    <xf numFmtId="0" fontId="52" fillId="31" borderId="0" xfId="0" applyFont="1" applyFill="1" applyBorder="1" applyAlignment="1" applyProtection="1">
      <alignment horizontal="center" vertical="center"/>
      <protection hidden="1"/>
    </xf>
    <xf numFmtId="0" fontId="52"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protection hidden="1"/>
    </xf>
    <xf numFmtId="0" fontId="50"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1" fillId="29" borderId="0" xfId="0" applyNumberFormat="1" applyFont="1" applyFill="1" applyAlignment="1">
      <alignment horizontal="center" vertical="center" wrapText="1"/>
    </xf>
    <xf numFmtId="184" fontId="50"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2" fillId="29" borderId="0" xfId="0" applyNumberFormat="1" applyFont="1" applyFill="1" applyAlignment="1">
      <alignment horizontal="center" vertical="center" wrapText="1"/>
    </xf>
    <xf numFmtId="184" fontId="50"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0" fillId="29" borderId="27" xfId="0" applyNumberFormat="1" applyFont="1" applyFill="1" applyBorder="1" applyAlignment="1" applyProtection="1">
      <alignment horizontal="left" vertical="center"/>
      <protection hidden="1"/>
    </xf>
    <xf numFmtId="184" fontId="50"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1"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6">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668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G23" sqref="G23"/>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48"/>
      <c r="B1" s="149"/>
      <c r="C1" s="150"/>
    </row>
    <row r="2" spans="1:5" ht="42.75" customHeight="1">
      <c r="A2" s="151" t="s">
        <v>30</v>
      </c>
      <c r="B2" s="152"/>
      <c r="C2" s="153"/>
      <c r="D2" s="104"/>
      <c r="E2" s="104"/>
    </row>
    <row r="3" spans="1:5" ht="24.75" customHeight="1">
      <c r="A3" s="154"/>
      <c r="B3" s="155"/>
      <c r="C3" s="156"/>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57" t="str">
        <f>B24</f>
        <v>Küçükler ve Yıldızlar Bölgesel Kros Ligi 1.Kademe</v>
      </c>
      <c r="B18" s="158"/>
      <c r="C18" s="159"/>
    </row>
    <row r="19" spans="1:3" ht="31.5" customHeight="1">
      <c r="A19" s="160"/>
      <c r="B19" s="158"/>
      <c r="C19" s="159"/>
    </row>
    <row r="20" spans="1:3" ht="25.5" customHeight="1">
      <c r="A20" s="110"/>
      <c r="B20" s="111" t="str">
        <f>B27</f>
        <v>Çorum</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44" t="s">
        <v>23</v>
      </c>
      <c r="C24" s="145"/>
    </row>
    <row r="25" spans="1:3" ht="21" customHeight="1">
      <c r="A25" s="117" t="s">
        <v>11</v>
      </c>
      <c r="B25" s="144" t="s">
        <v>25</v>
      </c>
      <c r="C25" s="145"/>
    </row>
    <row r="26" spans="1:3" ht="21" customHeight="1">
      <c r="A26" s="118" t="s">
        <v>12</v>
      </c>
      <c r="B26" s="144" t="s">
        <v>24</v>
      </c>
      <c r="C26" s="145"/>
    </row>
    <row r="27" spans="1:3" ht="21" customHeight="1">
      <c r="A27" s="117" t="s">
        <v>13</v>
      </c>
      <c r="B27" s="144" t="s">
        <v>29</v>
      </c>
      <c r="C27" s="145"/>
    </row>
    <row r="28" spans="1:3" ht="21" customHeight="1">
      <c r="A28" s="119" t="s">
        <v>16</v>
      </c>
      <c r="B28" s="146">
        <v>41672.444444444445</v>
      </c>
      <c r="C28" s="147"/>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9"/>
  <sheetViews>
    <sheetView tabSelected="1" view="pageBreakPreview" zoomScaleSheetLayoutView="100" zoomScalePageLayoutView="0" workbookViewId="0" topLeftCell="A1">
      <selection activeCell="D30" sqref="D30"/>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62" t="str">
        <f>KAPAK!A2</f>
        <v>Türkiye Atletizm Federasyonu
Çorum Atletizm İl Temsilciliği</v>
      </c>
      <c r="B1" s="163"/>
      <c r="C1" s="163"/>
      <c r="D1" s="163"/>
      <c r="E1" s="163"/>
      <c r="F1" s="163"/>
    </row>
    <row r="2" spans="1:6" ht="18.75" customHeight="1">
      <c r="A2" s="164" t="str">
        <f>KAPAK!B24</f>
        <v>Küçükler ve Yıldızlar Bölgesel Kros Ligi 1.Kademe</v>
      </c>
      <c r="B2" s="164"/>
      <c r="C2" s="164"/>
      <c r="D2" s="164"/>
      <c r="E2" s="164"/>
      <c r="F2" s="164"/>
    </row>
    <row r="3" spans="1:6" ht="15.75" customHeight="1">
      <c r="A3" s="165" t="str">
        <f>KAPAK!B27</f>
        <v>Çorum</v>
      </c>
      <c r="B3" s="165"/>
      <c r="C3" s="165"/>
      <c r="D3" s="165"/>
      <c r="E3" s="165"/>
      <c r="F3" s="165"/>
    </row>
    <row r="4" spans="1:6" ht="15.75" customHeight="1">
      <c r="A4" s="161" t="str">
        <f>KAPAK!B26</f>
        <v>Yıldız Kızlar</v>
      </c>
      <c r="B4" s="161"/>
      <c r="C4" s="161"/>
      <c r="D4" s="65" t="str">
        <f>KAPAK!B25</f>
        <v>2000 Metre</v>
      </c>
      <c r="E4" s="166">
        <f>KAPAK!B28</f>
        <v>41672.444444444445</v>
      </c>
      <c r="F4" s="166"/>
    </row>
    <row r="5" spans="1:8" s="69" customFormat="1" ht="25.5">
      <c r="A5" s="66" t="s">
        <v>0</v>
      </c>
      <c r="B5" s="66" t="s">
        <v>1</v>
      </c>
      <c r="C5" s="67" t="s">
        <v>3</v>
      </c>
      <c r="D5" s="66" t="s">
        <v>22</v>
      </c>
      <c r="E5" s="66" t="s">
        <v>8</v>
      </c>
      <c r="F5" s="68" t="s">
        <v>2</v>
      </c>
      <c r="G5" s="70"/>
      <c r="H5" s="70"/>
    </row>
    <row r="6" spans="1:6" ht="16.5" customHeight="1">
      <c r="A6" s="71">
        <v>1</v>
      </c>
      <c r="B6" s="72">
        <v>436</v>
      </c>
      <c r="C6" s="129" t="s">
        <v>31</v>
      </c>
      <c r="D6" s="130" t="s">
        <v>32</v>
      </c>
      <c r="E6" s="102" t="s">
        <v>33</v>
      </c>
      <c r="F6" s="73">
        <v>35985</v>
      </c>
    </row>
    <row r="7" spans="1:6" ht="16.5" customHeight="1">
      <c r="A7" s="74">
        <v>2</v>
      </c>
      <c r="B7" s="75">
        <v>437</v>
      </c>
      <c r="C7" s="131" t="s">
        <v>34</v>
      </c>
      <c r="D7" s="132" t="s">
        <v>35</v>
      </c>
      <c r="E7" s="78" t="s">
        <v>33</v>
      </c>
      <c r="F7" s="79">
        <v>36081</v>
      </c>
    </row>
    <row r="8" spans="1:6" ht="16.5" customHeight="1">
      <c r="A8" s="74">
        <v>3</v>
      </c>
      <c r="B8" s="75">
        <v>438</v>
      </c>
      <c r="C8" s="131" t="s">
        <v>36</v>
      </c>
      <c r="D8" s="132" t="s">
        <v>35</v>
      </c>
      <c r="E8" s="78" t="s">
        <v>33</v>
      </c>
      <c r="F8" s="79">
        <v>35843</v>
      </c>
    </row>
    <row r="9" spans="1:6" ht="16.5" customHeight="1" thickBot="1">
      <c r="A9" s="74">
        <v>4</v>
      </c>
      <c r="B9" s="80">
        <v>439</v>
      </c>
      <c r="C9" s="133" t="s">
        <v>37</v>
      </c>
      <c r="D9" s="134" t="s">
        <v>35</v>
      </c>
      <c r="E9" s="83" t="s">
        <v>33</v>
      </c>
      <c r="F9" s="84">
        <v>36160</v>
      </c>
    </row>
    <row r="10" spans="1:6" ht="16.5" customHeight="1">
      <c r="A10" s="74">
        <v>5</v>
      </c>
      <c r="B10" s="85">
        <v>440</v>
      </c>
      <c r="C10" s="135" t="s">
        <v>38</v>
      </c>
      <c r="D10" s="136" t="s">
        <v>39</v>
      </c>
      <c r="E10" s="88" t="s">
        <v>33</v>
      </c>
      <c r="F10" s="89">
        <v>35995</v>
      </c>
    </row>
    <row r="11" spans="1:6" ht="16.5" customHeight="1">
      <c r="A11" s="74">
        <v>6</v>
      </c>
      <c r="B11" s="75">
        <v>441</v>
      </c>
      <c r="C11" s="131" t="s">
        <v>40</v>
      </c>
      <c r="D11" s="132" t="s">
        <v>39</v>
      </c>
      <c r="E11" s="78" t="s">
        <v>33</v>
      </c>
      <c r="F11" s="79">
        <v>36040</v>
      </c>
    </row>
    <row r="12" spans="1:6" ht="16.5" customHeight="1">
      <c r="A12" s="74">
        <v>7</v>
      </c>
      <c r="B12" s="75">
        <v>442</v>
      </c>
      <c r="C12" s="131" t="s">
        <v>41</v>
      </c>
      <c r="D12" s="132" t="s">
        <v>39</v>
      </c>
      <c r="E12" s="78" t="s">
        <v>33</v>
      </c>
      <c r="F12" s="79">
        <v>35431</v>
      </c>
    </row>
    <row r="13" spans="1:6" ht="16.5" customHeight="1" thickBot="1">
      <c r="A13" s="74">
        <v>8</v>
      </c>
      <c r="B13" s="80">
        <v>443</v>
      </c>
      <c r="C13" s="133" t="s">
        <v>57</v>
      </c>
      <c r="D13" s="134" t="s">
        <v>39</v>
      </c>
      <c r="E13" s="83" t="s">
        <v>33</v>
      </c>
      <c r="F13" s="84">
        <v>35519</v>
      </c>
    </row>
    <row r="14" spans="1:6" ht="16.5" customHeight="1">
      <c r="A14" s="74">
        <v>9</v>
      </c>
      <c r="B14" s="85">
        <v>452</v>
      </c>
      <c r="C14" s="135" t="s">
        <v>52</v>
      </c>
      <c r="D14" s="136" t="s">
        <v>53</v>
      </c>
      <c r="E14" s="88" t="s">
        <v>33</v>
      </c>
      <c r="F14" s="89">
        <v>36004</v>
      </c>
    </row>
    <row r="15" spans="1:6" ht="16.5" customHeight="1">
      <c r="A15" s="74">
        <v>10</v>
      </c>
      <c r="B15" s="75">
        <v>453</v>
      </c>
      <c r="C15" s="131" t="s">
        <v>54</v>
      </c>
      <c r="D15" s="132" t="s">
        <v>53</v>
      </c>
      <c r="E15" s="78" t="s">
        <v>33</v>
      </c>
      <c r="F15" s="79">
        <v>35696</v>
      </c>
    </row>
    <row r="16" spans="1:6" ht="16.5" customHeight="1">
      <c r="A16" s="74">
        <v>11</v>
      </c>
      <c r="B16" s="75">
        <v>454</v>
      </c>
      <c r="C16" s="131" t="s">
        <v>55</v>
      </c>
      <c r="D16" s="132" t="s">
        <v>53</v>
      </c>
      <c r="E16" s="78" t="s">
        <v>33</v>
      </c>
      <c r="F16" s="79">
        <v>35577</v>
      </c>
    </row>
    <row r="17" spans="1:6" ht="16.5" customHeight="1" thickBot="1">
      <c r="A17" s="74">
        <v>12</v>
      </c>
      <c r="B17" s="80">
        <v>455</v>
      </c>
      <c r="C17" s="133" t="s">
        <v>56</v>
      </c>
      <c r="D17" s="134" t="s">
        <v>53</v>
      </c>
      <c r="E17" s="83" t="s">
        <v>33</v>
      </c>
      <c r="F17" s="84">
        <v>35479</v>
      </c>
    </row>
    <row r="18" spans="1:6" ht="16.5" customHeight="1">
      <c r="A18" s="74">
        <v>13</v>
      </c>
      <c r="B18" s="85">
        <v>444</v>
      </c>
      <c r="C18" s="135" t="s">
        <v>42</v>
      </c>
      <c r="D18" s="136" t="s">
        <v>43</v>
      </c>
      <c r="E18" s="88" t="s">
        <v>58</v>
      </c>
      <c r="F18" s="89">
        <v>36008</v>
      </c>
    </row>
    <row r="19" spans="1:6" ht="16.5" customHeight="1">
      <c r="A19" s="74">
        <v>14</v>
      </c>
      <c r="B19" s="75">
        <v>445</v>
      </c>
      <c r="C19" s="131" t="s">
        <v>44</v>
      </c>
      <c r="D19" s="136" t="s">
        <v>43</v>
      </c>
      <c r="E19" s="78" t="s">
        <v>58</v>
      </c>
      <c r="F19" s="79">
        <v>35809</v>
      </c>
    </row>
    <row r="20" spans="1:6" ht="16.5" customHeight="1">
      <c r="A20" s="74">
        <v>15</v>
      </c>
      <c r="B20" s="75">
        <v>446</v>
      </c>
      <c r="C20" s="131" t="s">
        <v>45</v>
      </c>
      <c r="D20" s="136" t="s">
        <v>43</v>
      </c>
      <c r="E20" s="78" t="s">
        <v>58</v>
      </c>
      <c r="F20" s="79">
        <v>35930</v>
      </c>
    </row>
    <row r="21" spans="1:6" ht="16.5" customHeight="1" thickBot="1">
      <c r="A21" s="74">
        <v>16</v>
      </c>
      <c r="B21" s="80">
        <v>447</v>
      </c>
      <c r="C21" s="133" t="s">
        <v>46</v>
      </c>
      <c r="D21" s="137" t="s">
        <v>43</v>
      </c>
      <c r="E21" s="83" t="s">
        <v>58</v>
      </c>
      <c r="F21" s="84">
        <v>35448</v>
      </c>
    </row>
    <row r="22" spans="1:6" ht="16.5" customHeight="1">
      <c r="A22" s="74">
        <v>17</v>
      </c>
      <c r="B22" s="85">
        <v>448</v>
      </c>
      <c r="C22" s="135" t="s">
        <v>47</v>
      </c>
      <c r="D22" s="136" t="s">
        <v>48</v>
      </c>
      <c r="E22" s="88" t="s">
        <v>58</v>
      </c>
      <c r="F22" s="89">
        <v>36148</v>
      </c>
    </row>
    <row r="23" spans="1:6" ht="16.5" customHeight="1">
      <c r="A23" s="74">
        <v>18</v>
      </c>
      <c r="B23" s="75">
        <v>449</v>
      </c>
      <c r="C23" s="131" t="s">
        <v>49</v>
      </c>
      <c r="D23" s="136" t="s">
        <v>48</v>
      </c>
      <c r="E23" s="78" t="s">
        <v>58</v>
      </c>
      <c r="F23" s="79">
        <v>35851</v>
      </c>
    </row>
    <row r="24" spans="1:6" ht="16.5" customHeight="1">
      <c r="A24" s="74">
        <v>19</v>
      </c>
      <c r="B24" s="75">
        <v>450</v>
      </c>
      <c r="C24" s="131" t="s">
        <v>50</v>
      </c>
      <c r="D24" s="136" t="s">
        <v>48</v>
      </c>
      <c r="E24" s="78" t="s">
        <v>58</v>
      </c>
      <c r="F24" s="79">
        <v>35676</v>
      </c>
    </row>
    <row r="25" spans="1:6" ht="16.5" customHeight="1" thickBot="1">
      <c r="A25" s="74">
        <v>20</v>
      </c>
      <c r="B25" s="80">
        <v>451</v>
      </c>
      <c r="C25" s="133" t="s">
        <v>51</v>
      </c>
      <c r="D25" s="137" t="s">
        <v>48</v>
      </c>
      <c r="E25" s="83" t="s">
        <v>58</v>
      </c>
      <c r="F25" s="84">
        <v>35700</v>
      </c>
    </row>
    <row r="26" spans="1:6" ht="16.5" customHeight="1">
      <c r="A26" s="74"/>
      <c r="B26" s="138"/>
      <c r="C26" s="138"/>
      <c r="D26" s="138"/>
      <c r="E26" s="138"/>
      <c r="F26" s="138"/>
    </row>
    <row r="27" spans="1:6" ht="16.5" customHeight="1">
      <c r="A27" s="74"/>
      <c r="B27" s="139"/>
      <c r="C27" s="139"/>
      <c r="D27" s="139"/>
      <c r="E27" s="139"/>
      <c r="F27" s="139"/>
    </row>
    <row r="28" spans="1:6" ht="16.5" customHeight="1">
      <c r="A28" s="74"/>
      <c r="B28" s="139"/>
      <c r="C28" s="139"/>
      <c r="D28" s="139"/>
      <c r="E28" s="139"/>
      <c r="F28" s="139"/>
    </row>
    <row r="29" spans="1:6" ht="16.5" customHeight="1">
      <c r="A29" s="74"/>
      <c r="B29" s="139"/>
      <c r="C29" s="139"/>
      <c r="D29" s="139"/>
      <c r="E29" s="139"/>
      <c r="F29" s="139"/>
    </row>
    <row r="30" spans="1:6" ht="16.5" customHeight="1">
      <c r="A30" s="74"/>
      <c r="B30" s="85"/>
      <c r="C30" s="135"/>
      <c r="D30" s="136"/>
      <c r="E30" s="88"/>
      <c r="F30" s="89"/>
    </row>
    <row r="31" spans="1:6" ht="16.5" customHeight="1">
      <c r="A31" s="74"/>
      <c r="B31" s="75"/>
      <c r="C31" s="131"/>
      <c r="D31" s="132"/>
      <c r="E31" s="78"/>
      <c r="F31" s="79"/>
    </row>
    <row r="32" spans="1:6" ht="16.5" customHeight="1">
      <c r="A32" s="74"/>
      <c r="B32" s="75"/>
      <c r="C32" s="131"/>
      <c r="D32" s="132"/>
      <c r="E32" s="78"/>
      <c r="F32" s="79"/>
    </row>
    <row r="33" spans="1:6" ht="16.5" customHeight="1" thickBot="1">
      <c r="A33" s="74"/>
      <c r="B33" s="80"/>
      <c r="C33" s="133"/>
      <c r="D33" s="134"/>
      <c r="E33" s="83"/>
      <c r="F33" s="84"/>
    </row>
    <row r="34" spans="1:6" ht="16.5" customHeight="1">
      <c r="A34" s="74">
        <v>25</v>
      </c>
      <c r="B34" s="85"/>
      <c r="C34" s="135"/>
      <c r="D34" s="136"/>
      <c r="E34" s="88"/>
      <c r="F34" s="89"/>
    </row>
    <row r="35" spans="1:6" ht="16.5" customHeight="1">
      <c r="A35" s="74">
        <v>26</v>
      </c>
      <c r="B35" s="75"/>
      <c r="C35" s="131"/>
      <c r="D35" s="132"/>
      <c r="E35" s="78"/>
      <c r="F35" s="79"/>
    </row>
    <row r="36" spans="1:6" ht="16.5" customHeight="1">
      <c r="A36" s="74">
        <v>27</v>
      </c>
      <c r="B36" s="75"/>
      <c r="C36" s="131"/>
      <c r="D36" s="132"/>
      <c r="E36" s="78"/>
      <c r="F36" s="79"/>
    </row>
    <row r="37" spans="1:6" ht="16.5" customHeight="1" thickBot="1">
      <c r="A37" s="74">
        <v>28</v>
      </c>
      <c r="B37" s="80"/>
      <c r="C37" s="133"/>
      <c r="D37" s="134"/>
      <c r="E37" s="83"/>
      <c r="F37" s="84"/>
    </row>
    <row r="38" spans="1:6" ht="16.5" customHeight="1">
      <c r="A38" s="74">
        <v>29</v>
      </c>
      <c r="B38" s="85"/>
      <c r="C38" s="135"/>
      <c r="D38" s="136"/>
      <c r="E38" s="88"/>
      <c r="F38" s="89"/>
    </row>
    <row r="39" spans="1:6" ht="16.5" customHeight="1">
      <c r="A39" s="74">
        <v>30</v>
      </c>
      <c r="B39" s="75"/>
      <c r="C39" s="131"/>
      <c r="D39" s="132"/>
      <c r="E39" s="78"/>
      <c r="F39" s="79"/>
    </row>
    <row r="40" spans="1:6" ht="16.5" customHeight="1">
      <c r="A40" s="74">
        <v>31</v>
      </c>
      <c r="B40" s="75"/>
      <c r="C40" s="131"/>
      <c r="D40" s="132"/>
      <c r="E40" s="78"/>
      <c r="F40" s="79"/>
    </row>
    <row r="41" spans="1:6" ht="16.5" customHeight="1" thickBot="1">
      <c r="A41" s="74">
        <v>32</v>
      </c>
      <c r="B41" s="80"/>
      <c r="C41" s="133"/>
      <c r="D41" s="134"/>
      <c r="E41" s="83"/>
      <c r="F41" s="84"/>
    </row>
    <row r="42" spans="1:6" ht="16.5" customHeight="1">
      <c r="A42" s="74">
        <v>33</v>
      </c>
      <c r="B42" s="85"/>
      <c r="C42" s="135"/>
      <c r="D42" s="136"/>
      <c r="E42" s="88"/>
      <c r="F42" s="89"/>
    </row>
    <row r="43" spans="1:6" ht="16.5" customHeight="1">
      <c r="A43" s="74">
        <v>34</v>
      </c>
      <c r="B43" s="75"/>
      <c r="C43" s="131"/>
      <c r="D43" s="132"/>
      <c r="E43" s="78"/>
      <c r="F43" s="79"/>
    </row>
    <row r="44" spans="1:6" ht="16.5" customHeight="1">
      <c r="A44" s="74">
        <v>35</v>
      </c>
      <c r="B44" s="75"/>
      <c r="C44" s="131"/>
      <c r="D44" s="132"/>
      <c r="E44" s="78"/>
      <c r="F44" s="79"/>
    </row>
    <row r="45" spans="1:6" ht="16.5" customHeight="1" thickBot="1">
      <c r="A45" s="74">
        <v>36</v>
      </c>
      <c r="B45" s="80"/>
      <c r="C45" s="133"/>
      <c r="D45" s="134"/>
      <c r="E45" s="83"/>
      <c r="F45" s="84"/>
    </row>
    <row r="46" spans="1:6" ht="16.5" customHeight="1">
      <c r="A46" s="74">
        <v>37</v>
      </c>
      <c r="B46" s="85"/>
      <c r="C46" s="135"/>
      <c r="D46" s="136"/>
      <c r="E46" s="88"/>
      <c r="F46" s="89"/>
    </row>
    <row r="47" spans="1:6" ht="16.5" customHeight="1">
      <c r="A47" s="74">
        <v>38</v>
      </c>
      <c r="B47" s="75"/>
      <c r="C47" s="76"/>
      <c r="D47" s="77"/>
      <c r="E47" s="78"/>
      <c r="F47" s="79"/>
    </row>
    <row r="48" spans="1:6" ht="16.5" customHeight="1">
      <c r="A48" s="74">
        <v>39</v>
      </c>
      <c r="B48" s="75"/>
      <c r="C48" s="76"/>
      <c r="D48" s="77"/>
      <c r="E48" s="78"/>
      <c r="F48" s="79"/>
    </row>
    <row r="49" spans="1:6" ht="16.5" customHeight="1" thickBot="1">
      <c r="A49" s="74">
        <v>40</v>
      </c>
      <c r="B49" s="80"/>
      <c r="C49" s="81"/>
      <c r="D49" s="82"/>
      <c r="E49" s="83"/>
      <c r="F49" s="84"/>
    </row>
    <row r="50" spans="1:6" ht="16.5" customHeight="1">
      <c r="A50" s="74">
        <v>41</v>
      </c>
      <c r="B50" s="85"/>
      <c r="C50" s="86"/>
      <c r="D50" s="87"/>
      <c r="E50" s="88"/>
      <c r="F50" s="89"/>
    </row>
    <row r="51" spans="1:6" ht="16.5" customHeight="1">
      <c r="A51" s="74">
        <v>42</v>
      </c>
      <c r="B51" s="75"/>
      <c r="C51" s="76"/>
      <c r="D51" s="77"/>
      <c r="E51" s="78"/>
      <c r="F51" s="79"/>
    </row>
    <row r="52" spans="1:6" ht="16.5" customHeight="1">
      <c r="A52" s="74">
        <v>43</v>
      </c>
      <c r="B52" s="75"/>
      <c r="C52" s="76"/>
      <c r="D52" s="77"/>
      <c r="E52" s="78"/>
      <c r="F52" s="79"/>
    </row>
    <row r="53" spans="1:6" ht="16.5" customHeight="1" thickBot="1">
      <c r="A53" s="74">
        <v>44</v>
      </c>
      <c r="B53" s="80"/>
      <c r="C53" s="81"/>
      <c r="D53" s="82"/>
      <c r="E53" s="83"/>
      <c r="F53" s="84"/>
    </row>
    <row r="54" spans="1:6" ht="16.5" customHeight="1">
      <c r="A54" s="74">
        <v>45</v>
      </c>
      <c r="B54" s="85"/>
      <c r="C54" s="86"/>
      <c r="D54" s="87"/>
      <c r="E54" s="88"/>
      <c r="F54" s="89"/>
    </row>
    <row r="55" spans="1:6" ht="16.5" customHeight="1">
      <c r="A55" s="74">
        <v>46</v>
      </c>
      <c r="B55" s="75"/>
      <c r="C55" s="76"/>
      <c r="D55" s="77"/>
      <c r="E55" s="78"/>
      <c r="F55" s="79"/>
    </row>
    <row r="56" spans="1:6" ht="16.5" customHeight="1">
      <c r="A56" s="74">
        <v>47</v>
      </c>
      <c r="B56" s="75"/>
      <c r="C56" s="76"/>
      <c r="D56" s="77"/>
      <c r="E56" s="78"/>
      <c r="F56" s="79"/>
    </row>
    <row r="57" spans="1:6" ht="16.5" customHeight="1" thickBot="1">
      <c r="A57" s="74">
        <v>48</v>
      </c>
      <c r="B57" s="80"/>
      <c r="C57" s="81"/>
      <c r="D57" s="82"/>
      <c r="E57" s="83"/>
      <c r="F57" s="84"/>
    </row>
    <row r="58" spans="1:6" ht="16.5" customHeight="1">
      <c r="A58" s="74">
        <v>49</v>
      </c>
      <c r="B58" s="85"/>
      <c r="C58" s="86"/>
      <c r="D58" s="87"/>
      <c r="E58" s="88"/>
      <c r="F58" s="89"/>
    </row>
    <row r="59" spans="1:6" ht="16.5" customHeight="1">
      <c r="A59" s="74">
        <v>50</v>
      </c>
      <c r="B59" s="75"/>
      <c r="C59" s="76"/>
      <c r="D59" s="77"/>
      <c r="E59" s="78"/>
      <c r="F59" s="79"/>
    </row>
    <row r="60" spans="1:6" ht="16.5" customHeight="1">
      <c r="A60" s="74">
        <v>51</v>
      </c>
      <c r="B60" s="75"/>
      <c r="C60" s="76"/>
      <c r="D60" s="77"/>
      <c r="E60" s="78"/>
      <c r="F60" s="79"/>
    </row>
    <row r="61" spans="1:6" ht="16.5" customHeight="1" thickBot="1">
      <c r="A61" s="74">
        <v>52</v>
      </c>
      <c r="B61" s="80"/>
      <c r="C61" s="81"/>
      <c r="D61" s="82"/>
      <c r="E61" s="83"/>
      <c r="F61" s="84"/>
    </row>
    <row r="62" spans="1:6" ht="16.5" customHeight="1">
      <c r="A62" s="74">
        <v>53</v>
      </c>
      <c r="B62" s="85"/>
      <c r="C62" s="86"/>
      <c r="D62" s="87"/>
      <c r="E62" s="88"/>
      <c r="F62" s="89"/>
    </row>
    <row r="63" spans="1:6" ht="16.5" customHeight="1">
      <c r="A63" s="74">
        <v>54</v>
      </c>
      <c r="B63" s="75"/>
      <c r="C63" s="76"/>
      <c r="D63" s="77"/>
      <c r="E63" s="78"/>
      <c r="F63" s="79"/>
    </row>
    <row r="64" spans="1:6" ht="16.5" customHeight="1">
      <c r="A64" s="74">
        <v>55</v>
      </c>
      <c r="B64" s="75"/>
      <c r="C64" s="76"/>
      <c r="D64" s="77"/>
      <c r="E64" s="78"/>
      <c r="F64" s="79"/>
    </row>
    <row r="65" spans="1:6" ht="16.5" customHeight="1" thickBot="1">
      <c r="A65" s="74">
        <v>56</v>
      </c>
      <c r="B65" s="80"/>
      <c r="C65" s="81"/>
      <c r="D65" s="82"/>
      <c r="E65" s="83"/>
      <c r="F65" s="84"/>
    </row>
    <row r="66" spans="1:6" ht="16.5" customHeight="1">
      <c r="A66" s="74">
        <v>57</v>
      </c>
      <c r="B66" s="85"/>
      <c r="C66" s="86"/>
      <c r="D66" s="87"/>
      <c r="E66" s="88"/>
      <c r="F66" s="89"/>
    </row>
    <row r="67" spans="1:6" ht="16.5" customHeight="1">
      <c r="A67" s="74">
        <v>58</v>
      </c>
      <c r="B67" s="75"/>
      <c r="C67" s="76"/>
      <c r="D67" s="77"/>
      <c r="E67" s="78"/>
      <c r="F67" s="79"/>
    </row>
    <row r="68" spans="1:6" ht="16.5" customHeight="1">
      <c r="A68" s="74">
        <v>59</v>
      </c>
      <c r="B68" s="75"/>
      <c r="C68" s="76"/>
      <c r="D68" s="77"/>
      <c r="E68" s="78"/>
      <c r="F68" s="79"/>
    </row>
    <row r="69" spans="1:6" ht="16.5" customHeight="1" thickBot="1">
      <c r="A69" s="74">
        <v>60</v>
      </c>
      <c r="B69" s="80"/>
      <c r="C69" s="81"/>
      <c r="D69" s="82"/>
      <c r="E69" s="83"/>
      <c r="F69" s="84"/>
    </row>
    <row r="70" spans="1:6" ht="16.5" customHeight="1">
      <c r="A70" s="74">
        <v>61</v>
      </c>
      <c r="B70" s="85"/>
      <c r="C70" s="86"/>
      <c r="D70" s="87"/>
      <c r="E70" s="88"/>
      <c r="F70" s="89"/>
    </row>
    <row r="71" spans="1:6" ht="16.5" customHeight="1">
      <c r="A71" s="74">
        <v>62</v>
      </c>
      <c r="B71" s="75"/>
      <c r="C71" s="76"/>
      <c r="D71" s="77"/>
      <c r="E71" s="78"/>
      <c r="F71" s="79"/>
    </row>
    <row r="72" spans="1:6" ht="16.5" customHeight="1">
      <c r="A72" s="74">
        <v>63</v>
      </c>
      <c r="B72" s="75"/>
      <c r="C72" s="76"/>
      <c r="D72" s="77"/>
      <c r="E72" s="78"/>
      <c r="F72" s="79"/>
    </row>
    <row r="73" spans="1:6" ht="16.5" customHeight="1" thickBot="1">
      <c r="A73" s="74">
        <v>64</v>
      </c>
      <c r="B73" s="80"/>
      <c r="C73" s="81"/>
      <c r="D73" s="82"/>
      <c r="E73" s="83"/>
      <c r="F73" s="84"/>
    </row>
    <row r="74" spans="1:6" ht="16.5" customHeight="1">
      <c r="A74" s="74">
        <v>65</v>
      </c>
      <c r="B74" s="85"/>
      <c r="C74" s="86"/>
      <c r="D74" s="87"/>
      <c r="E74" s="88"/>
      <c r="F74" s="89"/>
    </row>
    <row r="75" spans="1:6" ht="16.5" customHeight="1">
      <c r="A75" s="74">
        <v>66</v>
      </c>
      <c r="B75" s="75"/>
      <c r="C75" s="76"/>
      <c r="D75" s="77"/>
      <c r="E75" s="78"/>
      <c r="F75" s="79"/>
    </row>
    <row r="76" spans="1:6" ht="16.5" customHeight="1">
      <c r="A76" s="74">
        <v>67</v>
      </c>
      <c r="B76" s="75"/>
      <c r="C76" s="76"/>
      <c r="D76" s="77"/>
      <c r="E76" s="78"/>
      <c r="F76" s="79"/>
    </row>
    <row r="77" spans="1:6" ht="16.5" customHeight="1" thickBot="1">
      <c r="A77" s="74">
        <v>68</v>
      </c>
      <c r="B77" s="80"/>
      <c r="C77" s="81"/>
      <c r="D77" s="82"/>
      <c r="E77" s="83"/>
      <c r="F77" s="84"/>
    </row>
    <row r="78" spans="1:6" ht="16.5" customHeight="1">
      <c r="A78" s="74">
        <v>69</v>
      </c>
      <c r="B78" s="85"/>
      <c r="C78" s="86"/>
      <c r="D78" s="87"/>
      <c r="E78" s="88"/>
      <c r="F78" s="89"/>
    </row>
    <row r="79" spans="1:6" ht="16.5" customHeight="1">
      <c r="A79" s="74">
        <v>70</v>
      </c>
      <c r="B79" s="75"/>
      <c r="C79" s="76"/>
      <c r="D79" s="77"/>
      <c r="E79" s="78"/>
      <c r="F79" s="79"/>
    </row>
    <row r="80" spans="1:6" ht="16.5" customHeight="1">
      <c r="A80" s="74">
        <v>71</v>
      </c>
      <c r="B80" s="75"/>
      <c r="C80" s="76"/>
      <c r="D80" s="77"/>
      <c r="E80" s="78"/>
      <c r="F80" s="79"/>
    </row>
    <row r="81" spans="1:6" ht="16.5" customHeight="1" thickBot="1">
      <c r="A81" s="74">
        <v>72</v>
      </c>
      <c r="B81" s="80"/>
      <c r="C81" s="81"/>
      <c r="D81" s="82"/>
      <c r="E81" s="83"/>
      <c r="F81" s="84"/>
    </row>
    <row r="82" spans="1:6" ht="16.5" customHeight="1">
      <c r="A82" s="74">
        <v>73</v>
      </c>
      <c r="B82" s="85"/>
      <c r="C82" s="86"/>
      <c r="D82" s="87"/>
      <c r="E82" s="88"/>
      <c r="F82" s="89"/>
    </row>
    <row r="83" spans="1:6" ht="16.5" customHeight="1">
      <c r="A83" s="74">
        <v>74</v>
      </c>
      <c r="B83" s="75"/>
      <c r="C83" s="76"/>
      <c r="D83" s="77"/>
      <c r="E83" s="78"/>
      <c r="F83" s="79"/>
    </row>
    <row r="84" spans="1:6" ht="16.5" customHeight="1">
      <c r="A84" s="74">
        <v>75</v>
      </c>
      <c r="B84" s="75"/>
      <c r="C84" s="76"/>
      <c r="D84" s="77"/>
      <c r="E84" s="78"/>
      <c r="F84" s="79"/>
    </row>
    <row r="85" spans="1:6" ht="16.5" customHeight="1" thickBot="1">
      <c r="A85" s="74">
        <v>76</v>
      </c>
      <c r="B85" s="80"/>
      <c r="C85" s="81"/>
      <c r="D85" s="82"/>
      <c r="E85" s="83"/>
      <c r="F85" s="84"/>
    </row>
    <row r="86" spans="1:6" ht="16.5" customHeight="1">
      <c r="A86" s="74">
        <v>77</v>
      </c>
      <c r="B86" s="85"/>
      <c r="C86" s="86"/>
      <c r="D86" s="87"/>
      <c r="E86" s="88"/>
      <c r="F86" s="89"/>
    </row>
    <row r="87" spans="1:6" ht="16.5" customHeight="1">
      <c r="A87" s="74">
        <v>78</v>
      </c>
      <c r="B87" s="75"/>
      <c r="C87" s="76"/>
      <c r="D87" s="77"/>
      <c r="E87" s="78"/>
      <c r="F87" s="79"/>
    </row>
    <row r="88" spans="1:6" ht="16.5" customHeight="1">
      <c r="A88" s="74">
        <v>79</v>
      </c>
      <c r="B88" s="75"/>
      <c r="C88" s="76"/>
      <c r="D88" s="77"/>
      <c r="E88" s="78"/>
      <c r="F88" s="79"/>
    </row>
    <row r="89" spans="1:6" ht="16.5" customHeight="1" thickBot="1">
      <c r="A89" s="74">
        <v>80</v>
      </c>
      <c r="B89" s="80"/>
      <c r="C89" s="81"/>
      <c r="D89" s="82"/>
      <c r="E89" s="83"/>
      <c r="F89" s="84"/>
    </row>
    <row r="90" spans="1:6" ht="16.5" customHeight="1">
      <c r="A90" s="74">
        <v>81</v>
      </c>
      <c r="B90" s="85"/>
      <c r="C90" s="86"/>
      <c r="D90" s="86"/>
      <c r="E90" s="88"/>
      <c r="F90" s="89"/>
    </row>
    <row r="91" spans="1:6" ht="16.5" customHeight="1">
      <c r="A91" s="74">
        <v>82</v>
      </c>
      <c r="B91" s="75"/>
      <c r="C91" s="76"/>
      <c r="D91" s="76"/>
      <c r="E91" s="78"/>
      <c r="F91" s="79"/>
    </row>
    <row r="92" spans="1:6" ht="16.5" customHeight="1">
      <c r="A92" s="74">
        <v>83</v>
      </c>
      <c r="B92" s="75"/>
      <c r="C92" s="76"/>
      <c r="D92" s="76"/>
      <c r="E92" s="78"/>
      <c r="F92" s="79"/>
    </row>
    <row r="93" spans="1:6" ht="16.5" customHeight="1" thickBot="1">
      <c r="A93" s="74">
        <v>84</v>
      </c>
      <c r="B93" s="80"/>
      <c r="C93" s="81"/>
      <c r="D93" s="81"/>
      <c r="E93" s="83"/>
      <c r="F93" s="84"/>
    </row>
    <row r="94" spans="1:6" ht="16.5" customHeight="1">
      <c r="A94" s="74">
        <v>85</v>
      </c>
      <c r="B94" s="85"/>
      <c r="C94" s="86"/>
      <c r="D94" s="86"/>
      <c r="E94" s="88"/>
      <c r="F94" s="89"/>
    </row>
    <row r="95" spans="1:6" ht="16.5" customHeight="1">
      <c r="A95" s="74">
        <v>86</v>
      </c>
      <c r="B95" s="75"/>
      <c r="C95" s="76"/>
      <c r="D95" s="76"/>
      <c r="E95" s="78"/>
      <c r="F95" s="79"/>
    </row>
    <row r="96" spans="1:6" ht="16.5" customHeight="1">
      <c r="A96" s="74">
        <v>87</v>
      </c>
      <c r="B96" s="75"/>
      <c r="C96" s="76"/>
      <c r="D96" s="76"/>
      <c r="E96" s="78"/>
      <c r="F96" s="79"/>
    </row>
    <row r="97" spans="1:6" ht="16.5" customHeight="1" thickBot="1">
      <c r="A97" s="74">
        <v>88</v>
      </c>
      <c r="B97" s="80"/>
      <c r="C97" s="81"/>
      <c r="D97" s="81"/>
      <c r="E97" s="83"/>
      <c r="F97" s="84"/>
    </row>
    <row r="98" spans="1:6" ht="16.5" customHeight="1">
      <c r="A98" s="74">
        <v>89</v>
      </c>
      <c r="B98" s="85"/>
      <c r="C98" s="86"/>
      <c r="D98" s="86"/>
      <c r="E98" s="88"/>
      <c r="F98" s="89"/>
    </row>
    <row r="99" spans="1:6" ht="16.5" customHeight="1">
      <c r="A99" s="74">
        <v>90</v>
      </c>
      <c r="B99" s="75"/>
      <c r="C99" s="76"/>
      <c r="D99" s="76"/>
      <c r="E99" s="78"/>
      <c r="F99" s="79"/>
    </row>
    <row r="100" spans="1:6" ht="16.5" customHeight="1">
      <c r="A100" s="74">
        <v>91</v>
      </c>
      <c r="B100" s="75"/>
      <c r="C100" s="76"/>
      <c r="D100" s="76"/>
      <c r="E100" s="78"/>
      <c r="F100" s="79"/>
    </row>
    <row r="101" spans="1:6" ht="16.5" customHeight="1" thickBot="1">
      <c r="A101" s="74">
        <v>92</v>
      </c>
      <c r="B101" s="80"/>
      <c r="C101" s="81"/>
      <c r="D101" s="81"/>
      <c r="E101" s="83"/>
      <c r="F101" s="84"/>
    </row>
    <row r="102" spans="1:6" ht="16.5" customHeight="1">
      <c r="A102" s="74">
        <v>93</v>
      </c>
      <c r="B102" s="85"/>
      <c r="C102" s="126"/>
      <c r="D102" s="126"/>
      <c r="E102" s="88"/>
      <c r="F102" s="89"/>
    </row>
    <row r="103" spans="1:6" ht="16.5" customHeight="1">
      <c r="A103" s="74">
        <v>94</v>
      </c>
      <c r="B103" s="75"/>
      <c r="C103" s="127"/>
      <c r="D103" s="127"/>
      <c r="E103" s="78"/>
      <c r="F103" s="79"/>
    </row>
    <row r="104" spans="1:6" ht="16.5" customHeight="1">
      <c r="A104" s="74">
        <v>95</v>
      </c>
      <c r="B104" s="75"/>
      <c r="C104" s="127"/>
      <c r="D104" s="127"/>
      <c r="E104" s="78"/>
      <c r="F104" s="79"/>
    </row>
    <row r="105" spans="1:6" ht="16.5" customHeight="1" thickBot="1">
      <c r="A105" s="74">
        <v>96</v>
      </c>
      <c r="B105" s="80"/>
      <c r="C105" s="128"/>
      <c r="D105" s="128"/>
      <c r="E105" s="83"/>
      <c r="F105" s="84"/>
    </row>
    <row r="106" spans="1:6" ht="16.5" customHeight="1">
      <c r="A106" s="74">
        <v>97</v>
      </c>
      <c r="B106" s="85"/>
      <c r="C106" s="126"/>
      <c r="D106" s="126"/>
      <c r="E106" s="88"/>
      <c r="F106" s="89"/>
    </row>
    <row r="107" spans="1:6" ht="16.5" customHeight="1">
      <c r="A107" s="74">
        <v>98</v>
      </c>
      <c r="B107" s="75"/>
      <c r="C107" s="127"/>
      <c r="D107" s="127"/>
      <c r="E107" s="78"/>
      <c r="F107" s="79"/>
    </row>
    <row r="108" spans="1:6" ht="16.5" customHeight="1">
      <c r="A108" s="74">
        <v>99</v>
      </c>
      <c r="B108" s="75"/>
      <c r="C108" s="127"/>
      <c r="D108" s="127"/>
      <c r="E108" s="78"/>
      <c r="F108" s="79"/>
    </row>
    <row r="109" spans="1:6" ht="16.5" customHeight="1" thickBot="1">
      <c r="A109" s="74">
        <v>100</v>
      </c>
      <c r="B109" s="80"/>
      <c r="C109" s="128"/>
      <c r="D109" s="128"/>
      <c r="E109" s="83"/>
      <c r="F109" s="84"/>
    </row>
    <row r="110" spans="1:6" ht="16.5" customHeight="1">
      <c r="A110" s="74">
        <v>101</v>
      </c>
      <c r="B110" s="85"/>
      <c r="C110" s="126"/>
      <c r="D110" s="126"/>
      <c r="E110" s="88"/>
      <c r="F110" s="89"/>
    </row>
    <row r="111" spans="1:6" ht="16.5" customHeight="1">
      <c r="A111" s="74">
        <v>102</v>
      </c>
      <c r="B111" s="75"/>
      <c r="C111" s="127"/>
      <c r="D111" s="127"/>
      <c r="E111" s="78"/>
      <c r="F111" s="79"/>
    </row>
    <row r="112" spans="1:6" ht="16.5" customHeight="1">
      <c r="A112" s="74">
        <v>103</v>
      </c>
      <c r="B112" s="75"/>
      <c r="C112" s="127"/>
      <c r="D112" s="127"/>
      <c r="E112" s="78"/>
      <c r="F112" s="79"/>
    </row>
    <row r="113" spans="1:6" ht="16.5" customHeight="1" thickBot="1">
      <c r="A113" s="74">
        <v>104</v>
      </c>
      <c r="B113" s="80"/>
      <c r="C113" s="128"/>
      <c r="D113" s="128"/>
      <c r="E113" s="83"/>
      <c r="F113" s="84"/>
    </row>
    <row r="114" spans="1:6" ht="16.5" customHeight="1">
      <c r="A114" s="74">
        <v>105</v>
      </c>
      <c r="B114" s="85"/>
      <c r="C114" s="126"/>
      <c r="D114" s="126"/>
      <c r="E114" s="88"/>
      <c r="F114" s="89"/>
    </row>
    <row r="115" spans="1:6" ht="16.5" customHeight="1">
      <c r="A115" s="74">
        <v>106</v>
      </c>
      <c r="B115" s="75"/>
      <c r="C115" s="76"/>
      <c r="D115" s="76"/>
      <c r="E115" s="78"/>
      <c r="F115" s="79"/>
    </row>
    <row r="116" spans="1:6" ht="16.5" customHeight="1">
      <c r="A116" s="74">
        <v>107</v>
      </c>
      <c r="B116" s="75"/>
      <c r="C116" s="76"/>
      <c r="D116" s="76"/>
      <c r="E116" s="78"/>
      <c r="F116" s="79"/>
    </row>
    <row r="117" spans="1:6" ht="16.5" customHeight="1" thickBot="1">
      <c r="A117" s="74">
        <v>108</v>
      </c>
      <c r="B117" s="80"/>
      <c r="C117" s="81"/>
      <c r="D117" s="81"/>
      <c r="E117" s="83"/>
      <c r="F117" s="84"/>
    </row>
    <row r="118" spans="1:6" ht="16.5" customHeight="1">
      <c r="A118" s="74">
        <v>109</v>
      </c>
      <c r="B118" s="85"/>
      <c r="C118" s="86"/>
      <c r="D118" s="86"/>
      <c r="E118" s="88"/>
      <c r="F118" s="89"/>
    </row>
    <row r="119" spans="1:6" ht="16.5" customHeight="1">
      <c r="A119" s="74">
        <v>110</v>
      </c>
      <c r="B119" s="75"/>
      <c r="C119" s="76"/>
      <c r="D119" s="76"/>
      <c r="E119" s="78"/>
      <c r="F119" s="79"/>
    </row>
    <row r="120" spans="1:6" ht="16.5" customHeight="1">
      <c r="A120" s="74">
        <v>111</v>
      </c>
      <c r="B120" s="75"/>
      <c r="C120" s="76"/>
      <c r="D120" s="76"/>
      <c r="E120" s="78"/>
      <c r="F120" s="79"/>
    </row>
    <row r="121" spans="1:6" ht="16.5" customHeight="1" thickBot="1">
      <c r="A121" s="74">
        <v>112</v>
      </c>
      <c r="B121" s="80"/>
      <c r="C121" s="81"/>
      <c r="D121" s="81"/>
      <c r="E121" s="83"/>
      <c r="F121" s="84"/>
    </row>
    <row r="122" spans="1:6" ht="16.5" customHeight="1">
      <c r="A122" s="74">
        <v>113</v>
      </c>
      <c r="B122" s="85"/>
      <c r="C122" s="86"/>
      <c r="D122" s="86"/>
      <c r="E122" s="88"/>
      <c r="F122" s="89"/>
    </row>
    <row r="123" spans="1:6" ht="16.5" customHeight="1">
      <c r="A123" s="74">
        <v>114</v>
      </c>
      <c r="B123" s="75"/>
      <c r="C123" s="76"/>
      <c r="D123" s="76"/>
      <c r="E123" s="78"/>
      <c r="F123" s="79"/>
    </row>
    <row r="124" spans="1:6" ht="16.5" customHeight="1">
      <c r="A124" s="74">
        <v>115</v>
      </c>
      <c r="B124" s="75"/>
      <c r="C124" s="76"/>
      <c r="D124" s="76"/>
      <c r="E124" s="78"/>
      <c r="F124" s="79"/>
    </row>
    <row r="125" spans="1:6" ht="16.5" customHeight="1" thickBot="1">
      <c r="A125" s="74">
        <v>116</v>
      </c>
      <c r="B125" s="80"/>
      <c r="C125" s="81"/>
      <c r="D125" s="81"/>
      <c r="E125" s="83"/>
      <c r="F125" s="84"/>
    </row>
    <row r="126" spans="1:6" ht="16.5" customHeight="1">
      <c r="A126" s="74">
        <v>117</v>
      </c>
      <c r="B126" s="85"/>
      <c r="C126" s="86"/>
      <c r="D126" s="86"/>
      <c r="E126" s="88"/>
      <c r="F126" s="89"/>
    </row>
    <row r="127" spans="1:6" ht="16.5" customHeight="1">
      <c r="A127" s="74">
        <v>118</v>
      </c>
      <c r="B127" s="75"/>
      <c r="C127" s="76"/>
      <c r="D127" s="76"/>
      <c r="E127" s="78"/>
      <c r="F127" s="79"/>
    </row>
    <row r="128" spans="1:6" ht="16.5" customHeight="1">
      <c r="A128" s="74">
        <v>119</v>
      </c>
      <c r="B128" s="75"/>
      <c r="C128" s="76"/>
      <c r="D128" s="76"/>
      <c r="E128" s="78"/>
      <c r="F128" s="79"/>
    </row>
    <row r="129" spans="1:6" ht="16.5" customHeight="1" thickBot="1">
      <c r="A129" s="74">
        <v>120</v>
      </c>
      <c r="B129" s="80"/>
      <c r="C129" s="81"/>
      <c r="D129" s="81"/>
      <c r="E129" s="83"/>
      <c r="F129" s="84"/>
    </row>
    <row r="130" spans="1:6" ht="16.5" customHeight="1">
      <c r="A130" s="74">
        <v>121</v>
      </c>
      <c r="B130" s="85"/>
      <c r="C130" s="86"/>
      <c r="D130" s="86"/>
      <c r="E130" s="88"/>
      <c r="F130" s="89"/>
    </row>
    <row r="131" spans="1:6" ht="16.5" customHeight="1">
      <c r="A131" s="74">
        <v>122</v>
      </c>
      <c r="B131" s="75"/>
      <c r="C131" s="76"/>
      <c r="D131" s="76"/>
      <c r="E131" s="78"/>
      <c r="F131" s="79"/>
    </row>
    <row r="132" spans="1:6" ht="16.5" customHeight="1">
      <c r="A132" s="74">
        <v>123</v>
      </c>
      <c r="B132" s="75"/>
      <c r="C132" s="76"/>
      <c r="D132" s="76"/>
      <c r="E132" s="78"/>
      <c r="F132" s="79"/>
    </row>
    <row r="133" spans="1:6" ht="16.5" customHeight="1" thickBot="1">
      <c r="A133" s="74">
        <v>124</v>
      </c>
      <c r="B133" s="80"/>
      <c r="C133" s="81"/>
      <c r="D133" s="81"/>
      <c r="E133" s="83"/>
      <c r="F133" s="84"/>
    </row>
    <row r="134" spans="1:6" ht="16.5" customHeight="1">
      <c r="A134" s="74">
        <v>125</v>
      </c>
      <c r="B134" s="85"/>
      <c r="C134" s="86"/>
      <c r="D134" s="86"/>
      <c r="E134" s="88"/>
      <c r="F134" s="89"/>
    </row>
    <row r="135" spans="1:6" ht="16.5" customHeight="1">
      <c r="A135" s="74">
        <v>126</v>
      </c>
      <c r="B135" s="75"/>
      <c r="C135" s="76"/>
      <c r="D135" s="76"/>
      <c r="E135" s="78"/>
      <c r="F135" s="79"/>
    </row>
    <row r="136" spans="1:6" ht="16.5" customHeight="1">
      <c r="A136" s="74">
        <v>127</v>
      </c>
      <c r="B136" s="75"/>
      <c r="C136" s="76"/>
      <c r="D136" s="76"/>
      <c r="E136" s="78"/>
      <c r="F136" s="79"/>
    </row>
    <row r="137" spans="1:6" ht="16.5" customHeight="1" thickBot="1">
      <c r="A137" s="74">
        <v>128</v>
      </c>
      <c r="B137" s="80"/>
      <c r="C137" s="81"/>
      <c r="D137" s="81"/>
      <c r="E137" s="83"/>
      <c r="F137" s="84"/>
    </row>
    <row r="138" spans="1:6" ht="16.5" customHeight="1">
      <c r="A138" s="74">
        <v>129</v>
      </c>
      <c r="B138" s="85"/>
      <c r="C138" s="86"/>
      <c r="D138" s="86"/>
      <c r="E138" s="88"/>
      <c r="F138" s="89"/>
    </row>
    <row r="139" spans="1:6" ht="16.5" customHeight="1">
      <c r="A139" s="74">
        <v>130</v>
      </c>
      <c r="B139" s="75"/>
      <c r="C139" s="76"/>
      <c r="D139" s="76"/>
      <c r="E139" s="78"/>
      <c r="F139" s="79"/>
    </row>
    <row r="140" spans="1:6" ht="16.5" customHeight="1">
      <c r="A140" s="74">
        <v>131</v>
      </c>
      <c r="B140" s="75"/>
      <c r="C140" s="76"/>
      <c r="D140" s="76"/>
      <c r="E140" s="78"/>
      <c r="F140" s="79"/>
    </row>
    <row r="141" spans="1:6" ht="16.5" customHeight="1" thickBot="1">
      <c r="A141" s="74">
        <v>132</v>
      </c>
      <c r="B141" s="80"/>
      <c r="C141" s="81"/>
      <c r="D141" s="81"/>
      <c r="E141" s="83"/>
      <c r="F141" s="84"/>
    </row>
    <row r="142" spans="1:6" ht="16.5" customHeight="1">
      <c r="A142" s="74">
        <v>133</v>
      </c>
      <c r="B142" s="85"/>
      <c r="C142" s="86"/>
      <c r="D142" s="86"/>
      <c r="E142" s="88"/>
      <c r="F142" s="89"/>
    </row>
    <row r="143" spans="1:6" ht="16.5" customHeight="1">
      <c r="A143" s="74">
        <v>134</v>
      </c>
      <c r="B143" s="75"/>
      <c r="C143" s="76"/>
      <c r="D143" s="76"/>
      <c r="E143" s="78"/>
      <c r="F143" s="79"/>
    </row>
    <row r="144" spans="1:6" ht="16.5" customHeight="1">
      <c r="A144" s="74">
        <v>135</v>
      </c>
      <c r="B144" s="75"/>
      <c r="C144" s="76"/>
      <c r="D144" s="76"/>
      <c r="E144" s="78"/>
      <c r="F144" s="79"/>
    </row>
    <row r="145" spans="1:6" ht="16.5" customHeight="1" thickBot="1">
      <c r="A145" s="74">
        <v>136</v>
      </c>
      <c r="B145" s="80"/>
      <c r="C145" s="81"/>
      <c r="D145" s="81"/>
      <c r="E145" s="83"/>
      <c r="F145" s="84"/>
    </row>
    <row r="146" spans="1:6" ht="16.5" customHeight="1">
      <c r="A146" s="74">
        <v>137</v>
      </c>
      <c r="B146" s="85"/>
      <c r="C146" s="86"/>
      <c r="D146" s="86"/>
      <c r="E146" s="88"/>
      <c r="F146" s="89"/>
    </row>
    <row r="147" spans="1:6" ht="16.5" customHeight="1">
      <c r="A147" s="74">
        <v>138</v>
      </c>
      <c r="B147" s="75"/>
      <c r="C147" s="76"/>
      <c r="D147" s="76"/>
      <c r="E147" s="78"/>
      <c r="F147" s="79"/>
    </row>
    <row r="148" spans="1:6" ht="16.5" customHeight="1">
      <c r="A148" s="74">
        <v>139</v>
      </c>
      <c r="B148" s="75"/>
      <c r="C148" s="76"/>
      <c r="D148" s="76"/>
      <c r="E148" s="78"/>
      <c r="F148" s="79"/>
    </row>
    <row r="149" spans="1:6" ht="16.5" customHeight="1" thickBot="1">
      <c r="A149" s="74">
        <v>140</v>
      </c>
      <c r="B149" s="80"/>
      <c r="C149" s="81"/>
      <c r="D149" s="81"/>
      <c r="E149" s="83"/>
      <c r="F149" s="84"/>
    </row>
    <row r="150" spans="1:6" ht="16.5" customHeight="1">
      <c r="A150" s="74">
        <v>141</v>
      </c>
      <c r="B150" s="85"/>
      <c r="C150" s="86"/>
      <c r="D150" s="86"/>
      <c r="E150" s="88"/>
      <c r="F150" s="89"/>
    </row>
    <row r="151" spans="1:6" ht="16.5" customHeight="1">
      <c r="A151" s="74">
        <v>142</v>
      </c>
      <c r="B151" s="75"/>
      <c r="C151" s="76"/>
      <c r="D151" s="76"/>
      <c r="E151" s="78"/>
      <c r="F151" s="79"/>
    </row>
    <row r="152" spans="1:6" ht="16.5" customHeight="1">
      <c r="A152" s="74">
        <v>143</v>
      </c>
      <c r="B152" s="75"/>
      <c r="C152" s="76"/>
      <c r="D152" s="76"/>
      <c r="E152" s="78"/>
      <c r="F152" s="79"/>
    </row>
    <row r="153" spans="1:6" ht="16.5" customHeight="1" thickBot="1">
      <c r="A153" s="74">
        <v>144</v>
      </c>
      <c r="B153" s="80"/>
      <c r="C153" s="81"/>
      <c r="D153" s="81"/>
      <c r="E153" s="83"/>
      <c r="F153" s="84"/>
    </row>
    <row r="154" spans="1:6" ht="16.5" customHeight="1">
      <c r="A154" s="74">
        <v>145</v>
      </c>
      <c r="B154" s="85"/>
      <c r="C154" s="86"/>
      <c r="D154" s="86"/>
      <c r="E154" s="88"/>
      <c r="F154" s="89"/>
    </row>
    <row r="155" spans="1:6" ht="16.5" customHeight="1">
      <c r="A155" s="74">
        <v>146</v>
      </c>
      <c r="B155" s="75"/>
      <c r="C155" s="76"/>
      <c r="D155" s="76"/>
      <c r="E155" s="78"/>
      <c r="F155" s="79"/>
    </row>
    <row r="156" spans="1:6" ht="16.5" customHeight="1">
      <c r="A156" s="74">
        <v>147</v>
      </c>
      <c r="B156" s="75"/>
      <c r="C156" s="76"/>
      <c r="D156" s="76"/>
      <c r="E156" s="78"/>
      <c r="F156" s="79"/>
    </row>
    <row r="157" spans="1:6" ht="16.5" customHeight="1" thickBot="1">
      <c r="A157" s="74">
        <v>148</v>
      </c>
      <c r="B157" s="80"/>
      <c r="C157" s="81"/>
      <c r="D157" s="81"/>
      <c r="E157" s="83"/>
      <c r="F157" s="84"/>
    </row>
    <row r="158" spans="1:6" ht="16.5" customHeight="1">
      <c r="A158" s="74">
        <v>149</v>
      </c>
      <c r="B158" s="85"/>
      <c r="C158" s="86"/>
      <c r="D158" s="86"/>
      <c r="E158" s="88"/>
      <c r="F158" s="89"/>
    </row>
    <row r="159" spans="1:6" ht="16.5" customHeight="1">
      <c r="A159" s="74">
        <v>150</v>
      </c>
      <c r="B159" s="75"/>
      <c r="C159" s="76"/>
      <c r="D159" s="76"/>
      <c r="E159" s="78"/>
      <c r="F159" s="79"/>
    </row>
    <row r="160" spans="1:6" ht="16.5" customHeight="1">
      <c r="A160" s="74">
        <v>151</v>
      </c>
      <c r="B160" s="75"/>
      <c r="C160" s="76"/>
      <c r="D160" s="76"/>
      <c r="E160" s="78"/>
      <c r="F160" s="79"/>
    </row>
    <row r="161" spans="1:6" ht="16.5" customHeight="1" thickBot="1">
      <c r="A161" s="74">
        <v>152</v>
      </c>
      <c r="B161" s="80"/>
      <c r="C161" s="81"/>
      <c r="D161" s="81"/>
      <c r="E161" s="83"/>
      <c r="F161" s="84"/>
    </row>
    <row r="162" spans="1:6" ht="16.5" customHeight="1">
      <c r="A162" s="74">
        <v>153</v>
      </c>
      <c r="B162" s="85"/>
      <c r="C162" s="86"/>
      <c r="D162" s="86"/>
      <c r="E162" s="88"/>
      <c r="F162" s="89"/>
    </row>
    <row r="163" spans="1:6" ht="16.5" customHeight="1">
      <c r="A163" s="74">
        <v>154</v>
      </c>
      <c r="B163" s="75"/>
      <c r="C163" s="76"/>
      <c r="D163" s="76"/>
      <c r="E163" s="78"/>
      <c r="F163" s="79"/>
    </row>
    <row r="164" spans="1:6" ht="16.5" customHeight="1">
      <c r="A164" s="74">
        <v>155</v>
      </c>
      <c r="B164" s="75"/>
      <c r="C164" s="76"/>
      <c r="D164" s="76"/>
      <c r="E164" s="78"/>
      <c r="F164" s="79"/>
    </row>
    <row r="165" spans="1:6" ht="16.5" customHeight="1" thickBot="1">
      <c r="A165" s="74">
        <v>156</v>
      </c>
      <c r="B165" s="80"/>
      <c r="C165" s="81"/>
      <c r="D165" s="81"/>
      <c r="E165" s="83"/>
      <c r="F165" s="84"/>
    </row>
    <row r="166" spans="1:6" ht="16.5" customHeight="1">
      <c r="A166" s="74">
        <v>157</v>
      </c>
      <c r="B166" s="85"/>
      <c r="C166" s="86"/>
      <c r="D166" s="86"/>
      <c r="E166" s="88"/>
      <c r="F166" s="89"/>
    </row>
    <row r="167" spans="1:6" ht="16.5" customHeight="1">
      <c r="A167" s="74">
        <v>158</v>
      </c>
      <c r="B167" s="75"/>
      <c r="C167" s="76"/>
      <c r="D167" s="76"/>
      <c r="E167" s="78"/>
      <c r="F167" s="79"/>
    </row>
    <row r="168" spans="1:6" ht="16.5" customHeight="1">
      <c r="A168" s="74">
        <v>159</v>
      </c>
      <c r="B168" s="75"/>
      <c r="C168" s="76"/>
      <c r="D168" s="76"/>
      <c r="E168" s="78"/>
      <c r="F168" s="79"/>
    </row>
    <row r="169" spans="1:6" ht="16.5" customHeight="1" thickBot="1">
      <c r="A169" s="74">
        <v>160</v>
      </c>
      <c r="B169" s="80"/>
      <c r="C169" s="81"/>
      <c r="D169" s="81"/>
      <c r="E169" s="83"/>
      <c r="F169" s="84"/>
    </row>
    <row r="170" spans="1:6" ht="16.5" customHeight="1">
      <c r="A170" s="74">
        <v>161</v>
      </c>
      <c r="B170" s="85"/>
      <c r="C170" s="86"/>
      <c r="D170" s="86"/>
      <c r="E170" s="88"/>
      <c r="F170" s="89"/>
    </row>
    <row r="171" spans="1:6" ht="16.5" customHeight="1">
      <c r="A171" s="74">
        <v>162</v>
      </c>
      <c r="B171" s="75"/>
      <c r="C171" s="76"/>
      <c r="D171" s="76"/>
      <c r="E171" s="78"/>
      <c r="F171" s="79"/>
    </row>
    <row r="172" spans="1:6" ht="16.5" customHeight="1">
      <c r="A172" s="74">
        <v>163</v>
      </c>
      <c r="B172" s="75"/>
      <c r="C172" s="76"/>
      <c r="D172" s="76"/>
      <c r="E172" s="78"/>
      <c r="F172" s="79"/>
    </row>
    <row r="173" spans="1:6" ht="16.5" customHeight="1" thickBot="1">
      <c r="A173" s="74">
        <v>164</v>
      </c>
      <c r="B173" s="80"/>
      <c r="C173" s="81"/>
      <c r="D173" s="81"/>
      <c r="E173" s="83"/>
      <c r="F173" s="84"/>
    </row>
    <row r="174" spans="1:6" ht="16.5" customHeight="1">
      <c r="A174" s="74">
        <v>165</v>
      </c>
      <c r="B174" s="85"/>
      <c r="C174" s="86"/>
      <c r="D174" s="86"/>
      <c r="E174" s="88"/>
      <c r="F174" s="89"/>
    </row>
    <row r="175" spans="1:6" ht="16.5" customHeight="1">
      <c r="A175" s="74">
        <v>166</v>
      </c>
      <c r="B175" s="75"/>
      <c r="C175" s="76"/>
      <c r="D175" s="76"/>
      <c r="E175" s="78"/>
      <c r="F175" s="79"/>
    </row>
    <row r="176" spans="1:6" ht="16.5" customHeight="1">
      <c r="A176" s="74">
        <v>167</v>
      </c>
      <c r="B176" s="75"/>
      <c r="C176" s="76"/>
      <c r="D176" s="76"/>
      <c r="E176" s="78"/>
      <c r="F176" s="79"/>
    </row>
    <row r="177" spans="1:6" ht="16.5" customHeight="1" thickBot="1">
      <c r="A177" s="74">
        <v>168</v>
      </c>
      <c r="B177" s="80"/>
      <c r="C177" s="81"/>
      <c r="D177" s="81"/>
      <c r="E177" s="83"/>
      <c r="F177" s="84"/>
    </row>
    <row r="178" spans="1:6" ht="16.5" customHeight="1">
      <c r="A178" s="74">
        <v>169</v>
      </c>
      <c r="B178" s="85"/>
      <c r="C178" s="86"/>
      <c r="D178" s="86"/>
      <c r="E178" s="88"/>
      <c r="F178" s="89"/>
    </row>
    <row r="179" spans="1:6" ht="16.5" customHeight="1">
      <c r="A179" s="74">
        <v>170</v>
      </c>
      <c r="B179" s="75"/>
      <c r="C179" s="76"/>
      <c r="D179" s="76"/>
      <c r="E179" s="78"/>
      <c r="F179" s="79"/>
    </row>
    <row r="180" spans="1:6" ht="16.5" customHeight="1">
      <c r="A180" s="74">
        <v>171</v>
      </c>
      <c r="B180" s="75"/>
      <c r="C180" s="76"/>
      <c r="D180" s="76"/>
      <c r="E180" s="78"/>
      <c r="F180" s="79"/>
    </row>
    <row r="181" spans="1:6" ht="16.5" customHeight="1" thickBot="1">
      <c r="A181" s="74">
        <v>172</v>
      </c>
      <c r="B181" s="80"/>
      <c r="C181" s="81"/>
      <c r="D181" s="81"/>
      <c r="E181" s="83"/>
      <c r="F181" s="84"/>
    </row>
    <row r="182" spans="1:6" ht="16.5" customHeight="1">
      <c r="A182" s="74">
        <v>173</v>
      </c>
      <c r="B182" s="85"/>
      <c r="C182" s="86"/>
      <c r="D182" s="86"/>
      <c r="E182" s="88"/>
      <c r="F182" s="89"/>
    </row>
    <row r="183" spans="1:6" ht="16.5" customHeight="1">
      <c r="A183" s="74">
        <v>174</v>
      </c>
      <c r="B183" s="75"/>
      <c r="C183" s="76"/>
      <c r="D183" s="76"/>
      <c r="E183" s="78"/>
      <c r="F183" s="79"/>
    </row>
    <row r="184" spans="1:6" ht="16.5" customHeight="1">
      <c r="A184" s="74">
        <v>175</v>
      </c>
      <c r="B184" s="75"/>
      <c r="C184" s="76"/>
      <c r="D184" s="76"/>
      <c r="E184" s="78"/>
      <c r="F184" s="79"/>
    </row>
    <row r="185" spans="1:6" ht="16.5" customHeight="1" thickBot="1">
      <c r="A185" s="74">
        <v>176</v>
      </c>
      <c r="B185" s="80"/>
      <c r="C185" s="81"/>
      <c r="D185" s="81"/>
      <c r="E185" s="83"/>
      <c r="F185" s="84"/>
    </row>
    <row r="186" spans="1:6" ht="16.5" customHeight="1">
      <c r="A186" s="74">
        <v>177</v>
      </c>
      <c r="B186" s="85"/>
      <c r="C186" s="86"/>
      <c r="D186" s="86"/>
      <c r="E186" s="88"/>
      <c r="F186" s="89"/>
    </row>
    <row r="187" spans="1:6" ht="16.5" customHeight="1">
      <c r="A187" s="74">
        <v>178</v>
      </c>
      <c r="B187" s="75"/>
      <c r="C187" s="76"/>
      <c r="D187" s="76"/>
      <c r="E187" s="78"/>
      <c r="F187" s="79"/>
    </row>
    <row r="188" spans="1:6" ht="16.5" customHeight="1">
      <c r="A188" s="74">
        <v>179</v>
      </c>
      <c r="B188" s="75"/>
      <c r="C188" s="76"/>
      <c r="D188" s="76"/>
      <c r="E188" s="78"/>
      <c r="F188" s="79"/>
    </row>
    <row r="189" spans="1:6" ht="16.5" customHeight="1" thickBot="1">
      <c r="A189" s="74">
        <v>180</v>
      </c>
      <c r="B189" s="80"/>
      <c r="C189" s="81"/>
      <c r="D189" s="81"/>
      <c r="E189" s="83"/>
      <c r="F189" s="84"/>
    </row>
    <row r="190" spans="1:6" ht="16.5" customHeight="1">
      <c r="A190" s="74">
        <v>181</v>
      </c>
      <c r="B190" s="85"/>
      <c r="C190" s="86"/>
      <c r="D190" s="86"/>
      <c r="E190" s="88"/>
      <c r="F190" s="89"/>
    </row>
    <row r="191" spans="1:6" ht="16.5" customHeight="1">
      <c r="A191" s="74">
        <v>182</v>
      </c>
      <c r="B191" s="75"/>
      <c r="C191" s="76"/>
      <c r="D191" s="76"/>
      <c r="E191" s="78"/>
      <c r="F191" s="79"/>
    </row>
    <row r="192" spans="1:6" ht="16.5" customHeight="1">
      <c r="A192" s="74">
        <v>183</v>
      </c>
      <c r="B192" s="75"/>
      <c r="C192" s="76"/>
      <c r="D192" s="76"/>
      <c r="E192" s="78"/>
      <c r="F192" s="79"/>
    </row>
    <row r="193" spans="1:6" ht="16.5" customHeight="1" thickBot="1">
      <c r="A193" s="74">
        <v>184</v>
      </c>
      <c r="B193" s="80"/>
      <c r="C193" s="81"/>
      <c r="D193" s="81"/>
      <c r="E193" s="83"/>
      <c r="F193" s="84"/>
    </row>
    <row r="194" spans="1:6" ht="16.5" customHeight="1">
      <c r="A194" s="74">
        <v>185</v>
      </c>
      <c r="B194" s="85"/>
      <c r="C194" s="86"/>
      <c r="D194" s="86"/>
      <c r="E194" s="88"/>
      <c r="F194" s="89"/>
    </row>
    <row r="195" spans="1:6" ht="16.5" customHeight="1">
      <c r="A195" s="74">
        <v>186</v>
      </c>
      <c r="B195" s="75"/>
      <c r="C195" s="76"/>
      <c r="D195" s="76"/>
      <c r="E195" s="78"/>
      <c r="F195" s="79"/>
    </row>
    <row r="196" spans="1:6" ht="16.5" customHeight="1">
      <c r="A196" s="74">
        <v>187</v>
      </c>
      <c r="B196" s="75"/>
      <c r="C196" s="76"/>
      <c r="D196" s="76"/>
      <c r="E196" s="78"/>
      <c r="F196" s="79"/>
    </row>
    <row r="197" spans="1:6" ht="16.5" customHeight="1" thickBot="1">
      <c r="A197" s="74">
        <v>188</v>
      </c>
      <c r="B197" s="80"/>
      <c r="C197" s="81"/>
      <c r="D197" s="81"/>
      <c r="E197" s="83"/>
      <c r="F197" s="84"/>
    </row>
    <row r="198" spans="1:6" ht="16.5" customHeight="1">
      <c r="A198" s="74">
        <v>189</v>
      </c>
      <c r="B198" s="85"/>
      <c r="C198" s="86"/>
      <c r="D198" s="86"/>
      <c r="E198" s="88"/>
      <c r="F198" s="89"/>
    </row>
    <row r="199" spans="1:6" ht="16.5" customHeight="1">
      <c r="A199" s="74">
        <v>190</v>
      </c>
      <c r="B199" s="75"/>
      <c r="C199" s="76"/>
      <c r="D199" s="76"/>
      <c r="E199" s="78"/>
      <c r="F199" s="79"/>
    </row>
    <row r="200" spans="1:6" ht="16.5" customHeight="1">
      <c r="A200" s="74">
        <v>191</v>
      </c>
      <c r="B200" s="75"/>
      <c r="C200" s="76"/>
      <c r="D200" s="76"/>
      <c r="E200" s="78"/>
      <c r="F200" s="79"/>
    </row>
    <row r="201" spans="1:6" ht="16.5" customHeight="1" thickBot="1">
      <c r="A201" s="74">
        <v>192</v>
      </c>
      <c r="B201" s="80"/>
      <c r="C201" s="81"/>
      <c r="D201" s="81"/>
      <c r="E201" s="83"/>
      <c r="F201" s="84"/>
    </row>
    <row r="202" spans="1:6" ht="16.5" customHeight="1">
      <c r="A202" s="74">
        <v>193</v>
      </c>
      <c r="B202" s="85"/>
      <c r="C202" s="86"/>
      <c r="D202" s="86"/>
      <c r="E202" s="88"/>
      <c r="F202" s="89"/>
    </row>
    <row r="203" spans="1:6" ht="16.5" customHeight="1">
      <c r="A203" s="74">
        <v>194</v>
      </c>
      <c r="B203" s="75"/>
      <c r="C203" s="76"/>
      <c r="D203" s="76"/>
      <c r="E203" s="78"/>
      <c r="F203" s="79"/>
    </row>
    <row r="204" spans="1:6" ht="16.5" customHeight="1">
      <c r="A204" s="74">
        <v>195</v>
      </c>
      <c r="B204" s="75"/>
      <c r="C204" s="76"/>
      <c r="D204" s="76"/>
      <c r="E204" s="78"/>
      <c r="F204" s="79"/>
    </row>
    <row r="205" spans="1:6" ht="16.5" customHeight="1" thickBot="1">
      <c r="A205" s="74">
        <v>196</v>
      </c>
      <c r="B205" s="80"/>
      <c r="C205" s="81"/>
      <c r="D205" s="81"/>
      <c r="E205" s="83"/>
      <c r="F205" s="84"/>
    </row>
    <row r="206" spans="1:6" ht="16.5" customHeight="1">
      <c r="A206" s="74">
        <v>197</v>
      </c>
      <c r="B206" s="85"/>
      <c r="C206" s="86"/>
      <c r="D206" s="86"/>
      <c r="E206" s="88"/>
      <c r="F206" s="89"/>
    </row>
    <row r="207" spans="1:6" ht="16.5" customHeight="1">
      <c r="A207" s="74">
        <v>198</v>
      </c>
      <c r="B207" s="75"/>
      <c r="C207" s="76"/>
      <c r="D207" s="76"/>
      <c r="E207" s="78"/>
      <c r="F207" s="79"/>
    </row>
    <row r="208" spans="1:6" ht="16.5" customHeight="1">
      <c r="A208" s="74">
        <v>199</v>
      </c>
      <c r="B208" s="75"/>
      <c r="C208" s="76"/>
      <c r="D208" s="76"/>
      <c r="E208" s="78"/>
      <c r="F208" s="79"/>
    </row>
    <row r="209" spans="1:6" ht="16.5" customHeight="1" thickBot="1">
      <c r="A209" s="74">
        <v>200</v>
      </c>
      <c r="B209" s="80"/>
      <c r="C209" s="81"/>
      <c r="D209" s="81"/>
      <c r="E209" s="83"/>
      <c r="F209" s="84"/>
    </row>
    <row r="210" spans="1:6" ht="16.5" customHeight="1">
      <c r="A210" s="74">
        <v>201</v>
      </c>
      <c r="B210" s="85"/>
      <c r="C210" s="86"/>
      <c r="D210" s="86"/>
      <c r="E210" s="88"/>
      <c r="F210" s="89"/>
    </row>
    <row r="211" spans="1:6" ht="16.5" customHeight="1">
      <c r="A211" s="74">
        <v>202</v>
      </c>
      <c r="B211" s="75"/>
      <c r="C211" s="76"/>
      <c r="D211" s="76"/>
      <c r="E211" s="78"/>
      <c r="F211" s="79"/>
    </row>
    <row r="212" spans="1:6" ht="16.5" customHeight="1">
      <c r="A212" s="74">
        <v>203</v>
      </c>
      <c r="B212" s="75"/>
      <c r="C212" s="76"/>
      <c r="D212" s="76"/>
      <c r="E212" s="78"/>
      <c r="F212" s="79"/>
    </row>
    <row r="213" spans="1:6" ht="16.5" customHeight="1" thickBot="1">
      <c r="A213" s="74">
        <v>204</v>
      </c>
      <c r="B213" s="80"/>
      <c r="C213" s="81"/>
      <c r="D213" s="81"/>
      <c r="E213" s="83"/>
      <c r="F213" s="84"/>
    </row>
    <row r="214" spans="1:6" ht="16.5" customHeight="1">
      <c r="A214" s="74">
        <v>205</v>
      </c>
      <c r="B214" s="85"/>
      <c r="C214" s="86"/>
      <c r="D214" s="86"/>
      <c r="E214" s="88"/>
      <c r="F214" s="89"/>
    </row>
    <row r="215" spans="1:6" ht="16.5" customHeight="1">
      <c r="A215" s="74">
        <v>206</v>
      </c>
      <c r="B215" s="75"/>
      <c r="C215" s="76"/>
      <c r="D215" s="76"/>
      <c r="E215" s="78"/>
      <c r="F215" s="79"/>
    </row>
    <row r="216" spans="1:6" ht="16.5" customHeight="1">
      <c r="A216" s="74">
        <v>207</v>
      </c>
      <c r="B216" s="75"/>
      <c r="C216" s="76"/>
      <c r="D216" s="76"/>
      <c r="E216" s="78"/>
      <c r="F216" s="79"/>
    </row>
    <row r="217" spans="1:6" ht="16.5" customHeight="1" thickBot="1">
      <c r="A217" s="74">
        <v>208</v>
      </c>
      <c r="B217" s="80"/>
      <c r="C217" s="81"/>
      <c r="D217" s="81"/>
      <c r="E217" s="83"/>
      <c r="F217" s="84"/>
    </row>
    <row r="218" spans="1:6" ht="16.5" customHeight="1">
      <c r="A218" s="74">
        <v>209</v>
      </c>
      <c r="B218" s="85"/>
      <c r="C218" s="86"/>
      <c r="D218" s="86"/>
      <c r="E218" s="88"/>
      <c r="F218" s="89"/>
    </row>
    <row r="219" spans="1:6" ht="16.5" customHeight="1">
      <c r="A219" s="74">
        <v>210</v>
      </c>
      <c r="B219" s="75"/>
      <c r="C219" s="76"/>
      <c r="D219" s="76"/>
      <c r="E219" s="78"/>
      <c r="F219" s="79"/>
    </row>
    <row r="220" spans="1:6" ht="16.5" customHeight="1">
      <c r="A220" s="74">
        <v>211</v>
      </c>
      <c r="B220" s="75"/>
      <c r="C220" s="76"/>
      <c r="D220" s="76"/>
      <c r="E220" s="78"/>
      <c r="F220" s="79"/>
    </row>
    <row r="221" spans="1:6" ht="16.5" customHeight="1" thickBot="1">
      <c r="A221" s="74">
        <v>212</v>
      </c>
      <c r="B221" s="80"/>
      <c r="C221" s="81"/>
      <c r="D221" s="81"/>
      <c r="E221" s="83"/>
      <c r="F221" s="84"/>
    </row>
    <row r="222" spans="1:6" ht="16.5" customHeight="1">
      <c r="A222" s="74">
        <v>213</v>
      </c>
      <c r="B222" s="85"/>
      <c r="C222" s="86"/>
      <c r="D222" s="86"/>
      <c r="E222" s="88"/>
      <c r="F222" s="89"/>
    </row>
    <row r="223" spans="1:6" ht="16.5" customHeight="1">
      <c r="A223" s="74">
        <v>214</v>
      </c>
      <c r="B223" s="75"/>
      <c r="C223" s="76"/>
      <c r="D223" s="76"/>
      <c r="E223" s="78"/>
      <c r="F223" s="79"/>
    </row>
    <row r="224" spans="1:6" ht="16.5" customHeight="1">
      <c r="A224" s="74">
        <v>215</v>
      </c>
      <c r="B224" s="75"/>
      <c r="C224" s="76"/>
      <c r="D224" s="76"/>
      <c r="E224" s="78"/>
      <c r="F224" s="79"/>
    </row>
    <row r="225" spans="1:6" ht="16.5" customHeight="1" thickBot="1">
      <c r="A225" s="74">
        <v>216</v>
      </c>
      <c r="B225" s="80"/>
      <c r="C225" s="81"/>
      <c r="D225" s="81"/>
      <c r="E225" s="83"/>
      <c r="F225" s="84"/>
    </row>
    <row r="226" spans="1:6" ht="16.5" customHeight="1">
      <c r="A226" s="74">
        <v>217</v>
      </c>
      <c r="B226" s="85"/>
      <c r="C226" s="86"/>
      <c r="D226" s="86"/>
      <c r="E226" s="88"/>
      <c r="F226" s="89"/>
    </row>
    <row r="227" spans="1:6" ht="16.5" customHeight="1">
      <c r="A227" s="74">
        <v>218</v>
      </c>
      <c r="B227" s="75"/>
      <c r="C227" s="76"/>
      <c r="D227" s="76"/>
      <c r="E227" s="78"/>
      <c r="F227" s="79"/>
    </row>
    <row r="228" spans="1:6" ht="16.5" customHeight="1">
      <c r="A228" s="74">
        <v>219</v>
      </c>
      <c r="B228" s="75"/>
      <c r="C228" s="76"/>
      <c r="D228" s="76"/>
      <c r="E228" s="78"/>
      <c r="F228" s="79"/>
    </row>
    <row r="229" spans="1:6" ht="16.5" customHeight="1" thickBot="1">
      <c r="A229" s="74">
        <v>220</v>
      </c>
      <c r="B229" s="80"/>
      <c r="C229" s="81"/>
      <c r="D229" s="81"/>
      <c r="E229" s="83"/>
      <c r="F229" s="84"/>
    </row>
    <row r="230" spans="1:6" ht="16.5" customHeight="1">
      <c r="A230" s="74">
        <v>221</v>
      </c>
      <c r="B230" s="85"/>
      <c r="C230" s="86"/>
      <c r="D230" s="86"/>
      <c r="E230" s="88"/>
      <c r="F230" s="89"/>
    </row>
    <row r="231" spans="1:6" ht="16.5" customHeight="1">
      <c r="A231" s="74">
        <v>222</v>
      </c>
      <c r="B231" s="75"/>
      <c r="C231" s="76"/>
      <c r="D231" s="76"/>
      <c r="E231" s="78"/>
      <c r="F231" s="79"/>
    </row>
    <row r="232" spans="1:6" ht="16.5" customHeight="1">
      <c r="A232" s="74">
        <v>223</v>
      </c>
      <c r="B232" s="75"/>
      <c r="C232" s="76"/>
      <c r="D232" s="76"/>
      <c r="E232" s="78"/>
      <c r="F232" s="79"/>
    </row>
    <row r="233" spans="1:6" ht="16.5" customHeight="1" thickBot="1">
      <c r="A233" s="74">
        <v>224</v>
      </c>
      <c r="B233" s="80"/>
      <c r="C233" s="81"/>
      <c r="D233" s="81"/>
      <c r="E233" s="83"/>
      <c r="F233" s="84"/>
    </row>
    <row r="234" spans="1:6" ht="16.5" customHeight="1">
      <c r="A234" s="74">
        <v>225</v>
      </c>
      <c r="B234" s="85"/>
      <c r="C234" s="86"/>
      <c r="D234" s="86"/>
      <c r="E234" s="88"/>
      <c r="F234" s="89"/>
    </row>
    <row r="235" spans="1:6" ht="16.5" customHeight="1">
      <c r="A235" s="74">
        <v>226</v>
      </c>
      <c r="B235" s="75"/>
      <c r="C235" s="76"/>
      <c r="D235" s="76"/>
      <c r="E235" s="78"/>
      <c r="F235" s="79"/>
    </row>
    <row r="236" spans="1:6" ht="16.5" customHeight="1">
      <c r="A236" s="74">
        <v>227</v>
      </c>
      <c r="B236" s="75"/>
      <c r="C236" s="76"/>
      <c r="D236" s="76"/>
      <c r="E236" s="78"/>
      <c r="F236" s="79"/>
    </row>
    <row r="237" spans="1:6" ht="16.5" customHeight="1" thickBot="1">
      <c r="A237" s="74">
        <v>228</v>
      </c>
      <c r="B237" s="80"/>
      <c r="C237" s="81"/>
      <c r="D237" s="81"/>
      <c r="E237" s="83"/>
      <c r="F237" s="84"/>
    </row>
    <row r="238" spans="1:6" ht="16.5" customHeight="1">
      <c r="A238" s="74">
        <v>229</v>
      </c>
      <c r="B238" s="85"/>
      <c r="C238" s="86"/>
      <c r="D238" s="86"/>
      <c r="E238" s="88"/>
      <c r="F238" s="89"/>
    </row>
    <row r="239" spans="1:6" ht="16.5" customHeight="1">
      <c r="A239" s="74">
        <v>230</v>
      </c>
      <c r="B239" s="75"/>
      <c r="C239" s="76"/>
      <c r="D239" s="76"/>
      <c r="E239" s="78"/>
      <c r="F239" s="79"/>
    </row>
    <row r="240" spans="1:6" ht="16.5" customHeight="1">
      <c r="A240" s="74">
        <v>231</v>
      </c>
      <c r="B240" s="75"/>
      <c r="C240" s="76"/>
      <c r="D240" s="76"/>
      <c r="E240" s="78"/>
      <c r="F240" s="79"/>
    </row>
    <row r="241" spans="1:6" ht="16.5" customHeight="1" thickBot="1">
      <c r="A241" s="74">
        <v>232</v>
      </c>
      <c r="B241" s="80"/>
      <c r="C241" s="81"/>
      <c r="D241" s="81"/>
      <c r="E241" s="83"/>
      <c r="F241" s="84"/>
    </row>
    <row r="242" spans="1:6" ht="16.5" customHeight="1">
      <c r="A242" s="74">
        <v>233</v>
      </c>
      <c r="B242" s="85"/>
      <c r="C242" s="86"/>
      <c r="D242" s="86"/>
      <c r="E242" s="88"/>
      <c r="F242" s="89"/>
    </row>
    <row r="243" spans="1:6" ht="16.5" customHeight="1">
      <c r="A243" s="74">
        <v>234</v>
      </c>
      <c r="B243" s="75"/>
      <c r="C243" s="76"/>
      <c r="D243" s="76"/>
      <c r="E243" s="78"/>
      <c r="F243" s="79"/>
    </row>
    <row r="244" spans="1:6" ht="16.5" customHeight="1">
      <c r="A244" s="74">
        <v>235</v>
      </c>
      <c r="B244" s="75"/>
      <c r="C244" s="76"/>
      <c r="D244" s="76"/>
      <c r="E244" s="78"/>
      <c r="F244" s="79"/>
    </row>
    <row r="245" spans="1:6" ht="16.5" customHeight="1" thickBot="1">
      <c r="A245" s="74">
        <v>236</v>
      </c>
      <c r="B245" s="80"/>
      <c r="C245" s="81"/>
      <c r="D245" s="81"/>
      <c r="E245" s="83"/>
      <c r="F245" s="84"/>
    </row>
    <row r="246" spans="1:6" ht="16.5" customHeight="1">
      <c r="A246" s="74">
        <v>237</v>
      </c>
      <c r="B246" s="85"/>
      <c r="C246" s="86"/>
      <c r="D246" s="86"/>
      <c r="E246" s="88"/>
      <c r="F246" s="89"/>
    </row>
    <row r="247" spans="1:6" ht="16.5" customHeight="1">
      <c r="A247" s="74">
        <v>238</v>
      </c>
      <c r="B247" s="75"/>
      <c r="C247" s="76"/>
      <c r="D247" s="76"/>
      <c r="E247" s="78"/>
      <c r="F247" s="79"/>
    </row>
    <row r="248" spans="1:6" ht="16.5" customHeight="1">
      <c r="A248" s="74">
        <v>239</v>
      </c>
      <c r="B248" s="75"/>
      <c r="C248" s="76"/>
      <c r="D248" s="76"/>
      <c r="E248" s="78"/>
      <c r="F248" s="79"/>
    </row>
    <row r="249" spans="1:6" ht="16.5" customHeight="1" thickBot="1">
      <c r="A249" s="74">
        <v>240</v>
      </c>
      <c r="B249" s="80"/>
      <c r="C249" s="81"/>
      <c r="D249" s="81"/>
      <c r="E249" s="83"/>
      <c r="F249" s="84"/>
    </row>
    <row r="250" spans="1:6" ht="16.5" customHeight="1">
      <c r="A250" s="74">
        <v>241</v>
      </c>
      <c r="B250" s="85"/>
      <c r="C250" s="86"/>
      <c r="D250" s="86"/>
      <c r="E250" s="88"/>
      <c r="F250" s="89"/>
    </row>
    <row r="251" spans="1:6" ht="16.5" customHeight="1">
      <c r="A251" s="74">
        <v>242</v>
      </c>
      <c r="B251" s="75"/>
      <c r="C251" s="76"/>
      <c r="D251" s="76"/>
      <c r="E251" s="78"/>
      <c r="F251" s="79"/>
    </row>
    <row r="252" spans="1:6" ht="16.5" customHeight="1">
      <c r="A252" s="74">
        <v>243</v>
      </c>
      <c r="B252" s="75"/>
      <c r="C252" s="76"/>
      <c r="D252" s="76"/>
      <c r="E252" s="78"/>
      <c r="F252" s="79"/>
    </row>
    <row r="253" spans="1:6" ht="16.5" customHeight="1" thickBot="1">
      <c r="A253" s="74">
        <v>244</v>
      </c>
      <c r="B253" s="80"/>
      <c r="C253" s="81"/>
      <c r="D253" s="81"/>
      <c r="E253" s="83"/>
      <c r="F253" s="84"/>
    </row>
    <row r="254" spans="1:6" ht="16.5" customHeight="1">
      <c r="A254" s="74">
        <v>245</v>
      </c>
      <c r="B254" s="85"/>
      <c r="C254" s="86"/>
      <c r="D254" s="86"/>
      <c r="E254" s="88"/>
      <c r="F254" s="89"/>
    </row>
    <row r="255" spans="1:6" ht="16.5" customHeight="1">
      <c r="A255" s="74">
        <v>246</v>
      </c>
      <c r="B255" s="75"/>
      <c r="C255" s="76"/>
      <c r="D255" s="76"/>
      <c r="E255" s="78"/>
      <c r="F255" s="79"/>
    </row>
    <row r="256" spans="1:6" ht="16.5" customHeight="1">
      <c r="A256" s="74">
        <v>247</v>
      </c>
      <c r="B256" s="75"/>
      <c r="C256" s="76"/>
      <c r="D256" s="76"/>
      <c r="E256" s="78"/>
      <c r="F256" s="79"/>
    </row>
    <row r="257" spans="1:6" ht="16.5" customHeight="1" thickBot="1">
      <c r="A257" s="74">
        <v>248</v>
      </c>
      <c r="B257" s="80"/>
      <c r="C257" s="81"/>
      <c r="D257" s="81"/>
      <c r="E257" s="83"/>
      <c r="F257" s="84"/>
    </row>
    <row r="258" spans="1:6" ht="16.5" customHeight="1">
      <c r="A258" s="74">
        <v>249</v>
      </c>
      <c r="B258" s="75"/>
      <c r="C258" s="76"/>
      <c r="D258" s="76"/>
      <c r="E258" s="75"/>
      <c r="F258" s="79"/>
    </row>
    <row r="259" spans="1:6" ht="16.5" customHeight="1">
      <c r="A259" s="74">
        <v>250</v>
      </c>
      <c r="B259" s="90"/>
      <c r="C259" s="91"/>
      <c r="D259" s="91"/>
      <c r="E259" s="90"/>
      <c r="F259" s="92"/>
    </row>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sheetData>
  <sheetProtection/>
  <mergeCells count="5">
    <mergeCell ref="A4:C4"/>
    <mergeCell ref="A1:F1"/>
    <mergeCell ref="A2:F2"/>
    <mergeCell ref="A3:F3"/>
    <mergeCell ref="E4:F4"/>
  </mergeCells>
  <conditionalFormatting sqref="B30:B259 B6:B25">
    <cfRule type="duplicateValues" priority="12" dxfId="14" stopIfTrue="1">
      <formula>AND(COUNTIF($B$30:$B$259,B6)+COUNTIF($B$6:$B$25,B6)&gt;1,NOT(ISBLANK(B6)))</formula>
    </cfRule>
  </conditionalFormatting>
  <conditionalFormatting sqref="C30:C259 C6:C25">
    <cfRule type="duplicateValues" priority="4" dxfId="14" stopIfTrue="1">
      <formula>AND(COUNTIF($C$30:$C$259,C6)+COUNTIF($C$6:$C$25,C6)&gt;1,NOT(ISBLANK(C6)))</formula>
    </cfRule>
  </conditionalFormatting>
  <conditionalFormatting sqref="F30:F259 F6:F25">
    <cfRule type="cellIs" priority="1" dxfId="11"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1">
      <selection activeCell="E23" sqref="E23"/>
    </sheetView>
  </sheetViews>
  <sheetFormatPr defaultColWidth="9.00390625" defaultRowHeight="12.75"/>
  <cols>
    <col min="1" max="1" width="5.125" style="37" customWidth="1"/>
    <col min="2" max="2" width="7.0039062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68" t="str">
        <f>KAPAK!A2</f>
        <v>Türkiye Atletizm Federasyonu
Çorum Atletizm İl Temsilciliği</v>
      </c>
      <c r="B1" s="168"/>
      <c r="C1" s="168"/>
      <c r="D1" s="168"/>
      <c r="E1" s="168"/>
      <c r="F1" s="168"/>
      <c r="G1" s="168"/>
      <c r="H1" s="168"/>
      <c r="J1" s="37"/>
    </row>
    <row r="2" spans="1:8" ht="15.75">
      <c r="A2" s="169" t="str">
        <f>KAPAK!B24</f>
        <v>Küçükler ve Yıldızlar Bölgesel Kros Ligi 1.Kademe</v>
      </c>
      <c r="B2" s="169"/>
      <c r="C2" s="169"/>
      <c r="D2" s="169"/>
      <c r="E2" s="169"/>
      <c r="F2" s="169"/>
      <c r="G2" s="169"/>
      <c r="H2" s="169"/>
    </row>
    <row r="3" spans="1:9" ht="14.25">
      <c r="A3" s="170" t="str">
        <f>KAPAK!B27</f>
        <v>Çorum</v>
      </c>
      <c r="B3" s="170"/>
      <c r="C3" s="170"/>
      <c r="D3" s="170"/>
      <c r="E3" s="170"/>
      <c r="F3" s="170"/>
      <c r="G3" s="170"/>
      <c r="H3" s="170"/>
      <c r="I3" s="38"/>
    </row>
    <row r="4" spans="1:8" ht="15.75" customHeight="1">
      <c r="A4" s="167" t="str">
        <f>KAPAK!B26</f>
        <v>Yıldız Kızlar</v>
      </c>
      <c r="B4" s="167"/>
      <c r="C4" s="167"/>
      <c r="D4" s="51" t="str">
        <f>KAPAK!B25</f>
        <v>2000 Metre</v>
      </c>
      <c r="E4" s="52"/>
      <c r="F4" s="171">
        <f>KAPAK!B28</f>
        <v>41672.444444444445</v>
      </c>
      <c r="G4" s="171"/>
      <c r="H4" s="171"/>
    </row>
    <row r="5" spans="1:16" s="42" customFormat="1" ht="25.5">
      <c r="A5" s="39" t="s">
        <v>0</v>
      </c>
      <c r="B5" s="40" t="s">
        <v>1</v>
      </c>
      <c r="C5" s="40" t="s">
        <v>3</v>
      </c>
      <c r="D5" s="40" t="s">
        <v>22</v>
      </c>
      <c r="E5" s="40" t="s">
        <v>8</v>
      </c>
      <c r="F5" s="41" t="s">
        <v>2</v>
      </c>
      <c r="G5" s="99" t="s">
        <v>4</v>
      </c>
      <c r="H5" s="40" t="s">
        <v>15</v>
      </c>
      <c r="L5" s="43"/>
      <c r="M5" s="43"/>
      <c r="N5" s="43"/>
      <c r="O5" s="43"/>
      <c r="P5" s="43"/>
    </row>
    <row r="6" spans="1:10" ht="18" customHeight="1">
      <c r="A6" s="44">
        <f>IF(B6&lt;&gt;"",1,"")</f>
        <v>1</v>
      </c>
      <c r="B6" s="45">
        <v>436</v>
      </c>
      <c r="C6" s="46" t="str">
        <f>IF(ISERROR(VLOOKUP(B6,'START LİSTE'!$B$6:$F$1259,2,0)),"",VLOOKUP(B6,'START LİSTE'!$B$6:$F$1259,2,0))</f>
        <v>KÜBRA YILMAZ</v>
      </c>
      <c r="D6" s="46" t="str">
        <f>IF(ISERROR(VLOOKUP(B6,'START LİSTE'!$B$6:$F$1259,3,0)),"",VLOOKUP(B6,'START LİSTE'!$B$6:$F$1259,3,0))</f>
        <v>ÇORUM GENÇLİK SPOR KULÜBÜ</v>
      </c>
      <c r="E6" s="47" t="str">
        <f>IF(ISERROR(VLOOKUP(B6,'START LİSTE'!$B$6:$F$1259,4,0)),"",VLOOKUP(B6,'START LİSTE'!$B$6:$F$1259,4,0))</f>
        <v>T</v>
      </c>
      <c r="F6" s="48">
        <f>IF(ISERROR(VLOOKUP($B6,'START LİSTE'!$B$6:$F$1259,5,0)),"",VLOOKUP($B6,'START LİSTE'!$B$6:$F$1259,5,0))</f>
        <v>35985</v>
      </c>
      <c r="G6" s="100">
        <v>653</v>
      </c>
      <c r="H6" s="49">
        <f>IF(OR(G6="DQ",G6="DNF",G6="DNS"),"-",IF(B6&lt;&gt;"",IF(E6="F",0,1),""))</f>
        <v>1</v>
      </c>
      <c r="J6" s="37"/>
    </row>
    <row r="7" spans="1:10" ht="18" customHeight="1">
      <c r="A7" s="44">
        <f aca="true" t="shared" si="0" ref="A7:A69">IF(B7&lt;&gt;"",A6+1,"")</f>
        <v>2</v>
      </c>
      <c r="B7" s="45">
        <v>441</v>
      </c>
      <c r="C7" s="46" t="str">
        <f>IF(ISERROR(VLOOKUP(B7,'START LİSTE'!$B$6:$F$1259,2,0)),"",VLOOKUP(B7,'START LİSTE'!$B$6:$F$1259,2,0))</f>
        <v>Gözdenur KOYUNCU</v>
      </c>
      <c r="D7" s="46" t="str">
        <f>IF(ISERROR(VLOOKUP(B7,'START LİSTE'!$B$6:$F$1259,3,0)),"",VLOOKUP(B7,'START LİSTE'!$B$6:$F$1259,3,0))</f>
        <v>Kastamonu Polis Gücü</v>
      </c>
      <c r="E7" s="47" t="str">
        <f>IF(ISERROR(VLOOKUP(B7,'START LİSTE'!$B$6:$F$1259,4,0)),"",VLOOKUP(B7,'START LİSTE'!$B$6:$F$1259,4,0))</f>
        <v>T</v>
      </c>
      <c r="F7" s="48">
        <f>IF(ISERROR(VLOOKUP($B7,'START LİSTE'!$B$6:$F$1259,5,0)),"",VLOOKUP($B7,'START LİSTE'!$B$6:$F$1259,5,0))</f>
        <v>36040</v>
      </c>
      <c r="G7" s="100">
        <v>732</v>
      </c>
      <c r="H7" s="49">
        <f aca="true" t="shared" si="1" ref="H7:H69">IF(OR(G7="DQ",G7="DNF",G7="DNS"),"-",IF(B7&lt;&gt;"",IF(E7="F",H6,H6+1),""))</f>
        <v>2</v>
      </c>
      <c r="J7" s="37"/>
    </row>
    <row r="8" spans="1:10" ht="18" customHeight="1">
      <c r="A8" s="44">
        <f t="shared" si="0"/>
        <v>3</v>
      </c>
      <c r="B8" s="45">
        <v>452</v>
      </c>
      <c r="C8" s="46" t="str">
        <f>IF(ISERROR(VLOOKUP(B8,'START LİSTE'!$B$6:$F$1259,2,0)),"",VLOOKUP(B8,'START LİSTE'!$B$6:$F$1259,2,0))</f>
        <v>TUĞÇE TEMELTAŞ</v>
      </c>
      <c r="D8" s="46" t="str">
        <f>IF(ISERROR(VLOOKUP(B8,'START LİSTE'!$B$6:$F$1259,3,0)),"",VLOOKUP(B8,'START LİSTE'!$B$6:$F$1259,3,0))</f>
        <v>BARTIN GENÇLİK HİZMETLERİ SPOR KLB.</v>
      </c>
      <c r="E8" s="47" t="str">
        <f>IF(ISERROR(VLOOKUP(B8,'START LİSTE'!$B$6:$F$1259,4,0)),"",VLOOKUP(B8,'START LİSTE'!$B$6:$F$1259,4,0))</f>
        <v>T</v>
      </c>
      <c r="F8" s="48">
        <f>IF(ISERROR(VLOOKUP($B8,'START LİSTE'!$B$6:$F$1259,5,0)),"",VLOOKUP($B8,'START LİSTE'!$B$6:$F$1259,5,0))</f>
        <v>36004</v>
      </c>
      <c r="G8" s="100">
        <v>733</v>
      </c>
      <c r="H8" s="49">
        <f t="shared" si="1"/>
        <v>3</v>
      </c>
      <c r="J8" s="37"/>
    </row>
    <row r="9" spans="1:8" ht="18" customHeight="1">
      <c r="A9" s="44">
        <f t="shared" si="0"/>
        <v>4</v>
      </c>
      <c r="B9" s="45">
        <v>448</v>
      </c>
      <c r="C9" s="46" t="str">
        <f>IF(ISERROR(VLOOKUP(B9,'START LİSTE'!$B$6:$F$1259,2,0)),"",VLOOKUP(B9,'START LİSTE'!$B$6:$F$1259,2,0))</f>
        <v>  ELİF  ASLAN</v>
      </c>
      <c r="D9" s="46" t="str">
        <f>IF(ISERROR(VLOOKUP(B9,'START LİSTE'!$B$6:$F$1259,3,0)),"",VLOOKUP(B9,'START LİSTE'!$B$6:$F$1259,3,0))</f>
        <v>KARABÜK-   İL  KARMASI</v>
      </c>
      <c r="E9" s="47" t="str">
        <f>IF(ISERROR(VLOOKUP(B9,'START LİSTE'!$B$6:$F$1259,4,0)),"",VLOOKUP(B9,'START LİSTE'!$B$6:$F$1259,4,0))</f>
        <v>F</v>
      </c>
      <c r="F9" s="48">
        <f>IF(ISERROR(VLOOKUP($B9,'START LİSTE'!$B$6:$F$1259,5,0)),"",VLOOKUP($B9,'START LİSTE'!$B$6:$F$1259,5,0))</f>
        <v>36148</v>
      </c>
      <c r="G9" s="100">
        <v>734</v>
      </c>
      <c r="H9" s="49">
        <f t="shared" si="1"/>
        <v>3</v>
      </c>
    </row>
    <row r="10" spans="1:8" ht="18" customHeight="1">
      <c r="A10" s="44">
        <f t="shared" si="0"/>
        <v>5</v>
      </c>
      <c r="B10" s="45">
        <v>440</v>
      </c>
      <c r="C10" s="46" t="str">
        <f>IF(ISERROR(VLOOKUP(B10,'START LİSTE'!$B$6:$F$1259,2,0)),"",VLOOKUP(B10,'START LİSTE'!$B$6:$F$1259,2,0))</f>
        <v>Sibel UZUN</v>
      </c>
      <c r="D10" s="46" t="str">
        <f>IF(ISERROR(VLOOKUP(B10,'START LİSTE'!$B$6:$F$1259,3,0)),"",VLOOKUP(B10,'START LİSTE'!$B$6:$F$1259,3,0))</f>
        <v>Kastamonu Polis Gücü</v>
      </c>
      <c r="E10" s="47" t="str">
        <f>IF(ISERROR(VLOOKUP(B10,'START LİSTE'!$B$6:$F$1259,4,0)),"",VLOOKUP(B10,'START LİSTE'!$B$6:$F$1259,4,0))</f>
        <v>T</v>
      </c>
      <c r="F10" s="48">
        <f>IF(ISERROR(VLOOKUP($B10,'START LİSTE'!$B$6:$F$1259,5,0)),"",VLOOKUP($B10,'START LİSTE'!$B$6:$F$1259,5,0))</f>
        <v>35995</v>
      </c>
      <c r="G10" s="100">
        <v>751</v>
      </c>
      <c r="H10" s="49">
        <f t="shared" si="1"/>
        <v>4</v>
      </c>
    </row>
    <row r="11" spans="1:8" ht="18" customHeight="1">
      <c r="A11" s="44">
        <f t="shared" si="0"/>
        <v>6</v>
      </c>
      <c r="B11" s="45">
        <v>454</v>
      </c>
      <c r="C11" s="46" t="str">
        <f>IF(ISERROR(VLOOKUP(B11,'START LİSTE'!$B$6:$F$1259,2,0)),"",VLOOKUP(B11,'START LİSTE'!$B$6:$F$1259,2,0))</f>
        <v>ALEYNA OLGUN</v>
      </c>
      <c r="D11" s="46" t="str">
        <f>IF(ISERROR(VLOOKUP(B11,'START LİSTE'!$B$6:$F$1259,3,0)),"",VLOOKUP(B11,'START LİSTE'!$B$6:$F$1259,3,0))</f>
        <v>BARTIN GENÇLİK HİZMETLERİ SPOR KLB.</v>
      </c>
      <c r="E11" s="47" t="str">
        <f>IF(ISERROR(VLOOKUP(B11,'START LİSTE'!$B$6:$F$1259,4,0)),"",VLOOKUP(B11,'START LİSTE'!$B$6:$F$1259,4,0))</f>
        <v>T</v>
      </c>
      <c r="F11" s="48">
        <f>IF(ISERROR(VLOOKUP($B11,'START LİSTE'!$B$6:$F$1259,5,0)),"",VLOOKUP($B11,'START LİSTE'!$B$6:$F$1259,5,0))</f>
        <v>35577</v>
      </c>
      <c r="G11" s="100">
        <v>815</v>
      </c>
      <c r="H11" s="49">
        <f t="shared" si="1"/>
        <v>5</v>
      </c>
    </row>
    <row r="12" spans="1:8" ht="18" customHeight="1">
      <c r="A12" s="44">
        <f t="shared" si="0"/>
        <v>7</v>
      </c>
      <c r="B12" s="45">
        <v>453</v>
      </c>
      <c r="C12" s="46" t="str">
        <f>IF(ISERROR(VLOOKUP(B12,'START LİSTE'!$B$6:$F$1259,2,0)),"",VLOOKUP(B12,'START LİSTE'!$B$6:$F$1259,2,0))</f>
        <v>EMİNE ÖZGE ÇETİN</v>
      </c>
      <c r="D12" s="46" t="str">
        <f>IF(ISERROR(VLOOKUP(B12,'START LİSTE'!$B$6:$F$1259,3,0)),"",VLOOKUP(B12,'START LİSTE'!$B$6:$F$1259,3,0))</f>
        <v>BARTIN GENÇLİK HİZMETLERİ SPOR KLB.</v>
      </c>
      <c r="E12" s="47" t="str">
        <f>IF(ISERROR(VLOOKUP(B12,'START LİSTE'!$B$6:$F$1259,4,0)),"",VLOOKUP(B12,'START LİSTE'!$B$6:$F$1259,4,0))</f>
        <v>T</v>
      </c>
      <c r="F12" s="48">
        <f>IF(ISERROR(VLOOKUP($B12,'START LİSTE'!$B$6:$F$1259,5,0)),"",VLOOKUP($B12,'START LİSTE'!$B$6:$F$1259,5,0))</f>
        <v>35696</v>
      </c>
      <c r="G12" s="100">
        <v>817</v>
      </c>
      <c r="H12" s="49">
        <f t="shared" si="1"/>
        <v>6</v>
      </c>
    </row>
    <row r="13" spans="1:8" ht="18" customHeight="1">
      <c r="A13" s="44">
        <f t="shared" si="0"/>
        <v>8</v>
      </c>
      <c r="B13" s="45">
        <v>437</v>
      </c>
      <c r="C13" s="46" t="str">
        <f>IF(ISERROR(VLOOKUP(B13,'START LİSTE'!$B$6:$F$1259,2,0)),"",VLOOKUP(B13,'START LİSTE'!$B$6:$F$1259,2,0))</f>
        <v>MİNE YAYLACI</v>
      </c>
      <c r="D13" s="46" t="str">
        <f>IF(ISERROR(VLOOKUP(B13,'START LİSTE'!$B$6:$F$1259,3,0)),"",VLOOKUP(B13,'START LİSTE'!$B$6:$F$1259,3,0))</f>
        <v>ÇORUM GENÇLİK SPOR KULÜBÜ </v>
      </c>
      <c r="E13" s="47" t="str">
        <f>IF(ISERROR(VLOOKUP(B13,'START LİSTE'!$B$6:$F$1259,4,0)),"",VLOOKUP(B13,'START LİSTE'!$B$6:$F$1259,4,0))</f>
        <v>T</v>
      </c>
      <c r="F13" s="48">
        <f>IF(ISERROR(VLOOKUP($B13,'START LİSTE'!$B$6:$F$1259,5,0)),"",VLOOKUP($B13,'START LİSTE'!$B$6:$F$1259,5,0))</f>
        <v>36081</v>
      </c>
      <c r="G13" s="100">
        <v>825</v>
      </c>
      <c r="H13" s="49">
        <f t="shared" si="1"/>
        <v>7</v>
      </c>
    </row>
    <row r="14" spans="1:8" ht="18" customHeight="1">
      <c r="A14" s="44">
        <f t="shared" si="0"/>
        <v>9</v>
      </c>
      <c r="B14" s="45">
        <v>442</v>
      </c>
      <c r="C14" s="46" t="str">
        <f>IF(ISERROR(VLOOKUP(B14,'START LİSTE'!$B$6:$F$1259,2,0)),"",VLOOKUP(B14,'START LİSTE'!$B$6:$F$1259,2,0))</f>
        <v>Sevdanur KOYUNCU</v>
      </c>
      <c r="D14" s="46" t="str">
        <f>IF(ISERROR(VLOOKUP(B14,'START LİSTE'!$B$6:$F$1259,3,0)),"",VLOOKUP(B14,'START LİSTE'!$B$6:$F$1259,3,0))</f>
        <v>Kastamonu Polis Gücü</v>
      </c>
      <c r="E14" s="47" t="str">
        <f>IF(ISERROR(VLOOKUP(B14,'START LİSTE'!$B$6:$F$1259,4,0)),"",VLOOKUP(B14,'START LİSTE'!$B$6:$F$1259,4,0))</f>
        <v>T</v>
      </c>
      <c r="F14" s="48">
        <f>IF(ISERROR(VLOOKUP($B14,'START LİSTE'!$B$6:$F$1259,5,0)),"",VLOOKUP($B14,'START LİSTE'!$B$6:$F$1259,5,0))</f>
        <v>35431</v>
      </c>
      <c r="G14" s="100">
        <v>833</v>
      </c>
      <c r="H14" s="49">
        <f t="shared" si="1"/>
        <v>8</v>
      </c>
    </row>
    <row r="15" spans="1:8" ht="18" customHeight="1">
      <c r="A15" s="44">
        <f t="shared" si="0"/>
        <v>10</v>
      </c>
      <c r="B15" s="45">
        <v>449</v>
      </c>
      <c r="C15" s="46" t="str">
        <f>IF(ISERROR(VLOOKUP(B15,'START LİSTE'!$B$6:$F$1259,2,0)),"",VLOOKUP(B15,'START LİSTE'!$B$6:$F$1259,2,0))</f>
        <v>  BİRGÜL YILMAZ</v>
      </c>
      <c r="D15" s="46" t="str">
        <f>IF(ISERROR(VLOOKUP(B15,'START LİSTE'!$B$6:$F$1259,3,0)),"",VLOOKUP(B15,'START LİSTE'!$B$6:$F$1259,3,0))</f>
        <v>KARABÜK-   İL  KARMASI</v>
      </c>
      <c r="E15" s="47" t="str">
        <f>IF(ISERROR(VLOOKUP(B15,'START LİSTE'!$B$6:$F$1259,4,0)),"",VLOOKUP(B15,'START LİSTE'!$B$6:$F$1259,4,0))</f>
        <v>F</v>
      </c>
      <c r="F15" s="48">
        <f>IF(ISERROR(VLOOKUP($B15,'START LİSTE'!$B$6:$F$1259,5,0)),"",VLOOKUP($B15,'START LİSTE'!$B$6:$F$1259,5,0))</f>
        <v>35851</v>
      </c>
      <c r="G15" s="100">
        <v>839</v>
      </c>
      <c r="H15" s="49">
        <f t="shared" si="1"/>
        <v>8</v>
      </c>
    </row>
    <row r="16" spans="1:8" ht="18" customHeight="1">
      <c r="A16" s="44">
        <f t="shared" si="0"/>
        <v>11</v>
      </c>
      <c r="B16" s="45">
        <v>446</v>
      </c>
      <c r="C16" s="46" t="str">
        <f>IF(ISERROR(VLOOKUP(B16,'START LİSTE'!$B$6:$F$1259,2,0)),"",VLOOKUP(B16,'START LİSTE'!$B$6:$F$1259,2,0))</f>
        <v>BUSE BAHAR GÖRGÜN</v>
      </c>
      <c r="D16" s="46" t="str">
        <f>IF(ISERROR(VLOOKUP(B16,'START LİSTE'!$B$6:$F$1259,3,0)),"",VLOOKUP(B16,'START LİSTE'!$B$6:$F$1259,3,0))</f>
        <v>KARABÜK-GENÇLİK SPOR</v>
      </c>
      <c r="E16" s="47" t="str">
        <f>IF(ISERROR(VLOOKUP(B16,'START LİSTE'!$B$6:$F$1259,4,0)),"",VLOOKUP(B16,'START LİSTE'!$B$6:$F$1259,4,0))</f>
        <v>F</v>
      </c>
      <c r="F16" s="48">
        <f>IF(ISERROR(VLOOKUP($B16,'START LİSTE'!$B$6:$F$1259,5,0)),"",VLOOKUP($B16,'START LİSTE'!$B$6:$F$1259,5,0))</f>
        <v>35930</v>
      </c>
      <c r="G16" s="100">
        <v>847</v>
      </c>
      <c r="H16" s="49">
        <f t="shared" si="1"/>
        <v>8</v>
      </c>
    </row>
    <row r="17" spans="1:8" ht="18" customHeight="1">
      <c r="A17" s="44">
        <f t="shared" si="0"/>
        <v>12</v>
      </c>
      <c r="B17" s="45">
        <v>451</v>
      </c>
      <c r="C17" s="46" t="str">
        <f>IF(ISERROR(VLOOKUP(B17,'START LİSTE'!$B$6:$F$1259,2,0)),"",VLOOKUP(B17,'START LİSTE'!$B$6:$F$1259,2,0))</f>
        <v> KÜBRA KAYA</v>
      </c>
      <c r="D17" s="46" t="str">
        <f>IF(ISERROR(VLOOKUP(B17,'START LİSTE'!$B$6:$F$1259,3,0)),"",VLOOKUP(B17,'START LİSTE'!$B$6:$F$1259,3,0))</f>
        <v>KARABÜK-   İL  KARMASI</v>
      </c>
      <c r="E17" s="47" t="str">
        <f>IF(ISERROR(VLOOKUP(B17,'START LİSTE'!$B$6:$F$1259,4,0)),"",VLOOKUP(B17,'START LİSTE'!$B$6:$F$1259,4,0))</f>
        <v>F</v>
      </c>
      <c r="F17" s="48">
        <f>IF(ISERROR(VLOOKUP($B17,'START LİSTE'!$B$6:$F$1259,5,0)),"",VLOOKUP($B17,'START LİSTE'!$B$6:$F$1259,5,0))</f>
        <v>35700</v>
      </c>
      <c r="G17" s="100">
        <v>903</v>
      </c>
      <c r="H17" s="49">
        <f t="shared" si="1"/>
        <v>8</v>
      </c>
    </row>
    <row r="18" spans="1:8" ht="18" customHeight="1">
      <c r="A18" s="44">
        <f t="shared" si="0"/>
        <v>13</v>
      </c>
      <c r="B18" s="45">
        <v>438</v>
      </c>
      <c r="C18" s="46" t="str">
        <f>IF(ISERROR(VLOOKUP(B18,'START LİSTE'!$B$6:$F$1259,2,0)),"",VLOOKUP(B18,'START LİSTE'!$B$6:$F$1259,2,0))</f>
        <v>SEHER BATAK</v>
      </c>
      <c r="D18" s="46" t="str">
        <f>IF(ISERROR(VLOOKUP(B18,'START LİSTE'!$B$6:$F$1259,3,0)),"",VLOOKUP(B18,'START LİSTE'!$B$6:$F$1259,3,0))</f>
        <v>ÇORUM GENÇLİK SPOR KULÜBÜ </v>
      </c>
      <c r="E18" s="47" t="str">
        <f>IF(ISERROR(VLOOKUP(B18,'START LİSTE'!$B$6:$F$1259,4,0)),"",VLOOKUP(B18,'START LİSTE'!$B$6:$F$1259,4,0))</f>
        <v>T</v>
      </c>
      <c r="F18" s="48">
        <f>IF(ISERROR(VLOOKUP($B18,'START LİSTE'!$B$6:$F$1259,5,0)),"",VLOOKUP($B18,'START LİSTE'!$B$6:$F$1259,5,0))</f>
        <v>35843</v>
      </c>
      <c r="G18" s="100">
        <v>912</v>
      </c>
      <c r="H18" s="49">
        <f t="shared" si="1"/>
        <v>9</v>
      </c>
    </row>
    <row r="19" spans="1:8" ht="18" customHeight="1">
      <c r="A19" s="44">
        <f t="shared" si="0"/>
        <v>14</v>
      </c>
      <c r="B19" s="45">
        <v>450</v>
      </c>
      <c r="C19" s="46" t="str">
        <f>IF(ISERROR(VLOOKUP(B19,'START LİSTE'!$B$6:$F$1259,2,0)),"",VLOOKUP(B19,'START LİSTE'!$B$6:$F$1259,2,0))</f>
        <v> MERVENUR  KAPLAN </v>
      </c>
      <c r="D19" s="46" t="str">
        <f>IF(ISERROR(VLOOKUP(B19,'START LİSTE'!$B$6:$F$1259,3,0)),"",VLOOKUP(B19,'START LİSTE'!$B$6:$F$1259,3,0))</f>
        <v>KARABÜK-   İL  KARMASI</v>
      </c>
      <c r="E19" s="47" t="str">
        <f>IF(ISERROR(VLOOKUP(B19,'START LİSTE'!$B$6:$F$1259,4,0)),"",VLOOKUP(B19,'START LİSTE'!$B$6:$F$1259,4,0))</f>
        <v>F</v>
      </c>
      <c r="F19" s="48">
        <f>IF(ISERROR(VLOOKUP($B19,'START LİSTE'!$B$6:$F$1259,5,0)),"",VLOOKUP($B19,'START LİSTE'!$B$6:$F$1259,5,0))</f>
        <v>35676</v>
      </c>
      <c r="G19" s="100">
        <v>930</v>
      </c>
      <c r="H19" s="49">
        <f t="shared" si="1"/>
        <v>9</v>
      </c>
    </row>
    <row r="20" spans="1:8" ht="18" customHeight="1">
      <c r="A20" s="44">
        <f t="shared" si="0"/>
        <v>15</v>
      </c>
      <c r="B20" s="45">
        <v>455</v>
      </c>
      <c r="C20" s="46" t="str">
        <f>IF(ISERROR(VLOOKUP(B20,'START LİSTE'!$B$6:$F$1259,2,0)),"",VLOOKUP(B20,'START LİSTE'!$B$6:$F$1259,2,0))</f>
        <v>KADER ÇELİK</v>
      </c>
      <c r="D20" s="46" t="str">
        <f>IF(ISERROR(VLOOKUP(B20,'START LİSTE'!$B$6:$F$1259,3,0)),"",VLOOKUP(B20,'START LİSTE'!$B$6:$F$1259,3,0))</f>
        <v>BARTIN GENÇLİK HİZMETLERİ SPOR KLB.</v>
      </c>
      <c r="E20" s="47" t="str">
        <f>IF(ISERROR(VLOOKUP(B20,'START LİSTE'!$B$6:$F$1259,4,0)),"",VLOOKUP(B20,'START LİSTE'!$B$6:$F$1259,4,0))</f>
        <v>T</v>
      </c>
      <c r="F20" s="48">
        <f>IF(ISERROR(VLOOKUP($B20,'START LİSTE'!$B$6:$F$1259,5,0)),"",VLOOKUP($B20,'START LİSTE'!$B$6:$F$1259,5,0))</f>
        <v>35479</v>
      </c>
      <c r="G20" s="100">
        <v>1001</v>
      </c>
      <c r="H20" s="49">
        <f t="shared" si="1"/>
        <v>10</v>
      </c>
    </row>
    <row r="21" spans="1:8" ht="18" customHeight="1">
      <c r="A21" s="44">
        <f t="shared" si="0"/>
        <v>16</v>
      </c>
      <c r="B21" s="45">
        <v>443</v>
      </c>
      <c r="C21" s="46" t="str">
        <f>IF(ISERROR(VLOOKUP(B21,'START LİSTE'!$B$6:$F$1259,2,0)),"",VLOOKUP(B21,'START LİSTE'!$B$6:$F$1259,2,0))</f>
        <v>Pınar KAPLAN</v>
      </c>
      <c r="D21" s="46" t="str">
        <f>IF(ISERROR(VLOOKUP(B21,'START LİSTE'!$B$6:$F$1259,3,0)),"",VLOOKUP(B21,'START LİSTE'!$B$6:$F$1259,3,0))</f>
        <v>Kastamonu Polis Gücü</v>
      </c>
      <c r="E21" s="47" t="str">
        <f>IF(ISERROR(VLOOKUP(B21,'START LİSTE'!$B$6:$F$1259,4,0)),"",VLOOKUP(B21,'START LİSTE'!$B$6:$F$1259,4,0))</f>
        <v>T</v>
      </c>
      <c r="F21" s="48">
        <f>IF(ISERROR(VLOOKUP($B21,'START LİSTE'!$B$6:$F$1259,5,0)),"",VLOOKUP($B21,'START LİSTE'!$B$6:$F$1259,5,0))</f>
        <v>35519</v>
      </c>
      <c r="G21" s="100">
        <v>1051</v>
      </c>
      <c r="H21" s="49">
        <f t="shared" si="1"/>
        <v>11</v>
      </c>
    </row>
    <row r="22" spans="1:8" ht="18" customHeight="1">
      <c r="A22" s="44">
        <f t="shared" si="0"/>
        <v>17</v>
      </c>
      <c r="B22" s="45">
        <v>444</v>
      </c>
      <c r="C22" s="46" t="str">
        <f>IF(ISERROR(VLOOKUP(B22,'START LİSTE'!$B$6:$F$1259,2,0)),"",VLOOKUP(B22,'START LİSTE'!$B$6:$F$1259,2,0))</f>
        <v>ELİF YILDIRIM</v>
      </c>
      <c r="D22" s="46" t="str">
        <f>IF(ISERROR(VLOOKUP(B22,'START LİSTE'!$B$6:$F$1259,3,0)),"",VLOOKUP(B22,'START LİSTE'!$B$6:$F$1259,3,0))</f>
        <v>KARABÜK-GENÇLİK SPOR</v>
      </c>
      <c r="E22" s="47" t="str">
        <f>IF(ISERROR(VLOOKUP(B22,'START LİSTE'!$B$6:$F$1259,4,0)),"",VLOOKUP(B22,'START LİSTE'!$B$6:$F$1259,4,0))</f>
        <v>F</v>
      </c>
      <c r="F22" s="48">
        <f>IF(ISERROR(VLOOKUP($B22,'START LİSTE'!$B$6:$F$1259,5,0)),"",VLOOKUP($B22,'START LİSTE'!$B$6:$F$1259,5,0))</f>
        <v>36008</v>
      </c>
      <c r="G22" s="100" t="s">
        <v>59</v>
      </c>
      <c r="H22" s="49" t="str">
        <f t="shared" si="1"/>
        <v>-</v>
      </c>
    </row>
    <row r="23" spans="1:8" ht="18" customHeight="1">
      <c r="A23" s="44">
        <f t="shared" si="0"/>
        <v>18</v>
      </c>
      <c r="B23" s="45">
        <v>439</v>
      </c>
      <c r="C23" s="46" t="str">
        <f>IF(ISERROR(VLOOKUP(B23,'START LİSTE'!$B$6:$F$1259,2,0)),"",VLOOKUP(B23,'START LİSTE'!$B$6:$F$1259,2,0))</f>
        <v>BERFİN KARA</v>
      </c>
      <c r="D23" s="46" t="str">
        <f>IF(ISERROR(VLOOKUP(B23,'START LİSTE'!$B$6:$F$1259,3,0)),"",VLOOKUP(B23,'START LİSTE'!$B$6:$F$1259,3,0))</f>
        <v>ÇORUM GENÇLİK SPOR KULÜBÜ </v>
      </c>
      <c r="E23" s="47" t="str">
        <f>IF(ISERROR(VLOOKUP(B23,'START LİSTE'!$B$6:$F$1259,4,0)),"",VLOOKUP(B23,'START LİSTE'!$B$6:$F$1259,4,0))</f>
        <v>T</v>
      </c>
      <c r="F23" s="48">
        <f>IF(ISERROR(VLOOKUP($B23,'START LİSTE'!$B$6:$F$1259,5,0)),"",VLOOKUP($B23,'START LİSTE'!$B$6:$F$1259,5,0))</f>
        <v>36160</v>
      </c>
      <c r="G23" s="100" t="s">
        <v>59</v>
      </c>
      <c r="H23" s="49" t="str">
        <f t="shared" si="1"/>
        <v>-</v>
      </c>
    </row>
    <row r="24" spans="1:8" ht="18" customHeight="1">
      <c r="A24" s="44">
        <f t="shared" si="0"/>
        <v>19</v>
      </c>
      <c r="B24" s="45">
        <v>445</v>
      </c>
      <c r="C24" s="46" t="str">
        <f>IF(ISERROR(VLOOKUP(B24,'START LİSTE'!$B$6:$F$1259,2,0)),"",VLOOKUP(B24,'START LİSTE'!$B$6:$F$1259,2,0))</f>
        <v>BÜŞRA GÖKTAŞ</v>
      </c>
      <c r="D24" s="46" t="str">
        <f>IF(ISERROR(VLOOKUP(B24,'START LİSTE'!$B$6:$F$1259,3,0)),"",VLOOKUP(B24,'START LİSTE'!$B$6:$F$1259,3,0))</f>
        <v>KARABÜK-GENÇLİK SPOR</v>
      </c>
      <c r="E24" s="47" t="str">
        <f>IF(ISERROR(VLOOKUP(B24,'START LİSTE'!$B$6:$F$1259,4,0)),"",VLOOKUP(B24,'START LİSTE'!$B$6:$F$1259,4,0))</f>
        <v>F</v>
      </c>
      <c r="F24" s="48">
        <f>IF(ISERROR(VLOOKUP($B24,'START LİSTE'!$B$6:$F$1259,5,0)),"",VLOOKUP($B24,'START LİSTE'!$B$6:$F$1259,5,0))</f>
        <v>35809</v>
      </c>
      <c r="G24" s="100" t="s">
        <v>60</v>
      </c>
      <c r="H24" s="49" t="str">
        <f t="shared" si="1"/>
        <v>-</v>
      </c>
    </row>
    <row r="25" spans="1:8" ht="18" customHeight="1">
      <c r="A25" s="44">
        <f t="shared" si="0"/>
        <v>20</v>
      </c>
      <c r="B25" s="45">
        <v>447</v>
      </c>
      <c r="C25" s="46" t="str">
        <f>IF(ISERROR(VLOOKUP(B25,'START LİSTE'!$B$6:$F$1259,2,0)),"",VLOOKUP(B25,'START LİSTE'!$B$6:$F$1259,2,0))</f>
        <v>GÖZDE ARSLAN</v>
      </c>
      <c r="D25" s="46" t="str">
        <f>IF(ISERROR(VLOOKUP(B25,'START LİSTE'!$B$6:$F$1259,3,0)),"",VLOOKUP(B25,'START LİSTE'!$B$6:$F$1259,3,0))</f>
        <v>KARABÜK-GENÇLİK SPOR</v>
      </c>
      <c r="E25" s="47" t="str">
        <f>IF(ISERROR(VLOOKUP(B25,'START LİSTE'!$B$6:$F$1259,4,0)),"",VLOOKUP(B25,'START LİSTE'!$B$6:$F$1259,4,0))</f>
        <v>F</v>
      </c>
      <c r="F25" s="48">
        <f>IF(ISERROR(VLOOKUP($B25,'START LİSTE'!$B$6:$F$1259,5,0)),"",VLOOKUP($B25,'START LİSTE'!$B$6:$F$1259,5,0))</f>
        <v>35448</v>
      </c>
      <c r="G25" s="100" t="s">
        <v>60</v>
      </c>
      <c r="H25" s="49" t="str">
        <f t="shared" si="1"/>
        <v>-</v>
      </c>
    </row>
    <row r="26" spans="1:8" ht="18" customHeight="1">
      <c r="A26" s="44">
        <f t="shared" si="0"/>
      </c>
      <c r="B26" s="45"/>
      <c r="C26" s="46">
        <f>IF(ISERROR(VLOOKUP(B26,'START LİSTE'!$B$6:$F$1259,2,0)),"",VLOOKUP(B26,'START LİSTE'!$B$6:$F$1259,2,0))</f>
      </c>
      <c r="D26" s="46">
        <f>IF(ISERROR(VLOOKUP(B26,'START LİSTE'!$B$6:$F$1259,3,0)),"",VLOOKUP(B26,'START LİSTE'!$B$6:$F$1259,3,0))</f>
      </c>
      <c r="E26" s="47">
        <f>IF(ISERROR(VLOOKUP(B26,'START LİSTE'!$B$6:$F$1259,4,0)),"",VLOOKUP(B26,'START LİSTE'!$B$6:$F$1259,4,0))</f>
      </c>
      <c r="F26" s="48">
        <f>IF(ISERROR(VLOOKUP($B26,'START LİSTE'!$B$6:$F$1259,5,0)),"",VLOOKUP($B26,'START LİSTE'!$B$6:$F$1259,5,0))</f>
      </c>
      <c r="G26" s="100"/>
      <c r="H26" s="49">
        <f t="shared" si="1"/>
      </c>
    </row>
    <row r="27" spans="1:8" ht="18" customHeight="1">
      <c r="A27" s="44">
        <f t="shared" si="0"/>
      </c>
      <c r="B27" s="45"/>
      <c r="C27" s="46">
        <f>IF(ISERROR(VLOOKUP(B27,'START LİSTE'!$B$6:$F$1259,2,0)),"",VLOOKUP(B27,'START LİSTE'!$B$6:$F$1259,2,0))</f>
      </c>
      <c r="D27" s="46">
        <f>IF(ISERROR(VLOOKUP(B27,'START LİSTE'!$B$6:$F$1259,3,0)),"",VLOOKUP(B27,'START LİSTE'!$B$6:$F$1259,3,0))</f>
      </c>
      <c r="E27" s="47">
        <f>IF(ISERROR(VLOOKUP(B27,'START LİSTE'!$B$6:$F$1259,4,0)),"",VLOOKUP(B27,'START LİSTE'!$B$6:$F$1259,4,0))</f>
      </c>
      <c r="F27" s="48">
        <f>IF(ISERROR(VLOOKUP($B27,'START LİSTE'!$B$6:$F$1259,5,0)),"",VLOOKUP($B27,'START LİSTE'!$B$6:$F$1259,5,0))</f>
      </c>
      <c r="G27" s="100"/>
      <c r="H27" s="49">
        <f t="shared" si="1"/>
      </c>
    </row>
    <row r="28" spans="1:8" ht="18" customHeight="1">
      <c r="A28" s="44">
        <f t="shared" si="0"/>
      </c>
      <c r="B28" s="45"/>
      <c r="C28" s="46">
        <f>IF(ISERROR(VLOOKUP(B28,'START LİSTE'!$B$6:$F$1259,2,0)),"",VLOOKUP(B28,'START LİSTE'!$B$6:$F$1259,2,0))</f>
      </c>
      <c r="D28" s="46">
        <f>IF(ISERROR(VLOOKUP(B28,'START LİSTE'!$B$6:$F$1259,3,0)),"",VLOOKUP(B28,'START LİSTE'!$B$6:$F$1259,3,0))</f>
      </c>
      <c r="E28" s="47">
        <f>IF(ISERROR(VLOOKUP(B28,'START LİSTE'!$B$6:$F$1259,4,0)),"",VLOOKUP(B28,'START LİSTE'!$B$6:$F$1259,4,0))</f>
      </c>
      <c r="F28" s="48">
        <f>IF(ISERROR(VLOOKUP($B28,'START LİSTE'!$B$6:$F$1259,5,0)),"",VLOOKUP($B28,'START LİSTE'!$B$6:$F$1259,5,0))</f>
      </c>
      <c r="G28" s="100"/>
      <c r="H28" s="49">
        <f t="shared" si="1"/>
      </c>
    </row>
    <row r="29" spans="1:8" ht="18" customHeight="1">
      <c r="A29" s="44">
        <f t="shared" si="0"/>
      </c>
      <c r="B29" s="45"/>
      <c r="C29" s="46">
        <f>IF(ISERROR(VLOOKUP(B29,'START LİSTE'!$B$6:$F$1259,2,0)),"",VLOOKUP(B29,'START LİSTE'!$B$6:$F$1259,2,0))</f>
      </c>
      <c r="D29" s="46">
        <f>IF(ISERROR(VLOOKUP(B29,'START LİSTE'!$B$6:$F$1259,3,0)),"",VLOOKUP(B29,'START LİSTE'!$B$6:$F$1259,3,0))</f>
      </c>
      <c r="E29" s="47">
        <f>IF(ISERROR(VLOOKUP(B29,'START LİSTE'!$B$6:$F$1259,4,0)),"",VLOOKUP(B29,'START LİSTE'!$B$6:$F$1259,4,0))</f>
      </c>
      <c r="F29" s="48">
        <f>IF(ISERROR(VLOOKUP($B29,'START LİSTE'!$B$6:$F$1259,5,0)),"",VLOOKUP($B29,'START LİSTE'!$B$6:$F$1259,5,0))</f>
      </c>
      <c r="G29" s="100"/>
      <c r="H29" s="49">
        <f t="shared" si="1"/>
      </c>
    </row>
    <row r="30" spans="1:8" ht="18" customHeight="1">
      <c r="A30" s="44">
        <f t="shared" si="0"/>
      </c>
      <c r="B30" s="45"/>
      <c r="C30" s="46">
        <f>IF(ISERROR(VLOOKUP(B30,'START LİSTE'!$B$6:$F$1259,2,0)),"",VLOOKUP(B30,'START LİSTE'!$B$6:$F$1259,2,0))</f>
      </c>
      <c r="D30" s="46">
        <f>IF(ISERROR(VLOOKUP(B30,'START LİSTE'!$B$6:$F$1259,3,0)),"",VLOOKUP(B30,'START LİSTE'!$B$6:$F$1259,3,0))</f>
      </c>
      <c r="E30" s="47">
        <f>IF(ISERROR(VLOOKUP(B30,'START LİSTE'!$B$6:$F$1259,4,0)),"",VLOOKUP(B30,'START LİSTE'!$B$6:$F$1259,4,0))</f>
      </c>
      <c r="F30" s="48">
        <f>IF(ISERROR(VLOOKUP($B30,'START LİSTE'!$B$6:$F$1259,5,0)),"",VLOOKUP($B30,'START LİSTE'!$B$6:$F$1259,5,0))</f>
      </c>
      <c r="G30" s="100"/>
      <c r="H30" s="49">
        <f t="shared" si="1"/>
      </c>
    </row>
    <row r="31" spans="1:8" ht="18" customHeight="1">
      <c r="A31" s="44">
        <f t="shared" si="0"/>
      </c>
      <c r="B31" s="45"/>
      <c r="C31" s="46">
        <f>IF(ISERROR(VLOOKUP(B31,'START LİSTE'!$B$6:$F$1259,2,0)),"",VLOOKUP(B31,'START LİSTE'!$B$6:$F$1259,2,0))</f>
      </c>
      <c r="D31" s="46">
        <f>IF(ISERROR(VLOOKUP(B31,'START LİSTE'!$B$6:$F$1259,3,0)),"",VLOOKUP(B31,'START LİSTE'!$B$6:$F$1259,3,0))</f>
      </c>
      <c r="E31" s="47">
        <f>IF(ISERROR(VLOOKUP(B31,'START LİSTE'!$B$6:$F$1259,4,0)),"",VLOOKUP(B31,'START LİSTE'!$B$6:$F$1259,4,0))</f>
      </c>
      <c r="F31" s="48">
        <f>IF(ISERROR(VLOOKUP($B31,'START LİSTE'!$B$6:$F$1259,5,0)),"",VLOOKUP($B31,'START LİSTE'!$B$6:$F$1259,5,0))</f>
      </c>
      <c r="G31" s="100"/>
      <c r="H31" s="49">
        <f t="shared" si="1"/>
      </c>
    </row>
    <row r="32" spans="1:8" ht="18" customHeight="1">
      <c r="A32" s="44">
        <f t="shared" si="0"/>
      </c>
      <c r="B32" s="45"/>
      <c r="C32" s="46">
        <f>IF(ISERROR(VLOOKUP(B32,'START LİSTE'!$B$6:$F$1259,2,0)),"",VLOOKUP(B32,'START LİSTE'!$B$6:$F$1259,2,0))</f>
      </c>
      <c r="D32" s="46">
        <f>IF(ISERROR(VLOOKUP(B32,'START LİSTE'!$B$6:$F$1259,3,0)),"",VLOOKUP(B32,'START LİSTE'!$B$6:$F$1259,3,0))</f>
      </c>
      <c r="E32" s="47">
        <f>IF(ISERROR(VLOOKUP(B32,'START LİSTE'!$B$6:$F$1259,4,0)),"",VLOOKUP(B32,'START LİSTE'!$B$6:$F$1259,4,0))</f>
      </c>
      <c r="F32" s="48">
        <f>IF(ISERROR(VLOOKUP($B32,'START LİSTE'!$B$6:$F$1259,5,0)),"",VLOOKUP($B32,'START LİSTE'!$B$6:$F$1259,5,0))</f>
      </c>
      <c r="G32" s="100"/>
      <c r="H32" s="49">
        <f t="shared" si="1"/>
      </c>
    </row>
    <row r="33" spans="1:8" ht="18" customHeight="1">
      <c r="A33" s="44">
        <f t="shared" si="0"/>
      </c>
      <c r="B33" s="45"/>
      <c r="C33" s="46">
        <f>IF(ISERROR(VLOOKUP(B33,'START LİSTE'!$B$6:$F$1259,2,0)),"",VLOOKUP(B33,'START LİSTE'!$B$6:$F$1259,2,0))</f>
      </c>
      <c r="D33" s="46">
        <f>IF(ISERROR(VLOOKUP(B33,'START LİSTE'!$B$6:$F$1259,3,0)),"",VLOOKUP(B33,'START LİSTE'!$B$6:$F$1259,3,0))</f>
      </c>
      <c r="E33" s="47">
        <f>IF(ISERROR(VLOOKUP(B33,'START LİSTE'!$B$6:$F$1259,4,0)),"",VLOOKUP(B33,'START LİSTE'!$B$6:$F$1259,4,0))</f>
      </c>
      <c r="F33" s="48">
        <f>IF(ISERROR(VLOOKUP($B33,'START LİSTE'!$B$6:$F$1259,5,0)),"",VLOOKUP($B33,'START LİSTE'!$B$6:$F$1259,5,0))</f>
      </c>
      <c r="G33" s="100"/>
      <c r="H33" s="49">
        <f t="shared" si="1"/>
      </c>
    </row>
    <row r="34" spans="1:8" ht="18" customHeight="1">
      <c r="A34" s="44">
        <f t="shared" si="0"/>
      </c>
      <c r="B34" s="45"/>
      <c r="C34" s="46">
        <f>IF(ISERROR(VLOOKUP(B34,'START LİSTE'!$B$6:$F$1259,2,0)),"",VLOOKUP(B34,'START LİSTE'!$B$6:$F$1259,2,0))</f>
      </c>
      <c r="D34" s="46">
        <f>IF(ISERROR(VLOOKUP(B34,'START LİSTE'!$B$6:$F$1259,3,0)),"",VLOOKUP(B34,'START LİSTE'!$B$6:$F$1259,3,0))</f>
      </c>
      <c r="E34" s="47">
        <f>IF(ISERROR(VLOOKUP(B34,'START LİSTE'!$B$6:$F$1259,4,0)),"",VLOOKUP(B34,'START LİSTE'!$B$6:$F$1259,4,0))</f>
      </c>
      <c r="F34" s="48">
        <f>IF(ISERROR(VLOOKUP($B34,'START LİSTE'!$B$6:$F$1259,5,0)),"",VLOOKUP($B34,'START LİSTE'!$B$6:$F$1259,5,0))</f>
      </c>
      <c r="G34" s="100"/>
      <c r="H34" s="49">
        <f t="shared" si="1"/>
      </c>
    </row>
    <row r="35" spans="1:8" ht="18" customHeight="1">
      <c r="A35" s="44">
        <f t="shared" si="0"/>
      </c>
      <c r="B35" s="45"/>
      <c r="C35" s="46">
        <f>IF(ISERROR(VLOOKUP(B35,'START LİSTE'!$B$6:$F$1259,2,0)),"",VLOOKUP(B35,'START LİSTE'!$B$6:$F$1259,2,0))</f>
      </c>
      <c r="D35" s="46">
        <f>IF(ISERROR(VLOOKUP(B35,'START LİSTE'!$B$6:$F$1259,3,0)),"",VLOOKUP(B35,'START LİSTE'!$B$6:$F$1259,3,0))</f>
      </c>
      <c r="E35" s="47">
        <f>IF(ISERROR(VLOOKUP(B35,'START LİSTE'!$B$6:$F$1259,4,0)),"",VLOOKUP(B35,'START LİSTE'!$B$6:$F$1259,4,0))</f>
      </c>
      <c r="F35" s="48">
        <f>IF(ISERROR(VLOOKUP($B35,'START LİSTE'!$B$6:$F$1259,5,0)),"",VLOOKUP($B35,'START LİSTE'!$B$6:$F$1259,5,0))</f>
      </c>
      <c r="G35" s="100"/>
      <c r="H35" s="49">
        <f t="shared" si="1"/>
      </c>
    </row>
    <row r="36" spans="1:8" ht="18" customHeight="1">
      <c r="A36" s="44">
        <f t="shared" si="0"/>
      </c>
      <c r="B36" s="45"/>
      <c r="C36" s="46">
        <f>IF(ISERROR(VLOOKUP(B36,'START LİSTE'!$B$6:$F$1259,2,0)),"",VLOOKUP(B36,'START LİSTE'!$B$6:$F$1259,2,0))</f>
      </c>
      <c r="D36" s="46">
        <f>IF(ISERROR(VLOOKUP(B36,'START LİSTE'!$B$6:$F$1259,3,0)),"",VLOOKUP(B36,'START LİSTE'!$B$6:$F$1259,3,0))</f>
      </c>
      <c r="E36" s="47">
        <f>IF(ISERROR(VLOOKUP(B36,'START LİSTE'!$B$6:$F$1259,4,0)),"",VLOOKUP(B36,'START LİSTE'!$B$6:$F$1259,4,0))</f>
      </c>
      <c r="F36" s="48">
        <f>IF(ISERROR(VLOOKUP($B36,'START LİSTE'!$B$6:$F$1259,5,0)),"",VLOOKUP($B36,'START LİSTE'!$B$6:$F$1259,5,0))</f>
      </c>
      <c r="G36" s="100"/>
      <c r="H36" s="49">
        <f t="shared" si="1"/>
      </c>
    </row>
    <row r="37" spans="1:8" ht="18" customHeight="1">
      <c r="A37" s="44">
        <f t="shared" si="0"/>
      </c>
      <c r="B37" s="45"/>
      <c r="C37" s="46">
        <f>IF(ISERROR(VLOOKUP(B37,'START LİSTE'!$B$6:$F$1259,2,0)),"",VLOOKUP(B37,'START LİSTE'!$B$6:$F$1259,2,0))</f>
      </c>
      <c r="D37" s="46">
        <f>IF(ISERROR(VLOOKUP(B37,'START LİSTE'!$B$6:$F$1259,3,0)),"",VLOOKUP(B37,'START LİSTE'!$B$6:$F$1259,3,0))</f>
      </c>
      <c r="E37" s="47">
        <f>IF(ISERROR(VLOOKUP(B37,'START LİSTE'!$B$6:$F$1259,4,0)),"",VLOOKUP(B37,'START LİSTE'!$B$6:$F$1259,4,0))</f>
      </c>
      <c r="F37" s="48">
        <f>IF(ISERROR(VLOOKUP($B37,'START LİSTE'!$B$6:$F$1259,5,0)),"",VLOOKUP($B37,'START LİSTE'!$B$6:$F$1259,5,0))</f>
      </c>
      <c r="G37" s="100"/>
      <c r="H37" s="49">
        <f t="shared" si="1"/>
      </c>
    </row>
    <row r="38" spans="1:8" ht="18" customHeight="1">
      <c r="A38" s="44">
        <f t="shared" si="0"/>
      </c>
      <c r="B38" s="45"/>
      <c r="C38" s="46">
        <f>IF(ISERROR(VLOOKUP(B38,'START LİSTE'!$B$6:$F$1259,2,0)),"",VLOOKUP(B38,'START LİSTE'!$B$6:$F$1259,2,0))</f>
      </c>
      <c r="D38" s="46">
        <f>IF(ISERROR(VLOOKUP(B38,'START LİSTE'!$B$6:$F$1259,3,0)),"",VLOOKUP(B38,'START LİSTE'!$B$6:$F$1259,3,0))</f>
      </c>
      <c r="E38" s="47">
        <f>IF(ISERROR(VLOOKUP(B38,'START LİSTE'!$B$6:$F$1259,4,0)),"",VLOOKUP(B38,'START LİSTE'!$B$6:$F$1259,4,0))</f>
      </c>
      <c r="F38" s="48">
        <f>IF(ISERROR(VLOOKUP($B38,'START LİSTE'!$B$6:$F$1259,5,0)),"",VLOOKUP($B38,'START LİSTE'!$B$6:$F$1259,5,0))</f>
      </c>
      <c r="G38" s="100"/>
      <c r="H38" s="49">
        <f t="shared" si="1"/>
      </c>
    </row>
    <row r="39" spans="1:8" ht="18" customHeight="1">
      <c r="A39" s="44">
        <f t="shared" si="0"/>
      </c>
      <c r="B39" s="45"/>
      <c r="C39" s="46">
        <f>IF(ISERROR(VLOOKUP(B39,'START LİSTE'!$B$6:$F$1259,2,0)),"",VLOOKUP(B39,'START LİSTE'!$B$6:$F$1259,2,0))</f>
      </c>
      <c r="D39" s="46">
        <f>IF(ISERROR(VLOOKUP(B39,'START LİSTE'!$B$6:$F$1259,3,0)),"",VLOOKUP(B39,'START LİSTE'!$B$6:$F$1259,3,0))</f>
      </c>
      <c r="E39" s="47">
        <f>IF(ISERROR(VLOOKUP(B39,'START LİSTE'!$B$6:$F$1259,4,0)),"",VLOOKUP(B39,'START LİSTE'!$B$6:$F$1259,4,0))</f>
      </c>
      <c r="F39" s="48">
        <f>IF(ISERROR(VLOOKUP($B39,'START LİSTE'!$B$6:$F$1259,5,0)),"",VLOOKUP($B39,'START LİSTE'!$B$6:$F$1259,5,0))</f>
      </c>
      <c r="G39" s="100"/>
      <c r="H39" s="49">
        <f t="shared" si="1"/>
      </c>
    </row>
    <row r="40" spans="1:8" ht="18" customHeight="1">
      <c r="A40" s="44">
        <f t="shared" si="0"/>
      </c>
      <c r="B40" s="45"/>
      <c r="C40" s="46">
        <f>IF(ISERROR(VLOOKUP(B40,'START LİSTE'!$B$6:$F$1259,2,0)),"",VLOOKUP(B40,'START LİSTE'!$B$6:$F$1259,2,0))</f>
      </c>
      <c r="D40" s="46">
        <f>IF(ISERROR(VLOOKUP(B40,'START LİSTE'!$B$6:$F$1259,3,0)),"",VLOOKUP(B40,'START LİSTE'!$B$6:$F$1259,3,0))</f>
      </c>
      <c r="E40" s="47">
        <f>IF(ISERROR(VLOOKUP(B40,'START LİSTE'!$B$6:$F$1259,4,0)),"",VLOOKUP(B40,'START LİSTE'!$B$6:$F$1259,4,0))</f>
      </c>
      <c r="F40" s="48">
        <f>IF(ISERROR(VLOOKUP($B40,'START LİSTE'!$B$6:$F$1259,5,0)),"",VLOOKUP($B40,'START LİSTE'!$B$6:$F$1259,5,0))</f>
      </c>
      <c r="G40" s="100"/>
      <c r="H40" s="49">
        <f t="shared" si="1"/>
      </c>
    </row>
    <row r="41" spans="1:8" ht="18" customHeight="1">
      <c r="A41" s="44">
        <f t="shared" si="0"/>
      </c>
      <c r="B41" s="45"/>
      <c r="C41" s="46">
        <f>IF(ISERROR(VLOOKUP(B41,'START LİSTE'!$B$6:$F$1259,2,0)),"",VLOOKUP(B41,'START LİSTE'!$B$6:$F$1259,2,0))</f>
      </c>
      <c r="D41" s="46">
        <f>IF(ISERROR(VLOOKUP(B41,'START LİSTE'!$B$6:$F$1259,3,0)),"",VLOOKUP(B41,'START LİSTE'!$B$6:$F$1259,3,0))</f>
      </c>
      <c r="E41" s="47">
        <f>IF(ISERROR(VLOOKUP(B41,'START LİSTE'!$B$6:$F$1259,4,0)),"",VLOOKUP(B41,'START LİSTE'!$B$6:$F$1259,4,0))</f>
      </c>
      <c r="F41" s="48">
        <f>IF(ISERROR(VLOOKUP($B41,'START LİSTE'!$B$6:$F$1259,5,0)),"",VLOOKUP($B41,'START LİSTE'!$B$6:$F$1259,5,0))</f>
      </c>
      <c r="G41" s="100"/>
      <c r="H41" s="49">
        <f t="shared" si="1"/>
      </c>
    </row>
    <row r="42" spans="1:8" ht="18" customHeight="1">
      <c r="A42" s="44">
        <f t="shared" si="0"/>
      </c>
      <c r="B42" s="45"/>
      <c r="C42" s="46">
        <f>IF(ISERROR(VLOOKUP(B42,'START LİSTE'!$B$6:$F$1259,2,0)),"",VLOOKUP(B42,'START LİSTE'!$B$6:$F$1259,2,0))</f>
      </c>
      <c r="D42" s="46">
        <f>IF(ISERROR(VLOOKUP(B42,'START LİSTE'!$B$6:$F$1259,3,0)),"",VLOOKUP(B42,'START LİSTE'!$B$6:$F$1259,3,0))</f>
      </c>
      <c r="E42" s="47">
        <f>IF(ISERROR(VLOOKUP(B42,'START LİSTE'!$B$6:$F$1259,4,0)),"",VLOOKUP(B42,'START LİSTE'!$B$6:$F$1259,4,0))</f>
      </c>
      <c r="F42" s="48">
        <f>IF(ISERROR(VLOOKUP($B42,'START LİSTE'!$B$6:$F$1259,5,0)),"",VLOOKUP($B42,'START LİSTE'!$B$6:$F$1259,5,0))</f>
      </c>
      <c r="G42" s="100"/>
      <c r="H42" s="49">
        <f t="shared" si="1"/>
      </c>
    </row>
    <row r="43" spans="1:8" ht="18" customHeight="1">
      <c r="A43" s="44">
        <f t="shared" si="0"/>
      </c>
      <c r="B43" s="45"/>
      <c r="C43" s="46">
        <f>IF(ISERROR(VLOOKUP(B43,'START LİSTE'!$B$6:$F$1259,2,0)),"",VLOOKUP(B43,'START LİSTE'!$B$6:$F$1259,2,0))</f>
      </c>
      <c r="D43" s="46">
        <f>IF(ISERROR(VLOOKUP(B43,'START LİSTE'!$B$6:$F$1259,3,0)),"",VLOOKUP(B43,'START LİSTE'!$B$6:$F$1259,3,0))</f>
      </c>
      <c r="E43" s="47">
        <f>IF(ISERROR(VLOOKUP(B43,'START LİSTE'!$B$6:$F$1259,4,0)),"",VLOOKUP(B43,'START LİSTE'!$B$6:$F$1259,4,0))</f>
      </c>
      <c r="F43" s="48">
        <f>IF(ISERROR(VLOOKUP($B43,'START LİSTE'!$B$6:$F$1259,5,0)),"",VLOOKUP($B43,'START LİSTE'!$B$6:$F$1259,5,0))</f>
      </c>
      <c r="G43" s="100"/>
      <c r="H43" s="49">
        <f t="shared" si="1"/>
      </c>
    </row>
    <row r="44" spans="1:8" ht="18" customHeight="1">
      <c r="A44" s="44">
        <f t="shared" si="0"/>
      </c>
      <c r="B44" s="45"/>
      <c r="C44" s="46">
        <f>IF(ISERROR(VLOOKUP(B44,'START LİSTE'!$B$6:$F$1259,2,0)),"",VLOOKUP(B44,'START LİSTE'!$B$6:$F$1259,2,0))</f>
      </c>
      <c r="D44" s="46">
        <f>IF(ISERROR(VLOOKUP(B44,'START LİSTE'!$B$6:$F$1259,3,0)),"",VLOOKUP(B44,'START LİSTE'!$B$6:$F$1259,3,0))</f>
      </c>
      <c r="E44" s="47">
        <f>IF(ISERROR(VLOOKUP(B44,'START LİSTE'!$B$6:$F$1259,4,0)),"",VLOOKUP(B44,'START LİSTE'!$B$6:$F$1259,4,0))</f>
      </c>
      <c r="F44" s="48">
        <f>IF(ISERROR(VLOOKUP($B44,'START LİSTE'!$B$6:$F$1259,5,0)),"",VLOOKUP($B44,'START LİSTE'!$B$6:$F$1259,5,0))</f>
      </c>
      <c r="G44" s="100"/>
      <c r="H44" s="49">
        <f t="shared" si="1"/>
      </c>
    </row>
    <row r="45" spans="1:8" ht="18" customHeight="1">
      <c r="A45" s="44">
        <f t="shared" si="0"/>
      </c>
      <c r="B45" s="45"/>
      <c r="C45" s="46">
        <f>IF(ISERROR(VLOOKUP(B45,'START LİSTE'!$B$6:$F$1259,2,0)),"",VLOOKUP(B45,'START LİSTE'!$B$6:$F$1259,2,0))</f>
      </c>
      <c r="D45" s="46">
        <f>IF(ISERROR(VLOOKUP(B45,'START LİSTE'!$B$6:$F$1259,3,0)),"",VLOOKUP(B45,'START LİSTE'!$B$6:$F$1259,3,0))</f>
      </c>
      <c r="E45" s="47">
        <f>IF(ISERROR(VLOOKUP(B45,'START LİSTE'!$B$6:$F$1259,4,0)),"",VLOOKUP(B45,'START LİSTE'!$B$6:$F$1259,4,0))</f>
      </c>
      <c r="F45" s="48">
        <f>IF(ISERROR(VLOOKUP($B45,'START LİSTE'!$B$6:$F$1259,5,0)),"",VLOOKUP($B45,'START LİSTE'!$B$6:$F$1259,5,0))</f>
      </c>
      <c r="G45" s="100"/>
      <c r="H45" s="49">
        <f t="shared" si="1"/>
      </c>
    </row>
    <row r="46" spans="1:8" ht="18" customHeight="1">
      <c r="A46" s="44">
        <f t="shared" si="0"/>
      </c>
      <c r="B46" s="45"/>
      <c r="C46" s="46">
        <f>IF(ISERROR(VLOOKUP(B46,'START LİSTE'!$B$6:$F$1259,2,0)),"",VLOOKUP(B46,'START LİSTE'!$B$6:$F$1259,2,0))</f>
      </c>
      <c r="D46" s="46">
        <f>IF(ISERROR(VLOOKUP(B46,'START LİSTE'!$B$6:$F$1259,3,0)),"",VLOOKUP(B46,'START LİSTE'!$B$6:$F$1259,3,0))</f>
      </c>
      <c r="E46" s="47">
        <f>IF(ISERROR(VLOOKUP(B46,'START LİSTE'!$B$6:$F$1259,4,0)),"",VLOOKUP(B46,'START LİSTE'!$B$6:$F$1259,4,0))</f>
      </c>
      <c r="F46" s="48">
        <f>IF(ISERROR(VLOOKUP($B46,'START LİSTE'!$B$6:$F$1259,5,0)),"",VLOOKUP($B46,'START LİSTE'!$B$6:$F$1259,5,0))</f>
      </c>
      <c r="G46" s="100"/>
      <c r="H46" s="49">
        <f t="shared" si="1"/>
      </c>
    </row>
    <row r="47" spans="1:8" ht="18" customHeight="1">
      <c r="A47" s="44">
        <f t="shared" si="0"/>
      </c>
      <c r="B47" s="45"/>
      <c r="C47" s="46">
        <f>IF(ISERROR(VLOOKUP(B47,'START LİSTE'!$B$6:$F$1259,2,0)),"",VLOOKUP(B47,'START LİSTE'!$B$6:$F$1259,2,0))</f>
      </c>
      <c r="D47" s="46">
        <f>IF(ISERROR(VLOOKUP(B47,'START LİSTE'!$B$6:$F$1259,3,0)),"",VLOOKUP(B47,'START LİSTE'!$B$6:$F$1259,3,0))</f>
      </c>
      <c r="E47" s="47">
        <f>IF(ISERROR(VLOOKUP(B47,'START LİSTE'!$B$6:$F$1259,4,0)),"",VLOOKUP(B47,'START LİSTE'!$B$6:$F$1259,4,0))</f>
      </c>
      <c r="F47" s="48">
        <f>IF(ISERROR(VLOOKUP($B47,'START LİSTE'!$B$6:$F$1259,5,0)),"",VLOOKUP($B47,'START LİSTE'!$B$6:$F$1259,5,0))</f>
      </c>
      <c r="G47" s="100"/>
      <c r="H47" s="49">
        <f t="shared" si="1"/>
      </c>
    </row>
    <row r="48" spans="1:8" ht="18" customHeight="1">
      <c r="A48" s="44">
        <f t="shared" si="0"/>
      </c>
      <c r="B48" s="45"/>
      <c r="C48" s="46">
        <f>IF(ISERROR(VLOOKUP(B48,'START LİSTE'!$B$6:$F$1259,2,0)),"",VLOOKUP(B48,'START LİSTE'!$B$6:$F$1259,2,0))</f>
      </c>
      <c r="D48" s="46">
        <f>IF(ISERROR(VLOOKUP(B48,'START LİSTE'!$B$6:$F$1259,3,0)),"",VLOOKUP(B48,'START LİSTE'!$B$6:$F$1259,3,0))</f>
      </c>
      <c r="E48" s="47">
        <f>IF(ISERROR(VLOOKUP(B48,'START LİSTE'!$B$6:$F$1259,4,0)),"",VLOOKUP(B48,'START LİSTE'!$B$6:$F$1259,4,0))</f>
      </c>
      <c r="F48" s="48">
        <f>IF(ISERROR(VLOOKUP($B48,'START LİSTE'!$B$6:$F$1259,5,0)),"",VLOOKUP($B48,'START LİSTE'!$B$6:$F$1259,5,0))</f>
      </c>
      <c r="G48" s="100"/>
      <c r="H48" s="49">
        <f t="shared" si="1"/>
      </c>
    </row>
    <row r="49" spans="1:8" ht="18" customHeight="1">
      <c r="A49" s="44">
        <f t="shared" si="0"/>
      </c>
      <c r="B49" s="45"/>
      <c r="C49" s="46">
        <f>IF(ISERROR(VLOOKUP(B49,'START LİSTE'!$B$6:$F$1259,2,0)),"",VLOOKUP(B49,'START LİSTE'!$B$6:$F$1259,2,0))</f>
      </c>
      <c r="D49" s="46">
        <f>IF(ISERROR(VLOOKUP(B49,'START LİSTE'!$B$6:$F$1259,3,0)),"",VLOOKUP(B49,'START LİSTE'!$B$6:$F$1259,3,0))</f>
      </c>
      <c r="E49" s="47">
        <f>IF(ISERROR(VLOOKUP(B49,'START LİSTE'!$B$6:$F$1259,4,0)),"",VLOOKUP(B49,'START LİSTE'!$B$6:$F$1259,4,0))</f>
      </c>
      <c r="F49" s="48">
        <f>IF(ISERROR(VLOOKUP($B49,'START LİSTE'!$B$6:$F$1259,5,0)),"",VLOOKUP($B49,'START LİSTE'!$B$6:$F$1259,5,0))</f>
      </c>
      <c r="G49" s="100"/>
      <c r="H49" s="49">
        <f t="shared" si="1"/>
      </c>
    </row>
    <row r="50" spans="1:8" ht="18" customHeight="1">
      <c r="A50" s="44">
        <f t="shared" si="0"/>
      </c>
      <c r="B50" s="45"/>
      <c r="C50" s="46">
        <f>IF(ISERROR(VLOOKUP(B50,'START LİSTE'!$B$6:$F$1259,2,0)),"",VLOOKUP(B50,'START LİSTE'!$B$6:$F$1259,2,0))</f>
      </c>
      <c r="D50" s="46">
        <f>IF(ISERROR(VLOOKUP(B50,'START LİSTE'!$B$6:$F$1259,3,0)),"",VLOOKUP(B50,'START LİSTE'!$B$6:$F$1259,3,0))</f>
      </c>
      <c r="E50" s="47">
        <f>IF(ISERROR(VLOOKUP(B50,'START LİSTE'!$B$6:$F$1259,4,0)),"",VLOOKUP(B50,'START LİSTE'!$B$6:$F$1259,4,0))</f>
      </c>
      <c r="F50" s="48">
        <f>IF(ISERROR(VLOOKUP($B50,'START LİSTE'!$B$6:$F$1259,5,0)),"",VLOOKUP($B50,'START LİSTE'!$B$6:$F$1259,5,0))</f>
      </c>
      <c r="G50" s="100"/>
      <c r="H50" s="49">
        <f t="shared" si="1"/>
      </c>
    </row>
    <row r="51" spans="1:8" ht="18" customHeight="1">
      <c r="A51" s="44">
        <f t="shared" si="0"/>
      </c>
      <c r="B51" s="45"/>
      <c r="C51" s="46">
        <f>IF(ISERROR(VLOOKUP(B51,'START LİSTE'!$B$6:$F$1259,2,0)),"",VLOOKUP(B51,'START LİSTE'!$B$6:$F$1259,2,0))</f>
      </c>
      <c r="D51" s="46">
        <f>IF(ISERROR(VLOOKUP(B51,'START LİSTE'!$B$6:$F$1259,3,0)),"",VLOOKUP(B51,'START LİSTE'!$B$6:$F$1259,3,0))</f>
      </c>
      <c r="E51" s="47">
        <f>IF(ISERROR(VLOOKUP(B51,'START LİSTE'!$B$6:$F$1259,4,0)),"",VLOOKUP(B51,'START LİSTE'!$B$6:$F$1259,4,0))</f>
      </c>
      <c r="F51" s="48">
        <f>IF(ISERROR(VLOOKUP($B51,'START LİSTE'!$B$6:$F$1259,5,0)),"",VLOOKUP($B51,'START LİSTE'!$B$6:$F$1259,5,0))</f>
      </c>
      <c r="G51" s="100"/>
      <c r="H51" s="49">
        <f t="shared" si="1"/>
      </c>
    </row>
    <row r="52" spans="1:8" ht="18" customHeight="1">
      <c r="A52" s="44">
        <f t="shared" si="0"/>
      </c>
      <c r="B52" s="45"/>
      <c r="C52" s="46">
        <f>IF(ISERROR(VLOOKUP(B52,'START LİSTE'!$B$6:$F$1259,2,0)),"",VLOOKUP(B52,'START LİSTE'!$B$6:$F$1259,2,0))</f>
      </c>
      <c r="D52" s="46">
        <f>IF(ISERROR(VLOOKUP(B52,'START LİSTE'!$B$6:$F$1259,3,0)),"",VLOOKUP(B52,'START LİSTE'!$B$6:$F$1259,3,0))</f>
      </c>
      <c r="E52" s="47">
        <f>IF(ISERROR(VLOOKUP(B52,'START LİSTE'!$B$6:$F$1259,4,0)),"",VLOOKUP(B52,'START LİSTE'!$B$6:$F$1259,4,0))</f>
      </c>
      <c r="F52" s="48">
        <f>IF(ISERROR(VLOOKUP($B52,'START LİSTE'!$B$6:$F$1259,5,0)),"",VLOOKUP($B52,'START LİSTE'!$B$6:$F$1259,5,0))</f>
      </c>
      <c r="G52" s="100"/>
      <c r="H52" s="49">
        <f t="shared" si="1"/>
      </c>
    </row>
    <row r="53" spans="1:8" ht="18" customHeight="1">
      <c r="A53" s="44">
        <f t="shared" si="0"/>
      </c>
      <c r="B53" s="45"/>
      <c r="C53" s="46">
        <f>IF(ISERROR(VLOOKUP(B53,'START LİSTE'!$B$6:$F$1259,2,0)),"",VLOOKUP(B53,'START LİSTE'!$B$6:$F$1259,2,0))</f>
      </c>
      <c r="D53" s="46">
        <f>IF(ISERROR(VLOOKUP(B53,'START LİSTE'!$B$6:$F$1259,3,0)),"",VLOOKUP(B53,'START LİSTE'!$B$6:$F$1259,3,0))</f>
      </c>
      <c r="E53" s="47">
        <f>IF(ISERROR(VLOOKUP(B53,'START LİSTE'!$B$6:$F$1259,4,0)),"",VLOOKUP(B53,'START LİSTE'!$B$6:$F$1259,4,0))</f>
      </c>
      <c r="F53" s="48">
        <f>IF(ISERROR(VLOOKUP($B53,'START LİSTE'!$B$6:$F$1259,5,0)),"",VLOOKUP($B53,'START LİSTE'!$B$6:$F$1259,5,0))</f>
      </c>
      <c r="G53" s="100"/>
      <c r="H53" s="49">
        <f t="shared" si="1"/>
      </c>
    </row>
    <row r="54" spans="1:8" ht="18" customHeight="1">
      <c r="A54" s="44">
        <f t="shared" si="0"/>
      </c>
      <c r="B54" s="45"/>
      <c r="C54" s="46">
        <f>IF(ISERROR(VLOOKUP(B54,'START LİSTE'!$B$6:$F$1259,2,0)),"",VLOOKUP(B54,'START LİSTE'!$B$6:$F$1259,2,0))</f>
      </c>
      <c r="D54" s="46">
        <f>IF(ISERROR(VLOOKUP(B54,'START LİSTE'!$B$6:$F$1259,3,0)),"",VLOOKUP(B54,'START LİSTE'!$B$6:$F$1259,3,0))</f>
      </c>
      <c r="E54" s="47">
        <f>IF(ISERROR(VLOOKUP(B54,'START LİSTE'!$B$6:$F$1259,4,0)),"",VLOOKUP(B54,'START LİSTE'!$B$6:$F$1259,4,0))</f>
      </c>
      <c r="F54" s="48">
        <f>IF(ISERROR(VLOOKUP($B54,'START LİSTE'!$B$6:$F$1259,5,0)),"",VLOOKUP($B54,'START LİSTE'!$B$6:$F$1259,5,0))</f>
      </c>
      <c r="G54" s="100"/>
      <c r="H54" s="49">
        <f t="shared" si="1"/>
      </c>
    </row>
    <row r="55" spans="1:8" ht="18" customHeight="1">
      <c r="A55" s="44">
        <f t="shared" si="0"/>
      </c>
      <c r="B55" s="45"/>
      <c r="C55" s="46">
        <f>IF(ISERROR(VLOOKUP(B55,'START LİSTE'!$B$6:$F$1259,2,0)),"",VLOOKUP(B55,'START LİSTE'!$B$6:$F$1259,2,0))</f>
      </c>
      <c r="D55" s="46">
        <f>IF(ISERROR(VLOOKUP(B55,'START LİSTE'!$B$6:$F$1259,3,0)),"",VLOOKUP(B55,'START LİSTE'!$B$6:$F$1259,3,0))</f>
      </c>
      <c r="E55" s="47">
        <f>IF(ISERROR(VLOOKUP(B55,'START LİSTE'!$B$6:$F$1259,4,0)),"",VLOOKUP(B55,'START LİSTE'!$B$6:$F$1259,4,0))</f>
      </c>
      <c r="F55" s="48">
        <f>IF(ISERROR(VLOOKUP($B55,'START LİSTE'!$B$6:$F$1259,5,0)),"",VLOOKUP($B55,'START LİSTE'!$B$6:$F$1259,5,0))</f>
      </c>
      <c r="G55" s="100"/>
      <c r="H55" s="49">
        <f t="shared" si="1"/>
      </c>
    </row>
    <row r="56" spans="1:8" ht="18" customHeight="1">
      <c r="A56" s="44">
        <f t="shared" si="0"/>
      </c>
      <c r="B56" s="45"/>
      <c r="C56" s="46">
        <f>IF(ISERROR(VLOOKUP(B56,'START LİSTE'!$B$6:$F$1259,2,0)),"",VLOOKUP(B56,'START LİSTE'!$B$6:$F$1259,2,0))</f>
      </c>
      <c r="D56" s="46">
        <f>IF(ISERROR(VLOOKUP(B56,'START LİSTE'!$B$6:$F$1259,3,0)),"",VLOOKUP(B56,'START LİSTE'!$B$6:$F$1259,3,0))</f>
      </c>
      <c r="E56" s="47">
        <f>IF(ISERROR(VLOOKUP(B56,'START LİSTE'!$B$6:$F$1259,4,0)),"",VLOOKUP(B56,'START LİSTE'!$B$6:$F$1259,4,0))</f>
      </c>
      <c r="F56" s="48">
        <f>IF(ISERROR(VLOOKUP($B56,'START LİSTE'!$B$6:$F$1259,5,0)),"",VLOOKUP($B56,'START LİSTE'!$B$6:$F$1259,5,0))</f>
      </c>
      <c r="G56" s="100"/>
      <c r="H56" s="49">
        <f t="shared" si="1"/>
      </c>
    </row>
    <row r="57" spans="1:8" ht="18" customHeight="1">
      <c r="A57" s="44">
        <f t="shared" si="0"/>
      </c>
      <c r="B57" s="45"/>
      <c r="C57" s="46">
        <f>IF(ISERROR(VLOOKUP(B57,'START LİSTE'!$B$6:$F$1259,2,0)),"",VLOOKUP(B57,'START LİSTE'!$B$6:$F$1259,2,0))</f>
      </c>
      <c r="D57" s="46">
        <f>IF(ISERROR(VLOOKUP(B57,'START LİSTE'!$B$6:$F$1259,3,0)),"",VLOOKUP(B57,'START LİSTE'!$B$6:$F$1259,3,0))</f>
      </c>
      <c r="E57" s="47">
        <f>IF(ISERROR(VLOOKUP(B57,'START LİSTE'!$B$6:$F$1259,4,0)),"",VLOOKUP(B57,'START LİSTE'!$B$6:$F$1259,4,0))</f>
      </c>
      <c r="F57" s="48">
        <f>IF(ISERROR(VLOOKUP($B57,'START LİSTE'!$B$6:$F$1259,5,0)),"",VLOOKUP($B57,'START LİSTE'!$B$6:$F$1259,5,0))</f>
      </c>
      <c r="G57" s="100"/>
      <c r="H57" s="49">
        <f t="shared" si="1"/>
      </c>
    </row>
    <row r="58" spans="1:8" ht="18" customHeight="1">
      <c r="A58" s="44">
        <f t="shared" si="0"/>
      </c>
      <c r="B58" s="45"/>
      <c r="C58" s="46">
        <f>IF(ISERROR(VLOOKUP(B58,'START LİSTE'!$B$6:$F$1259,2,0)),"",VLOOKUP(B58,'START LİSTE'!$B$6:$F$1259,2,0))</f>
      </c>
      <c r="D58" s="46">
        <f>IF(ISERROR(VLOOKUP(B58,'START LİSTE'!$B$6:$F$1259,3,0)),"",VLOOKUP(B58,'START LİSTE'!$B$6:$F$1259,3,0))</f>
      </c>
      <c r="E58" s="47">
        <f>IF(ISERROR(VLOOKUP(B58,'START LİSTE'!$B$6:$F$1259,4,0)),"",VLOOKUP(B58,'START LİSTE'!$B$6:$F$1259,4,0))</f>
      </c>
      <c r="F58" s="48">
        <f>IF(ISERROR(VLOOKUP($B58,'START LİSTE'!$B$6:$F$1259,5,0)),"",VLOOKUP($B58,'START LİSTE'!$B$6:$F$1259,5,0))</f>
      </c>
      <c r="G58" s="100"/>
      <c r="H58" s="49">
        <f t="shared" si="1"/>
      </c>
    </row>
    <row r="59" spans="1:8" ht="18" customHeight="1">
      <c r="A59" s="44">
        <f t="shared" si="0"/>
      </c>
      <c r="B59" s="45"/>
      <c r="C59" s="46">
        <f>IF(ISERROR(VLOOKUP(B59,'START LİSTE'!$B$6:$F$1259,2,0)),"",VLOOKUP(B59,'START LİSTE'!$B$6:$F$1259,2,0))</f>
      </c>
      <c r="D59" s="46">
        <f>IF(ISERROR(VLOOKUP(B59,'START LİSTE'!$B$6:$F$1259,3,0)),"",VLOOKUP(B59,'START LİSTE'!$B$6:$F$1259,3,0))</f>
      </c>
      <c r="E59" s="47">
        <f>IF(ISERROR(VLOOKUP(B59,'START LİSTE'!$B$6:$F$1259,4,0)),"",VLOOKUP(B59,'START LİSTE'!$B$6:$F$1259,4,0))</f>
      </c>
      <c r="F59" s="48">
        <f>IF(ISERROR(VLOOKUP($B59,'START LİSTE'!$B$6:$F$1259,5,0)),"",VLOOKUP($B59,'START LİSTE'!$B$6:$F$1259,5,0))</f>
      </c>
      <c r="G59" s="100"/>
      <c r="H59" s="49">
        <f t="shared" si="1"/>
      </c>
    </row>
    <row r="60" spans="1:8" ht="18" customHeight="1">
      <c r="A60" s="44">
        <f t="shared" si="0"/>
      </c>
      <c r="B60" s="45"/>
      <c r="C60" s="46">
        <f>IF(ISERROR(VLOOKUP(B60,'START LİSTE'!$B$6:$F$1259,2,0)),"",VLOOKUP(B60,'START LİSTE'!$B$6:$F$1259,2,0))</f>
      </c>
      <c r="D60" s="46">
        <f>IF(ISERROR(VLOOKUP(B60,'START LİSTE'!$B$6:$F$1259,3,0)),"",VLOOKUP(B60,'START LİSTE'!$B$6:$F$1259,3,0))</f>
      </c>
      <c r="E60" s="47">
        <f>IF(ISERROR(VLOOKUP(B60,'START LİSTE'!$B$6:$F$1259,4,0)),"",VLOOKUP(B60,'START LİSTE'!$B$6:$F$1259,4,0))</f>
      </c>
      <c r="F60" s="48">
        <f>IF(ISERROR(VLOOKUP($B60,'START LİSTE'!$B$6:$F$1259,5,0)),"",VLOOKUP($B60,'START LİSTE'!$B$6:$F$1259,5,0))</f>
      </c>
      <c r="G60" s="100"/>
      <c r="H60" s="49">
        <f t="shared" si="1"/>
      </c>
    </row>
    <row r="61" spans="1:8" ht="18" customHeight="1">
      <c r="A61" s="44">
        <f t="shared" si="0"/>
      </c>
      <c r="B61" s="45"/>
      <c r="C61" s="46">
        <f>IF(ISERROR(VLOOKUP(B61,'START LİSTE'!$B$6:$F$1259,2,0)),"",VLOOKUP(B61,'START LİSTE'!$B$6:$F$1259,2,0))</f>
      </c>
      <c r="D61" s="46">
        <f>IF(ISERROR(VLOOKUP(B61,'START LİSTE'!$B$6:$F$1259,3,0)),"",VLOOKUP(B61,'START LİSTE'!$B$6:$F$1259,3,0))</f>
      </c>
      <c r="E61" s="47">
        <f>IF(ISERROR(VLOOKUP(B61,'START LİSTE'!$B$6:$F$1259,4,0)),"",VLOOKUP(B61,'START LİSTE'!$B$6:$F$1259,4,0))</f>
      </c>
      <c r="F61" s="48">
        <f>IF(ISERROR(VLOOKUP($B61,'START LİSTE'!$B$6:$F$1259,5,0)),"",VLOOKUP($B61,'START LİSTE'!$B$6:$F$1259,5,0))</f>
      </c>
      <c r="G61" s="100"/>
      <c r="H61" s="49">
        <f t="shared" si="1"/>
      </c>
    </row>
    <row r="62" spans="1:8" ht="18" customHeight="1">
      <c r="A62" s="44">
        <f t="shared" si="0"/>
      </c>
      <c r="B62" s="45"/>
      <c r="C62" s="46">
        <f>IF(ISERROR(VLOOKUP(B62,'START LİSTE'!$B$6:$F$1259,2,0)),"",VLOOKUP(B62,'START LİSTE'!$B$6:$F$1259,2,0))</f>
      </c>
      <c r="D62" s="46">
        <f>IF(ISERROR(VLOOKUP(B62,'START LİSTE'!$B$6:$F$1259,3,0)),"",VLOOKUP(B62,'START LİSTE'!$B$6:$F$1259,3,0))</f>
      </c>
      <c r="E62" s="47">
        <f>IF(ISERROR(VLOOKUP(B62,'START LİSTE'!$B$6:$F$1259,4,0)),"",VLOOKUP(B62,'START LİSTE'!$B$6:$F$1259,4,0))</f>
      </c>
      <c r="F62" s="48">
        <f>IF(ISERROR(VLOOKUP($B62,'START LİSTE'!$B$6:$F$1259,5,0)),"",VLOOKUP($B62,'START LİSTE'!$B$6:$F$1259,5,0))</f>
      </c>
      <c r="G62" s="100"/>
      <c r="H62" s="49">
        <f t="shared" si="1"/>
      </c>
    </row>
    <row r="63" spans="1:8" ht="18" customHeight="1">
      <c r="A63" s="44">
        <f t="shared" si="0"/>
      </c>
      <c r="B63" s="45"/>
      <c r="C63" s="46">
        <f>IF(ISERROR(VLOOKUP(B63,'START LİSTE'!$B$6:$F$1259,2,0)),"",VLOOKUP(B63,'START LİSTE'!$B$6:$F$1259,2,0))</f>
      </c>
      <c r="D63" s="46">
        <f>IF(ISERROR(VLOOKUP(B63,'START LİSTE'!$B$6:$F$1259,3,0)),"",VLOOKUP(B63,'START LİSTE'!$B$6:$F$1259,3,0))</f>
      </c>
      <c r="E63" s="47">
        <f>IF(ISERROR(VLOOKUP(B63,'START LİSTE'!$B$6:$F$1259,4,0)),"",VLOOKUP(B63,'START LİSTE'!$B$6:$F$1259,4,0))</f>
      </c>
      <c r="F63" s="48">
        <f>IF(ISERROR(VLOOKUP($B63,'START LİSTE'!$B$6:$F$1259,5,0)),"",VLOOKUP($B63,'START LİSTE'!$B$6:$F$1259,5,0))</f>
      </c>
      <c r="G63" s="100"/>
      <c r="H63" s="49">
        <f t="shared" si="1"/>
      </c>
    </row>
    <row r="64" spans="1:8" ht="18" customHeight="1">
      <c r="A64" s="44">
        <f t="shared" si="0"/>
      </c>
      <c r="B64" s="45"/>
      <c r="C64" s="46">
        <f>IF(ISERROR(VLOOKUP(B64,'START LİSTE'!$B$6:$F$1259,2,0)),"",VLOOKUP(B64,'START LİSTE'!$B$6:$F$1259,2,0))</f>
      </c>
      <c r="D64" s="46">
        <f>IF(ISERROR(VLOOKUP(B64,'START LİSTE'!$B$6:$F$1259,3,0)),"",VLOOKUP(B64,'START LİSTE'!$B$6:$F$1259,3,0))</f>
      </c>
      <c r="E64" s="47">
        <f>IF(ISERROR(VLOOKUP(B64,'START LİSTE'!$B$6:$F$1259,4,0)),"",VLOOKUP(B64,'START LİSTE'!$B$6:$F$1259,4,0))</f>
      </c>
      <c r="F64" s="48">
        <f>IF(ISERROR(VLOOKUP($B64,'START LİSTE'!$B$6:$F$1259,5,0)),"",VLOOKUP($B64,'START LİSTE'!$B$6:$F$1259,5,0))</f>
      </c>
      <c r="G64" s="100"/>
      <c r="H64" s="49">
        <f t="shared" si="1"/>
      </c>
    </row>
    <row r="65" spans="1:8" ht="18" customHeight="1">
      <c r="A65" s="44">
        <f t="shared" si="0"/>
      </c>
      <c r="B65" s="45"/>
      <c r="C65" s="46">
        <f>IF(ISERROR(VLOOKUP(B65,'START LİSTE'!$B$6:$F$1259,2,0)),"",VLOOKUP(B65,'START LİSTE'!$B$6:$F$1259,2,0))</f>
      </c>
      <c r="D65" s="46">
        <f>IF(ISERROR(VLOOKUP(B65,'START LİSTE'!$B$6:$F$1259,3,0)),"",VLOOKUP(B65,'START LİSTE'!$B$6:$F$1259,3,0))</f>
      </c>
      <c r="E65" s="47">
        <f>IF(ISERROR(VLOOKUP(B65,'START LİSTE'!$B$6:$F$1259,4,0)),"",VLOOKUP(B65,'START LİSTE'!$B$6:$F$1259,4,0))</f>
      </c>
      <c r="F65" s="48">
        <f>IF(ISERROR(VLOOKUP($B65,'START LİSTE'!$B$6:$F$1259,5,0)),"",VLOOKUP($B65,'START LİSTE'!$B$6:$F$1259,5,0))</f>
      </c>
      <c r="G65" s="100"/>
      <c r="H65" s="49">
        <f t="shared" si="1"/>
      </c>
    </row>
    <row r="66" spans="1:8" ht="18" customHeight="1">
      <c r="A66" s="44">
        <f t="shared" si="0"/>
      </c>
      <c r="B66" s="45"/>
      <c r="C66" s="46">
        <f>IF(ISERROR(VLOOKUP(B66,'START LİSTE'!$B$6:$F$1259,2,0)),"",VLOOKUP(B66,'START LİSTE'!$B$6:$F$1259,2,0))</f>
      </c>
      <c r="D66" s="46">
        <f>IF(ISERROR(VLOOKUP(B66,'START LİSTE'!$B$6:$F$1259,3,0)),"",VLOOKUP(B66,'START LİSTE'!$B$6:$F$1259,3,0))</f>
      </c>
      <c r="E66" s="47">
        <f>IF(ISERROR(VLOOKUP(B66,'START LİSTE'!$B$6:$F$1259,4,0)),"",VLOOKUP(B66,'START LİSTE'!$B$6:$F$1259,4,0))</f>
      </c>
      <c r="F66" s="48">
        <f>IF(ISERROR(VLOOKUP($B66,'START LİSTE'!$B$6:$F$1259,5,0)),"",VLOOKUP($B66,'START LİSTE'!$B$6:$F$1259,5,0))</f>
      </c>
      <c r="G66" s="100"/>
      <c r="H66" s="49">
        <f t="shared" si="1"/>
      </c>
    </row>
    <row r="67" spans="1:8" ht="18" customHeight="1">
      <c r="A67" s="44">
        <f t="shared" si="0"/>
      </c>
      <c r="B67" s="45"/>
      <c r="C67" s="46">
        <f>IF(ISERROR(VLOOKUP(B67,'START LİSTE'!$B$6:$F$1259,2,0)),"",VLOOKUP(B67,'START LİSTE'!$B$6:$F$1259,2,0))</f>
      </c>
      <c r="D67" s="46">
        <f>IF(ISERROR(VLOOKUP(B67,'START LİSTE'!$B$6:$F$1259,3,0)),"",VLOOKUP(B67,'START LİSTE'!$B$6:$F$1259,3,0))</f>
      </c>
      <c r="E67" s="47">
        <f>IF(ISERROR(VLOOKUP(B67,'START LİSTE'!$B$6:$F$1259,4,0)),"",VLOOKUP(B67,'START LİSTE'!$B$6:$F$1259,4,0))</f>
      </c>
      <c r="F67" s="48">
        <f>IF(ISERROR(VLOOKUP($B67,'START LİSTE'!$B$6:$F$1259,5,0)),"",VLOOKUP($B67,'START LİSTE'!$B$6:$F$1259,5,0))</f>
      </c>
      <c r="G67" s="100"/>
      <c r="H67" s="49">
        <f t="shared" si="1"/>
      </c>
    </row>
    <row r="68" spans="1:8" ht="18" customHeight="1">
      <c r="A68" s="44">
        <f t="shared" si="0"/>
      </c>
      <c r="B68" s="45"/>
      <c r="C68" s="46">
        <f>IF(ISERROR(VLOOKUP(B68,'START LİSTE'!$B$6:$F$1259,2,0)),"",VLOOKUP(B68,'START LİSTE'!$B$6:$F$1259,2,0))</f>
      </c>
      <c r="D68" s="46">
        <f>IF(ISERROR(VLOOKUP(B68,'START LİSTE'!$B$6:$F$1259,3,0)),"",VLOOKUP(B68,'START LİSTE'!$B$6:$F$1259,3,0))</f>
      </c>
      <c r="E68" s="47">
        <f>IF(ISERROR(VLOOKUP(B68,'START LİSTE'!$B$6:$F$1259,4,0)),"",VLOOKUP(B68,'START LİSTE'!$B$6:$F$1259,4,0))</f>
      </c>
      <c r="F68" s="48">
        <f>IF(ISERROR(VLOOKUP($B68,'START LİSTE'!$B$6:$F$1259,5,0)),"",VLOOKUP($B68,'START LİSTE'!$B$6:$F$1259,5,0))</f>
      </c>
      <c r="G68" s="100"/>
      <c r="H68" s="49">
        <f t="shared" si="1"/>
      </c>
    </row>
    <row r="69" spans="1:8" ht="18" customHeight="1">
      <c r="A69" s="44">
        <f t="shared" si="0"/>
      </c>
      <c r="B69" s="45"/>
      <c r="C69" s="46">
        <f>IF(ISERROR(VLOOKUP(B69,'START LİSTE'!$B$6:$F$1259,2,0)),"",VLOOKUP(B69,'START LİSTE'!$B$6:$F$1259,2,0))</f>
      </c>
      <c r="D69" s="46">
        <f>IF(ISERROR(VLOOKUP(B69,'START LİSTE'!$B$6:$F$1259,3,0)),"",VLOOKUP(B69,'START LİSTE'!$B$6:$F$1259,3,0))</f>
      </c>
      <c r="E69" s="47">
        <f>IF(ISERROR(VLOOKUP(B69,'START LİSTE'!$B$6:$F$1259,4,0)),"",VLOOKUP(B69,'START LİSTE'!$B$6:$F$1259,4,0))</f>
      </c>
      <c r="F69" s="48">
        <f>IF(ISERROR(VLOOKUP($B69,'START LİSTE'!$B$6:$F$1259,5,0)),"",VLOOKUP($B69,'START LİSTE'!$B$6:$F$1259,5,0))</f>
      </c>
      <c r="G69" s="100"/>
      <c r="H69" s="49">
        <f t="shared" si="1"/>
      </c>
    </row>
    <row r="70" spans="1:8" ht="18" customHeight="1">
      <c r="A70" s="44">
        <f aca="true" t="shared" si="2" ref="A70:A114">IF(B70&lt;&gt;"",A69+1,"")</f>
      </c>
      <c r="B70" s="45"/>
      <c r="C70" s="46">
        <f>IF(ISERROR(VLOOKUP(B70,'START LİSTE'!$B$6:$F$1259,2,0)),"",VLOOKUP(B70,'START LİSTE'!$B$6:$F$1259,2,0))</f>
      </c>
      <c r="D70" s="46">
        <f>IF(ISERROR(VLOOKUP(B70,'START LİSTE'!$B$6:$F$1259,3,0)),"",VLOOKUP(B70,'START LİSTE'!$B$6:$F$1259,3,0))</f>
      </c>
      <c r="E70" s="47">
        <f>IF(ISERROR(VLOOKUP(B70,'START LİSTE'!$B$6:$F$1259,4,0)),"",VLOOKUP(B70,'START LİSTE'!$B$6:$F$1259,4,0))</f>
      </c>
      <c r="F70" s="48">
        <f>IF(ISERROR(VLOOKUP($B70,'START LİSTE'!$B$6:$F$1259,5,0)),"",VLOOKUP($B70,'START LİSTE'!$B$6:$F$1259,5,0))</f>
      </c>
      <c r="G70" s="100"/>
      <c r="H70" s="49">
        <f aca="true" t="shared" si="3" ref="H70:H114">IF(OR(G70="DQ",G70="DNF",G70="DNS"),"-",IF(B70&lt;&gt;"",IF(E70="F",H69,H69+1),""))</f>
      </c>
    </row>
    <row r="71" spans="1:8" ht="18" customHeight="1">
      <c r="A71" s="44">
        <f t="shared" si="2"/>
      </c>
      <c r="B71" s="45"/>
      <c r="C71" s="46">
        <f>IF(ISERROR(VLOOKUP(B71,'START LİSTE'!$B$6:$F$1259,2,0)),"",VLOOKUP(B71,'START LİSTE'!$B$6:$F$1259,2,0))</f>
      </c>
      <c r="D71" s="46">
        <f>IF(ISERROR(VLOOKUP(B71,'START LİSTE'!$B$6:$F$1259,3,0)),"",VLOOKUP(B71,'START LİSTE'!$B$6:$F$1259,3,0))</f>
      </c>
      <c r="E71" s="47">
        <f>IF(ISERROR(VLOOKUP(B71,'START LİSTE'!$B$6:$F$1259,4,0)),"",VLOOKUP(B71,'START LİSTE'!$B$6:$F$1259,4,0))</f>
      </c>
      <c r="F71" s="48">
        <f>IF(ISERROR(VLOOKUP($B71,'START LİSTE'!$B$6:$F$1259,5,0)),"",VLOOKUP($B71,'START LİSTE'!$B$6:$F$1259,5,0))</f>
      </c>
      <c r="G71" s="100"/>
      <c r="H71" s="49">
        <f t="shared" si="3"/>
      </c>
    </row>
    <row r="72" spans="1:8" ht="18" customHeight="1">
      <c r="A72" s="44">
        <f t="shared" si="2"/>
      </c>
      <c r="B72" s="45"/>
      <c r="C72" s="46">
        <f>IF(ISERROR(VLOOKUP(B72,'START LİSTE'!$B$6:$F$1259,2,0)),"",VLOOKUP(B72,'START LİSTE'!$B$6:$F$1259,2,0))</f>
      </c>
      <c r="D72" s="46">
        <f>IF(ISERROR(VLOOKUP(B72,'START LİSTE'!$B$6:$F$1259,3,0)),"",VLOOKUP(B72,'START LİSTE'!$B$6:$F$1259,3,0))</f>
      </c>
      <c r="E72" s="47">
        <f>IF(ISERROR(VLOOKUP(B72,'START LİSTE'!$B$6:$F$1259,4,0)),"",VLOOKUP(B72,'START LİSTE'!$B$6:$F$1259,4,0))</f>
      </c>
      <c r="F72" s="48">
        <f>IF(ISERROR(VLOOKUP($B72,'START LİSTE'!$B$6:$F$1259,5,0)),"",VLOOKUP($B72,'START LİSTE'!$B$6:$F$1259,5,0))</f>
      </c>
      <c r="G72" s="100"/>
      <c r="H72" s="49">
        <f t="shared" si="3"/>
      </c>
    </row>
    <row r="73" spans="1:8" ht="18" customHeight="1">
      <c r="A73" s="44">
        <f t="shared" si="2"/>
      </c>
      <c r="B73" s="45"/>
      <c r="C73" s="46">
        <f>IF(ISERROR(VLOOKUP(B73,'START LİSTE'!$B$6:$F$1259,2,0)),"",VLOOKUP(B73,'START LİSTE'!$B$6:$F$1259,2,0))</f>
      </c>
      <c r="D73" s="46">
        <f>IF(ISERROR(VLOOKUP(B73,'START LİSTE'!$B$6:$F$1259,3,0)),"",VLOOKUP(B73,'START LİSTE'!$B$6:$F$1259,3,0))</f>
      </c>
      <c r="E73" s="47">
        <f>IF(ISERROR(VLOOKUP(B73,'START LİSTE'!$B$6:$F$1259,4,0)),"",VLOOKUP(B73,'START LİSTE'!$B$6:$F$1259,4,0))</f>
      </c>
      <c r="F73" s="48">
        <f>IF(ISERROR(VLOOKUP($B73,'START LİSTE'!$B$6:$F$1259,5,0)),"",VLOOKUP($B73,'START LİSTE'!$B$6:$F$1259,5,0))</f>
      </c>
      <c r="G73" s="100"/>
      <c r="H73" s="49">
        <f t="shared" si="3"/>
      </c>
    </row>
    <row r="74" spans="1:8" ht="18" customHeight="1">
      <c r="A74" s="44">
        <f t="shared" si="2"/>
      </c>
      <c r="B74" s="45"/>
      <c r="C74" s="46">
        <f>IF(ISERROR(VLOOKUP(B74,'START LİSTE'!$B$6:$F$1259,2,0)),"",VLOOKUP(B74,'START LİSTE'!$B$6:$F$1259,2,0))</f>
      </c>
      <c r="D74" s="46">
        <f>IF(ISERROR(VLOOKUP(B74,'START LİSTE'!$B$6:$F$1259,3,0)),"",VLOOKUP(B74,'START LİSTE'!$B$6:$F$1259,3,0))</f>
      </c>
      <c r="E74" s="47">
        <f>IF(ISERROR(VLOOKUP(B74,'START LİSTE'!$B$6:$F$1259,4,0)),"",VLOOKUP(B74,'START LİSTE'!$B$6:$F$1259,4,0))</f>
      </c>
      <c r="F74" s="48">
        <f>IF(ISERROR(VLOOKUP($B74,'START LİSTE'!$B$6:$F$1259,5,0)),"",VLOOKUP($B74,'START LİSTE'!$B$6:$F$1259,5,0))</f>
      </c>
      <c r="G74" s="100"/>
      <c r="H74" s="49">
        <f t="shared" si="3"/>
      </c>
    </row>
    <row r="75" spans="1:8" ht="18" customHeight="1">
      <c r="A75" s="44">
        <f t="shared" si="2"/>
      </c>
      <c r="B75" s="45"/>
      <c r="C75" s="46">
        <f>IF(ISERROR(VLOOKUP(B75,'START LİSTE'!$B$6:$F$1259,2,0)),"",VLOOKUP(B75,'START LİSTE'!$B$6:$F$1259,2,0))</f>
      </c>
      <c r="D75" s="46">
        <f>IF(ISERROR(VLOOKUP(B75,'START LİSTE'!$B$6:$F$1259,3,0)),"",VLOOKUP(B75,'START LİSTE'!$B$6:$F$1259,3,0))</f>
      </c>
      <c r="E75" s="47">
        <f>IF(ISERROR(VLOOKUP(B75,'START LİSTE'!$B$6:$F$1259,4,0)),"",VLOOKUP(B75,'START LİSTE'!$B$6:$F$1259,4,0))</f>
      </c>
      <c r="F75" s="48">
        <f>IF(ISERROR(VLOOKUP($B75,'START LİSTE'!$B$6:$F$1259,5,0)),"",VLOOKUP($B75,'START LİSTE'!$B$6:$F$1259,5,0))</f>
      </c>
      <c r="G75" s="100"/>
      <c r="H75" s="49">
        <f t="shared" si="3"/>
      </c>
    </row>
    <row r="76" spans="1:8" ht="18" customHeight="1">
      <c r="A76" s="44">
        <f t="shared" si="2"/>
      </c>
      <c r="B76" s="45"/>
      <c r="C76" s="46">
        <f>IF(ISERROR(VLOOKUP(B76,'START LİSTE'!$B$6:$F$1259,2,0)),"",VLOOKUP(B76,'START LİSTE'!$B$6:$F$1259,2,0))</f>
      </c>
      <c r="D76" s="46">
        <f>IF(ISERROR(VLOOKUP(B76,'START LİSTE'!$B$6:$F$1259,3,0)),"",VLOOKUP(B76,'START LİSTE'!$B$6:$F$1259,3,0))</f>
      </c>
      <c r="E76" s="47">
        <f>IF(ISERROR(VLOOKUP(B76,'START LİSTE'!$B$6:$F$1259,4,0)),"",VLOOKUP(B76,'START LİSTE'!$B$6:$F$1259,4,0))</f>
      </c>
      <c r="F76" s="48">
        <f>IF(ISERROR(VLOOKUP($B76,'START LİSTE'!$B$6:$F$1259,5,0)),"",VLOOKUP($B76,'START LİSTE'!$B$6:$F$1259,5,0))</f>
      </c>
      <c r="G76" s="100"/>
      <c r="H76" s="49">
        <f t="shared" si="3"/>
      </c>
    </row>
    <row r="77" spans="1:8" ht="18" customHeight="1">
      <c r="A77" s="44">
        <f t="shared" si="2"/>
      </c>
      <c r="B77" s="45"/>
      <c r="C77" s="46">
        <f>IF(ISERROR(VLOOKUP(B77,'START LİSTE'!$B$6:$F$1259,2,0)),"",VLOOKUP(B77,'START LİSTE'!$B$6:$F$1259,2,0))</f>
      </c>
      <c r="D77" s="46">
        <f>IF(ISERROR(VLOOKUP(B77,'START LİSTE'!$B$6:$F$1259,3,0)),"",VLOOKUP(B77,'START LİSTE'!$B$6:$F$1259,3,0))</f>
      </c>
      <c r="E77" s="47">
        <f>IF(ISERROR(VLOOKUP(B77,'START LİSTE'!$B$6:$F$1259,4,0)),"",VLOOKUP(B77,'START LİSTE'!$B$6:$F$1259,4,0))</f>
      </c>
      <c r="F77" s="48">
        <f>IF(ISERROR(VLOOKUP($B77,'START LİSTE'!$B$6:$F$1259,5,0)),"",VLOOKUP($B77,'START LİSTE'!$B$6:$F$1259,5,0))</f>
      </c>
      <c r="G77" s="100"/>
      <c r="H77" s="49">
        <f t="shared" si="3"/>
      </c>
    </row>
    <row r="78" spans="1:8" ht="18" customHeight="1">
      <c r="A78" s="44">
        <f t="shared" si="2"/>
      </c>
      <c r="B78" s="45"/>
      <c r="C78" s="46">
        <f>IF(ISERROR(VLOOKUP(B78,'START LİSTE'!$B$6:$F$1259,2,0)),"",VLOOKUP(B78,'START LİSTE'!$B$6:$F$1259,2,0))</f>
      </c>
      <c r="D78" s="46">
        <f>IF(ISERROR(VLOOKUP(B78,'START LİSTE'!$B$6:$F$1259,3,0)),"",VLOOKUP(B78,'START LİSTE'!$B$6:$F$1259,3,0))</f>
      </c>
      <c r="E78" s="47">
        <f>IF(ISERROR(VLOOKUP(B78,'START LİSTE'!$B$6:$F$1259,4,0)),"",VLOOKUP(B78,'START LİSTE'!$B$6:$F$1259,4,0))</f>
      </c>
      <c r="F78" s="48">
        <f>IF(ISERROR(VLOOKUP($B78,'START LİSTE'!$B$6:$F$1259,5,0)),"",VLOOKUP($B78,'START LİSTE'!$B$6:$F$1259,5,0))</f>
      </c>
      <c r="G78" s="100"/>
      <c r="H78" s="49">
        <f t="shared" si="3"/>
      </c>
    </row>
    <row r="79" spans="1:8" ht="18" customHeight="1">
      <c r="A79" s="44">
        <f t="shared" si="2"/>
      </c>
      <c r="B79" s="45"/>
      <c r="C79" s="46">
        <f>IF(ISERROR(VLOOKUP(B79,'START LİSTE'!$B$6:$F$1259,2,0)),"",VLOOKUP(B79,'START LİSTE'!$B$6:$F$1259,2,0))</f>
      </c>
      <c r="D79" s="46">
        <f>IF(ISERROR(VLOOKUP(B79,'START LİSTE'!$B$6:$F$1259,3,0)),"",VLOOKUP(B79,'START LİSTE'!$B$6:$F$1259,3,0))</f>
      </c>
      <c r="E79" s="47">
        <f>IF(ISERROR(VLOOKUP(B79,'START LİSTE'!$B$6:$F$1259,4,0)),"",VLOOKUP(B79,'START LİSTE'!$B$6:$F$1259,4,0))</f>
      </c>
      <c r="F79" s="48">
        <f>IF(ISERROR(VLOOKUP($B79,'START LİSTE'!$B$6:$F$1259,5,0)),"",VLOOKUP($B79,'START LİSTE'!$B$6:$F$1259,5,0))</f>
      </c>
      <c r="G79" s="100"/>
      <c r="H79" s="49">
        <f t="shared" si="3"/>
      </c>
    </row>
    <row r="80" spans="1:8" ht="18" customHeight="1">
      <c r="A80" s="44">
        <f t="shared" si="2"/>
      </c>
      <c r="B80" s="45"/>
      <c r="C80" s="46">
        <f>IF(ISERROR(VLOOKUP(B80,'START LİSTE'!$B$6:$F$1259,2,0)),"",VLOOKUP(B80,'START LİSTE'!$B$6:$F$1259,2,0))</f>
      </c>
      <c r="D80" s="46">
        <f>IF(ISERROR(VLOOKUP(B80,'START LİSTE'!$B$6:$F$1259,3,0)),"",VLOOKUP(B80,'START LİSTE'!$B$6:$F$1259,3,0))</f>
      </c>
      <c r="E80" s="47">
        <f>IF(ISERROR(VLOOKUP(B80,'START LİSTE'!$B$6:$F$1259,4,0)),"",VLOOKUP(B80,'START LİSTE'!$B$6:$F$1259,4,0))</f>
      </c>
      <c r="F80" s="48">
        <f>IF(ISERROR(VLOOKUP($B80,'START LİSTE'!$B$6:$F$1259,5,0)),"",VLOOKUP($B80,'START LİSTE'!$B$6:$F$1259,5,0))</f>
      </c>
      <c r="G80" s="100"/>
      <c r="H80" s="49">
        <f t="shared" si="3"/>
      </c>
    </row>
    <row r="81" spans="1:8" ht="18" customHeight="1">
      <c r="A81" s="44">
        <f t="shared" si="2"/>
      </c>
      <c r="B81" s="45"/>
      <c r="C81" s="46">
        <f>IF(ISERROR(VLOOKUP(B81,'START LİSTE'!$B$6:$F$1259,2,0)),"",VLOOKUP(B81,'START LİSTE'!$B$6:$F$1259,2,0))</f>
      </c>
      <c r="D81" s="46">
        <f>IF(ISERROR(VLOOKUP(B81,'START LİSTE'!$B$6:$F$1259,3,0)),"",VLOOKUP(B81,'START LİSTE'!$B$6:$F$1259,3,0))</f>
      </c>
      <c r="E81" s="47">
        <f>IF(ISERROR(VLOOKUP(B81,'START LİSTE'!$B$6:$F$1259,4,0)),"",VLOOKUP(B81,'START LİSTE'!$B$6:$F$1259,4,0))</f>
      </c>
      <c r="F81" s="48">
        <f>IF(ISERROR(VLOOKUP($B81,'START LİSTE'!$B$6:$F$1259,5,0)),"",VLOOKUP($B81,'START LİSTE'!$B$6:$F$1259,5,0))</f>
      </c>
      <c r="G81" s="100"/>
      <c r="H81" s="49">
        <f t="shared" si="3"/>
      </c>
    </row>
    <row r="82" spans="1:8" ht="18" customHeight="1">
      <c r="A82" s="44">
        <f t="shared" si="2"/>
      </c>
      <c r="B82" s="45"/>
      <c r="C82" s="46">
        <f>IF(ISERROR(VLOOKUP(B82,'START LİSTE'!$B$6:$F$1259,2,0)),"",VLOOKUP(B82,'START LİSTE'!$B$6:$F$1259,2,0))</f>
      </c>
      <c r="D82" s="46">
        <f>IF(ISERROR(VLOOKUP(B82,'START LİSTE'!$B$6:$F$1259,3,0)),"",VLOOKUP(B82,'START LİSTE'!$B$6:$F$1259,3,0))</f>
      </c>
      <c r="E82" s="47">
        <f>IF(ISERROR(VLOOKUP(B82,'START LİSTE'!$B$6:$F$1259,4,0)),"",VLOOKUP(B82,'START LİSTE'!$B$6:$F$1259,4,0))</f>
      </c>
      <c r="F82" s="48">
        <f>IF(ISERROR(VLOOKUP($B82,'START LİSTE'!$B$6:$F$1259,5,0)),"",VLOOKUP($B82,'START LİSTE'!$B$6:$F$1259,5,0))</f>
      </c>
      <c r="G82" s="100"/>
      <c r="H82" s="49">
        <f t="shared" si="3"/>
      </c>
    </row>
    <row r="83" spans="1:8" ht="18" customHeight="1">
      <c r="A83" s="44">
        <f t="shared" si="2"/>
      </c>
      <c r="B83" s="45"/>
      <c r="C83" s="46">
        <f>IF(ISERROR(VLOOKUP(B83,'START LİSTE'!$B$6:$F$1259,2,0)),"",VLOOKUP(B83,'START LİSTE'!$B$6:$F$1259,2,0))</f>
      </c>
      <c r="D83" s="46">
        <f>IF(ISERROR(VLOOKUP(B83,'START LİSTE'!$B$6:$F$1259,3,0)),"",VLOOKUP(B83,'START LİSTE'!$B$6:$F$1259,3,0))</f>
      </c>
      <c r="E83" s="47">
        <f>IF(ISERROR(VLOOKUP(B83,'START LİSTE'!$B$6:$F$1259,4,0)),"",VLOOKUP(B83,'START LİSTE'!$B$6:$F$1259,4,0))</f>
      </c>
      <c r="F83" s="48">
        <f>IF(ISERROR(VLOOKUP($B83,'START LİSTE'!$B$6:$F$1259,5,0)),"",VLOOKUP($B83,'START LİSTE'!$B$6:$F$1259,5,0))</f>
      </c>
      <c r="G83" s="100"/>
      <c r="H83" s="49">
        <f t="shared" si="3"/>
      </c>
    </row>
    <row r="84" spans="1:8" ht="18" customHeight="1">
      <c r="A84" s="44">
        <f t="shared" si="2"/>
      </c>
      <c r="B84" s="45"/>
      <c r="C84" s="46">
        <f>IF(ISERROR(VLOOKUP(B84,'START LİSTE'!$B$6:$F$1259,2,0)),"",VLOOKUP(B84,'START LİSTE'!$B$6:$F$1259,2,0))</f>
      </c>
      <c r="D84" s="46">
        <f>IF(ISERROR(VLOOKUP(B84,'START LİSTE'!$B$6:$F$1259,3,0)),"",VLOOKUP(B84,'START LİSTE'!$B$6:$F$1259,3,0))</f>
      </c>
      <c r="E84" s="47">
        <f>IF(ISERROR(VLOOKUP(B84,'START LİSTE'!$B$6:$F$1259,4,0)),"",VLOOKUP(B84,'START LİSTE'!$B$6:$F$1259,4,0))</f>
      </c>
      <c r="F84" s="48">
        <f>IF(ISERROR(VLOOKUP($B84,'START LİSTE'!$B$6:$F$1259,5,0)),"",VLOOKUP($B84,'START LİSTE'!$B$6:$F$1259,5,0))</f>
      </c>
      <c r="G84" s="100"/>
      <c r="H84" s="49">
        <f t="shared" si="3"/>
      </c>
    </row>
    <row r="85" spans="1:8" ht="18" customHeight="1">
      <c r="A85" s="44">
        <f t="shared" si="2"/>
      </c>
      <c r="B85" s="45"/>
      <c r="C85" s="46">
        <f>IF(ISERROR(VLOOKUP(B85,'START LİSTE'!$B$6:$F$1259,2,0)),"",VLOOKUP(B85,'START LİSTE'!$B$6:$F$1259,2,0))</f>
      </c>
      <c r="D85" s="46">
        <f>IF(ISERROR(VLOOKUP(B85,'START LİSTE'!$B$6:$F$1259,3,0)),"",VLOOKUP(B85,'START LİSTE'!$B$6:$F$1259,3,0))</f>
      </c>
      <c r="E85" s="47">
        <f>IF(ISERROR(VLOOKUP(B85,'START LİSTE'!$B$6:$F$1259,4,0)),"",VLOOKUP(B85,'START LİSTE'!$B$6:$F$1259,4,0))</f>
      </c>
      <c r="F85" s="48">
        <f>IF(ISERROR(VLOOKUP($B85,'START LİSTE'!$B$6:$F$1259,5,0)),"",VLOOKUP($B85,'START LİSTE'!$B$6:$F$1259,5,0))</f>
      </c>
      <c r="G85" s="100"/>
      <c r="H85" s="49">
        <f t="shared" si="3"/>
      </c>
    </row>
    <row r="86" spans="1:8" ht="18" customHeight="1">
      <c r="A86" s="44">
        <f t="shared" si="2"/>
      </c>
      <c r="B86" s="45"/>
      <c r="C86" s="46">
        <f>IF(ISERROR(VLOOKUP(B86,'START LİSTE'!$B$6:$F$1259,2,0)),"",VLOOKUP(B86,'START LİSTE'!$B$6:$F$1259,2,0))</f>
      </c>
      <c r="D86" s="46">
        <f>IF(ISERROR(VLOOKUP(B86,'START LİSTE'!$B$6:$F$1259,3,0)),"",VLOOKUP(B86,'START LİSTE'!$B$6:$F$1259,3,0))</f>
      </c>
      <c r="E86" s="47">
        <f>IF(ISERROR(VLOOKUP(B86,'START LİSTE'!$B$6:$F$1259,4,0)),"",VLOOKUP(B86,'START LİSTE'!$B$6:$F$1259,4,0))</f>
      </c>
      <c r="F86" s="48">
        <f>IF(ISERROR(VLOOKUP($B86,'START LİSTE'!$B$6:$F$1259,5,0)),"",VLOOKUP($B86,'START LİSTE'!$B$6:$F$1259,5,0))</f>
      </c>
      <c r="G86" s="100"/>
      <c r="H86" s="49">
        <f t="shared" si="3"/>
      </c>
    </row>
    <row r="87" spans="1:8" ht="18" customHeight="1">
      <c r="A87" s="44">
        <f t="shared" si="2"/>
      </c>
      <c r="B87" s="45"/>
      <c r="C87" s="46">
        <f>IF(ISERROR(VLOOKUP(B87,'START LİSTE'!$B$6:$F$1259,2,0)),"",VLOOKUP(B87,'START LİSTE'!$B$6:$F$1259,2,0))</f>
      </c>
      <c r="D87" s="46">
        <f>IF(ISERROR(VLOOKUP(B87,'START LİSTE'!$B$6:$F$1259,3,0)),"",VLOOKUP(B87,'START LİSTE'!$B$6:$F$1259,3,0))</f>
      </c>
      <c r="E87" s="47">
        <f>IF(ISERROR(VLOOKUP(B87,'START LİSTE'!$B$6:$F$1259,4,0)),"",VLOOKUP(B87,'START LİSTE'!$B$6:$F$1259,4,0))</f>
      </c>
      <c r="F87" s="48">
        <f>IF(ISERROR(VLOOKUP($B87,'START LİSTE'!$B$6:$F$1259,5,0)),"",VLOOKUP($B87,'START LİSTE'!$B$6:$F$1259,5,0))</f>
      </c>
      <c r="G87" s="100"/>
      <c r="H87" s="49">
        <f t="shared" si="3"/>
      </c>
    </row>
    <row r="88" spans="1:8" ht="18" customHeight="1">
      <c r="A88" s="44">
        <f t="shared" si="2"/>
      </c>
      <c r="B88" s="45"/>
      <c r="C88" s="46">
        <f>IF(ISERROR(VLOOKUP(B88,'START LİSTE'!$B$6:$F$1259,2,0)),"",VLOOKUP(B88,'START LİSTE'!$B$6:$F$1259,2,0))</f>
      </c>
      <c r="D88" s="46">
        <f>IF(ISERROR(VLOOKUP(B88,'START LİSTE'!$B$6:$F$1259,3,0)),"",VLOOKUP(B88,'START LİSTE'!$B$6:$F$1259,3,0))</f>
      </c>
      <c r="E88" s="47">
        <f>IF(ISERROR(VLOOKUP(B88,'START LİSTE'!$B$6:$F$1259,4,0)),"",VLOOKUP(B88,'START LİSTE'!$B$6:$F$1259,4,0))</f>
      </c>
      <c r="F88" s="48">
        <f>IF(ISERROR(VLOOKUP($B88,'START LİSTE'!$B$6:$F$1259,5,0)),"",VLOOKUP($B88,'START LİSTE'!$B$6:$F$1259,5,0))</f>
      </c>
      <c r="G88" s="100"/>
      <c r="H88" s="49">
        <f t="shared" si="3"/>
      </c>
    </row>
    <row r="89" spans="1:8" ht="18" customHeight="1">
      <c r="A89" s="44">
        <f t="shared" si="2"/>
      </c>
      <c r="B89" s="45"/>
      <c r="C89" s="46">
        <f>IF(ISERROR(VLOOKUP(B89,'START LİSTE'!$B$6:$F$1259,2,0)),"",VLOOKUP(B89,'START LİSTE'!$B$6:$F$1259,2,0))</f>
      </c>
      <c r="D89" s="46">
        <f>IF(ISERROR(VLOOKUP(B89,'START LİSTE'!$B$6:$F$1259,3,0)),"",VLOOKUP(B89,'START LİSTE'!$B$6:$F$1259,3,0))</f>
      </c>
      <c r="E89" s="47">
        <f>IF(ISERROR(VLOOKUP(B89,'START LİSTE'!$B$6:$F$1259,4,0)),"",VLOOKUP(B89,'START LİSTE'!$B$6:$F$1259,4,0))</f>
      </c>
      <c r="F89" s="48">
        <f>IF(ISERROR(VLOOKUP($B89,'START LİSTE'!$B$6:$F$1259,5,0)),"",VLOOKUP($B89,'START LİSTE'!$B$6:$F$1259,5,0))</f>
      </c>
      <c r="G89" s="100"/>
      <c r="H89" s="49">
        <f t="shared" si="3"/>
      </c>
    </row>
    <row r="90" spans="1:8" ht="18" customHeight="1">
      <c r="A90" s="44">
        <f t="shared" si="2"/>
      </c>
      <c r="B90" s="45"/>
      <c r="C90" s="46">
        <f>IF(ISERROR(VLOOKUP(B90,'START LİSTE'!$B$6:$F$1259,2,0)),"",VLOOKUP(B90,'START LİSTE'!$B$6:$F$1259,2,0))</f>
      </c>
      <c r="D90" s="46">
        <f>IF(ISERROR(VLOOKUP(B90,'START LİSTE'!$B$6:$F$1259,3,0)),"",VLOOKUP(B90,'START LİSTE'!$B$6:$F$1259,3,0))</f>
      </c>
      <c r="E90" s="47">
        <f>IF(ISERROR(VLOOKUP(B90,'START LİSTE'!$B$6:$F$1259,4,0)),"",VLOOKUP(B90,'START LİSTE'!$B$6:$F$1259,4,0))</f>
      </c>
      <c r="F90" s="48">
        <f>IF(ISERROR(VLOOKUP($B90,'START LİSTE'!$B$6:$F$1259,5,0)),"",VLOOKUP($B90,'START LİSTE'!$B$6:$F$1259,5,0))</f>
      </c>
      <c r="G90" s="100"/>
      <c r="H90" s="49">
        <f t="shared" si="3"/>
      </c>
    </row>
    <row r="91" spans="1:8" ht="18" customHeight="1">
      <c r="A91" s="44">
        <f t="shared" si="2"/>
      </c>
      <c r="B91" s="45"/>
      <c r="C91" s="46">
        <f>IF(ISERROR(VLOOKUP(B91,'START LİSTE'!$B$6:$F$1259,2,0)),"",VLOOKUP(B91,'START LİSTE'!$B$6:$F$1259,2,0))</f>
      </c>
      <c r="D91" s="46">
        <f>IF(ISERROR(VLOOKUP(B91,'START LİSTE'!$B$6:$F$1259,3,0)),"",VLOOKUP(B91,'START LİSTE'!$B$6:$F$1259,3,0))</f>
      </c>
      <c r="E91" s="47">
        <f>IF(ISERROR(VLOOKUP(B91,'START LİSTE'!$B$6:$F$1259,4,0)),"",VLOOKUP(B91,'START LİSTE'!$B$6:$F$1259,4,0))</f>
      </c>
      <c r="F91" s="48">
        <f>IF(ISERROR(VLOOKUP($B91,'START LİSTE'!$B$6:$F$1259,5,0)),"",VLOOKUP($B91,'START LİSTE'!$B$6:$F$1259,5,0))</f>
      </c>
      <c r="G91" s="100"/>
      <c r="H91" s="49">
        <f t="shared" si="3"/>
      </c>
    </row>
    <row r="92" spans="1:8" ht="18" customHeight="1">
      <c r="A92" s="44">
        <f t="shared" si="2"/>
      </c>
      <c r="B92" s="45"/>
      <c r="C92" s="46">
        <f>IF(ISERROR(VLOOKUP(B92,'START LİSTE'!$B$6:$F$1259,2,0)),"",VLOOKUP(B92,'START LİSTE'!$B$6:$F$1259,2,0))</f>
      </c>
      <c r="D92" s="46">
        <f>IF(ISERROR(VLOOKUP(B92,'START LİSTE'!$B$6:$F$1259,3,0)),"",VLOOKUP(B92,'START LİSTE'!$B$6:$F$1259,3,0))</f>
      </c>
      <c r="E92" s="47">
        <f>IF(ISERROR(VLOOKUP(B92,'START LİSTE'!$B$6:$F$1259,4,0)),"",VLOOKUP(B92,'START LİSTE'!$B$6:$F$1259,4,0))</f>
      </c>
      <c r="F92" s="48">
        <f>IF(ISERROR(VLOOKUP($B92,'START LİSTE'!$B$6:$F$1259,5,0)),"",VLOOKUP($B92,'START LİSTE'!$B$6:$F$1259,5,0))</f>
      </c>
      <c r="G92" s="100"/>
      <c r="H92" s="49">
        <f t="shared" si="3"/>
      </c>
    </row>
    <row r="93" spans="1:8" ht="18" customHeight="1">
      <c r="A93" s="44">
        <f t="shared" si="2"/>
      </c>
      <c r="B93" s="45"/>
      <c r="C93" s="46">
        <f>IF(ISERROR(VLOOKUP(B93,'START LİSTE'!$B$6:$F$1259,2,0)),"",VLOOKUP(B93,'START LİSTE'!$B$6:$F$1259,2,0))</f>
      </c>
      <c r="D93" s="46">
        <f>IF(ISERROR(VLOOKUP(B93,'START LİSTE'!$B$6:$F$1259,3,0)),"",VLOOKUP(B93,'START LİSTE'!$B$6:$F$1259,3,0))</f>
      </c>
      <c r="E93" s="47">
        <f>IF(ISERROR(VLOOKUP(B93,'START LİSTE'!$B$6:$F$1259,4,0)),"",VLOOKUP(B93,'START LİSTE'!$B$6:$F$1259,4,0))</f>
      </c>
      <c r="F93" s="48">
        <f>IF(ISERROR(VLOOKUP($B93,'START LİSTE'!$B$6:$F$1259,5,0)),"",VLOOKUP($B93,'START LİSTE'!$B$6:$F$1259,5,0))</f>
      </c>
      <c r="G93" s="100"/>
      <c r="H93" s="49">
        <f t="shared" si="3"/>
      </c>
    </row>
    <row r="94" spans="1:8" ht="18" customHeight="1">
      <c r="A94" s="44">
        <f t="shared" si="2"/>
      </c>
      <c r="B94" s="45"/>
      <c r="C94" s="46">
        <f>IF(ISERROR(VLOOKUP(B94,'START LİSTE'!$B$6:$F$1259,2,0)),"",VLOOKUP(B94,'START LİSTE'!$B$6:$F$1259,2,0))</f>
      </c>
      <c r="D94" s="46">
        <f>IF(ISERROR(VLOOKUP(B94,'START LİSTE'!$B$6:$F$1259,3,0)),"",VLOOKUP(B94,'START LİSTE'!$B$6:$F$1259,3,0))</f>
      </c>
      <c r="E94" s="47">
        <f>IF(ISERROR(VLOOKUP(B94,'START LİSTE'!$B$6:$F$1259,4,0)),"",VLOOKUP(B94,'START LİSTE'!$B$6:$F$1259,4,0))</f>
      </c>
      <c r="F94" s="48">
        <f>IF(ISERROR(VLOOKUP($B94,'START LİSTE'!$B$6:$F$1259,5,0)),"",VLOOKUP($B94,'START LİSTE'!$B$6:$F$1259,5,0))</f>
      </c>
      <c r="G94" s="100"/>
      <c r="H94" s="49">
        <f t="shared" si="3"/>
      </c>
    </row>
    <row r="95" spans="1:8" ht="18" customHeight="1">
      <c r="A95" s="44">
        <f t="shared" si="2"/>
      </c>
      <c r="B95" s="45"/>
      <c r="C95" s="46">
        <f>IF(ISERROR(VLOOKUP(B95,'START LİSTE'!$B$6:$F$1259,2,0)),"",VLOOKUP(B95,'START LİSTE'!$B$6:$F$1259,2,0))</f>
      </c>
      <c r="D95" s="46">
        <f>IF(ISERROR(VLOOKUP(B95,'START LİSTE'!$B$6:$F$1259,3,0)),"",VLOOKUP(B95,'START LİSTE'!$B$6:$F$1259,3,0))</f>
      </c>
      <c r="E95" s="47">
        <f>IF(ISERROR(VLOOKUP(B95,'START LİSTE'!$B$6:$F$1259,4,0)),"",VLOOKUP(B95,'START LİSTE'!$B$6:$F$1259,4,0))</f>
      </c>
      <c r="F95" s="48">
        <f>IF(ISERROR(VLOOKUP($B95,'START LİSTE'!$B$6:$F$1259,5,0)),"",VLOOKUP($B95,'START LİSTE'!$B$6:$F$1259,5,0))</f>
      </c>
      <c r="G95" s="100"/>
      <c r="H95" s="49">
        <f t="shared" si="3"/>
      </c>
    </row>
    <row r="96" spans="1:8" ht="18" customHeight="1">
      <c r="A96" s="44">
        <f t="shared" si="2"/>
      </c>
      <c r="B96" s="45"/>
      <c r="C96" s="46">
        <f>IF(ISERROR(VLOOKUP(B96,'START LİSTE'!$B$6:$F$1259,2,0)),"",VLOOKUP(B96,'START LİSTE'!$B$6:$F$1259,2,0))</f>
      </c>
      <c r="D96" s="46">
        <f>IF(ISERROR(VLOOKUP(B96,'START LİSTE'!$B$6:$F$1259,3,0)),"",VLOOKUP(B96,'START LİSTE'!$B$6:$F$1259,3,0))</f>
      </c>
      <c r="E96" s="47">
        <f>IF(ISERROR(VLOOKUP(B96,'START LİSTE'!$B$6:$F$1259,4,0)),"",VLOOKUP(B96,'START LİSTE'!$B$6:$F$1259,4,0))</f>
      </c>
      <c r="F96" s="48">
        <f>IF(ISERROR(VLOOKUP($B96,'START LİSTE'!$B$6:$F$1259,5,0)),"",VLOOKUP($B96,'START LİSTE'!$B$6:$F$1259,5,0))</f>
      </c>
      <c r="G96" s="100"/>
      <c r="H96" s="49">
        <f t="shared" si="3"/>
      </c>
    </row>
    <row r="97" spans="1:8" ht="18" customHeight="1">
      <c r="A97" s="44">
        <f t="shared" si="2"/>
      </c>
      <c r="B97" s="45"/>
      <c r="C97" s="46">
        <f>IF(ISERROR(VLOOKUP(B97,'START LİSTE'!$B$6:$F$1259,2,0)),"",VLOOKUP(B97,'START LİSTE'!$B$6:$F$1259,2,0))</f>
      </c>
      <c r="D97" s="46">
        <f>IF(ISERROR(VLOOKUP(B97,'START LİSTE'!$B$6:$F$1259,3,0)),"",VLOOKUP(B97,'START LİSTE'!$B$6:$F$1259,3,0))</f>
      </c>
      <c r="E97" s="47">
        <f>IF(ISERROR(VLOOKUP(B97,'START LİSTE'!$B$6:$F$1259,4,0)),"",VLOOKUP(B97,'START LİSTE'!$B$6:$F$1259,4,0))</f>
      </c>
      <c r="F97" s="48">
        <f>IF(ISERROR(VLOOKUP($B97,'START LİSTE'!$B$6:$F$1259,5,0)),"",VLOOKUP($B97,'START LİSTE'!$B$6:$F$1259,5,0))</f>
      </c>
      <c r="G97" s="100"/>
      <c r="H97" s="49">
        <f t="shared" si="3"/>
      </c>
    </row>
    <row r="98" spans="1:8" ht="18" customHeight="1">
      <c r="A98" s="44">
        <f t="shared" si="2"/>
      </c>
      <c r="B98" s="45"/>
      <c r="C98" s="46">
        <f>IF(ISERROR(VLOOKUP(B98,'START LİSTE'!$B$6:$F$1259,2,0)),"",VLOOKUP(B98,'START LİSTE'!$B$6:$F$1259,2,0))</f>
      </c>
      <c r="D98" s="46">
        <f>IF(ISERROR(VLOOKUP(B98,'START LİSTE'!$B$6:$F$1259,3,0)),"",VLOOKUP(B98,'START LİSTE'!$B$6:$F$1259,3,0))</f>
      </c>
      <c r="E98" s="47">
        <f>IF(ISERROR(VLOOKUP(B98,'START LİSTE'!$B$6:$F$1259,4,0)),"",VLOOKUP(B98,'START LİSTE'!$B$6:$F$1259,4,0))</f>
      </c>
      <c r="F98" s="48">
        <f>IF(ISERROR(VLOOKUP($B98,'START LİSTE'!$B$6:$F$1259,5,0)),"",VLOOKUP($B98,'START LİSTE'!$B$6:$F$1259,5,0))</f>
      </c>
      <c r="G98" s="100"/>
      <c r="H98" s="49">
        <f t="shared" si="3"/>
      </c>
    </row>
    <row r="99" spans="1:8" ht="18" customHeight="1">
      <c r="A99" s="44">
        <f t="shared" si="2"/>
      </c>
      <c r="B99" s="45"/>
      <c r="C99" s="46">
        <f>IF(ISERROR(VLOOKUP(B99,'START LİSTE'!$B$6:$F$1259,2,0)),"",VLOOKUP(B99,'START LİSTE'!$B$6:$F$1259,2,0))</f>
      </c>
      <c r="D99" s="46">
        <f>IF(ISERROR(VLOOKUP(B99,'START LİSTE'!$B$6:$F$1259,3,0)),"",VLOOKUP(B99,'START LİSTE'!$B$6:$F$1259,3,0))</f>
      </c>
      <c r="E99" s="47">
        <f>IF(ISERROR(VLOOKUP(B99,'START LİSTE'!$B$6:$F$1259,4,0)),"",VLOOKUP(B99,'START LİSTE'!$B$6:$F$1259,4,0))</f>
      </c>
      <c r="F99" s="48">
        <f>IF(ISERROR(VLOOKUP($B99,'START LİSTE'!$B$6:$F$1259,5,0)),"",VLOOKUP($B99,'START LİSTE'!$B$6:$F$1259,5,0))</f>
      </c>
      <c r="G99" s="100"/>
      <c r="H99" s="49">
        <f t="shared" si="3"/>
      </c>
    </row>
    <row r="100" spans="1:8" ht="18" customHeight="1">
      <c r="A100" s="44">
        <f t="shared" si="2"/>
      </c>
      <c r="B100" s="45"/>
      <c r="C100" s="46">
        <f>IF(ISERROR(VLOOKUP(B100,'START LİSTE'!$B$6:$F$1259,2,0)),"",VLOOKUP(B100,'START LİSTE'!$B$6:$F$1259,2,0))</f>
      </c>
      <c r="D100" s="46">
        <f>IF(ISERROR(VLOOKUP(B100,'START LİSTE'!$B$6:$F$1259,3,0)),"",VLOOKUP(B100,'START LİSTE'!$B$6:$F$1259,3,0))</f>
      </c>
      <c r="E100" s="47">
        <f>IF(ISERROR(VLOOKUP(B100,'START LİSTE'!$B$6:$F$1259,4,0)),"",VLOOKUP(B100,'START LİSTE'!$B$6:$F$1259,4,0))</f>
      </c>
      <c r="F100" s="48">
        <f>IF(ISERROR(VLOOKUP($B100,'START LİSTE'!$B$6:$F$1259,5,0)),"",VLOOKUP($B100,'START LİSTE'!$B$6:$F$1259,5,0))</f>
      </c>
      <c r="G100" s="100"/>
      <c r="H100" s="49">
        <f t="shared" si="3"/>
      </c>
    </row>
    <row r="101" spans="1:8" ht="18" customHeight="1">
      <c r="A101" s="44">
        <f t="shared" si="2"/>
      </c>
      <c r="B101" s="45"/>
      <c r="C101" s="46">
        <f>IF(ISERROR(VLOOKUP(B101,'START LİSTE'!$B$6:$F$1259,2,0)),"",VLOOKUP(B101,'START LİSTE'!$B$6:$F$1259,2,0))</f>
      </c>
      <c r="D101" s="46">
        <f>IF(ISERROR(VLOOKUP(B101,'START LİSTE'!$B$6:$F$1259,3,0)),"",VLOOKUP(B101,'START LİSTE'!$B$6:$F$1259,3,0))</f>
      </c>
      <c r="E101" s="47">
        <f>IF(ISERROR(VLOOKUP(B101,'START LİSTE'!$B$6:$F$1259,4,0)),"",VLOOKUP(B101,'START LİSTE'!$B$6:$F$1259,4,0))</f>
      </c>
      <c r="F101" s="48">
        <f>IF(ISERROR(VLOOKUP($B101,'START LİSTE'!$B$6:$F$1259,5,0)),"",VLOOKUP($B101,'START LİSTE'!$B$6:$F$1259,5,0))</f>
      </c>
      <c r="G101" s="100"/>
      <c r="H101" s="49">
        <f t="shared" si="3"/>
      </c>
    </row>
    <row r="102" spans="1:8" ht="18" customHeight="1">
      <c r="A102" s="44">
        <f t="shared" si="2"/>
      </c>
      <c r="B102" s="45"/>
      <c r="C102" s="46">
        <f>IF(ISERROR(VLOOKUP(B102,'START LİSTE'!$B$6:$F$1259,2,0)),"",VLOOKUP(B102,'START LİSTE'!$B$6:$F$1259,2,0))</f>
      </c>
      <c r="D102" s="46">
        <f>IF(ISERROR(VLOOKUP(B102,'START LİSTE'!$B$6:$F$1259,3,0)),"",VLOOKUP(B102,'START LİSTE'!$B$6:$F$1259,3,0))</f>
      </c>
      <c r="E102" s="47">
        <f>IF(ISERROR(VLOOKUP(B102,'START LİSTE'!$B$6:$F$1259,4,0)),"",VLOOKUP(B102,'START LİSTE'!$B$6:$F$1259,4,0))</f>
      </c>
      <c r="F102" s="48">
        <f>IF(ISERROR(VLOOKUP($B102,'START LİSTE'!$B$6:$F$1259,5,0)),"",VLOOKUP($B102,'START LİSTE'!$B$6:$F$1259,5,0))</f>
      </c>
      <c r="G102" s="100"/>
      <c r="H102" s="49">
        <f t="shared" si="3"/>
      </c>
    </row>
    <row r="103" spans="1:8" ht="18" customHeight="1">
      <c r="A103" s="44">
        <f t="shared" si="2"/>
      </c>
      <c r="B103" s="45"/>
      <c r="C103" s="46">
        <f>IF(ISERROR(VLOOKUP(B103,'START LİSTE'!$B$6:$F$1259,2,0)),"",VLOOKUP(B103,'START LİSTE'!$B$6:$F$1259,2,0))</f>
      </c>
      <c r="D103" s="46">
        <f>IF(ISERROR(VLOOKUP(B103,'START LİSTE'!$B$6:$F$1259,3,0)),"",VLOOKUP(B103,'START LİSTE'!$B$6:$F$1259,3,0))</f>
      </c>
      <c r="E103" s="47">
        <f>IF(ISERROR(VLOOKUP(B103,'START LİSTE'!$B$6:$F$1259,4,0)),"",VLOOKUP(B103,'START LİSTE'!$B$6:$F$1259,4,0))</f>
      </c>
      <c r="F103" s="48">
        <f>IF(ISERROR(VLOOKUP($B103,'START LİSTE'!$B$6:$F$1259,5,0)),"",VLOOKUP($B103,'START LİSTE'!$B$6:$F$1259,5,0))</f>
      </c>
      <c r="G103" s="100"/>
      <c r="H103" s="49">
        <f t="shared" si="3"/>
      </c>
    </row>
    <row r="104" spans="1:8" ht="18" customHeight="1">
      <c r="A104" s="44">
        <f t="shared" si="2"/>
      </c>
      <c r="B104" s="45"/>
      <c r="C104" s="46">
        <f>IF(ISERROR(VLOOKUP(B104,'START LİSTE'!$B$6:$F$1259,2,0)),"",VLOOKUP(B104,'START LİSTE'!$B$6:$F$1259,2,0))</f>
      </c>
      <c r="D104" s="46">
        <f>IF(ISERROR(VLOOKUP(B104,'START LİSTE'!$B$6:$F$1259,3,0)),"",VLOOKUP(B104,'START LİSTE'!$B$6:$F$1259,3,0))</f>
      </c>
      <c r="E104" s="47">
        <f>IF(ISERROR(VLOOKUP(B104,'START LİSTE'!$B$6:$F$1259,4,0)),"",VLOOKUP(B104,'START LİSTE'!$B$6:$F$1259,4,0))</f>
      </c>
      <c r="F104" s="48">
        <f>IF(ISERROR(VLOOKUP($B104,'START LİSTE'!$B$6:$F$1259,5,0)),"",VLOOKUP($B104,'START LİSTE'!$B$6:$F$1259,5,0))</f>
      </c>
      <c r="G104" s="100"/>
      <c r="H104" s="49">
        <f t="shared" si="3"/>
      </c>
    </row>
    <row r="105" spans="1:8" ht="18" customHeight="1">
      <c r="A105" s="44">
        <f t="shared" si="2"/>
      </c>
      <c r="B105" s="45"/>
      <c r="C105" s="46">
        <f>IF(ISERROR(VLOOKUP(B105,'START LİSTE'!$B$6:$F$1259,2,0)),"",VLOOKUP(B105,'START LİSTE'!$B$6:$F$1259,2,0))</f>
      </c>
      <c r="D105" s="46">
        <f>IF(ISERROR(VLOOKUP(B105,'START LİSTE'!$B$6:$F$1259,3,0)),"",VLOOKUP(B105,'START LİSTE'!$B$6:$F$1259,3,0))</f>
      </c>
      <c r="E105" s="47">
        <f>IF(ISERROR(VLOOKUP(B105,'START LİSTE'!$B$6:$F$1259,4,0)),"",VLOOKUP(B105,'START LİSTE'!$B$6:$F$1259,4,0))</f>
      </c>
      <c r="F105" s="48">
        <f>IF(ISERROR(VLOOKUP($B105,'START LİSTE'!$B$6:$F$1259,5,0)),"",VLOOKUP($B105,'START LİSTE'!$B$6:$F$1259,5,0))</f>
      </c>
      <c r="G105" s="100"/>
      <c r="H105" s="49">
        <f t="shared" si="3"/>
      </c>
    </row>
    <row r="106" spans="1:8" ht="18" customHeight="1">
      <c r="A106" s="44">
        <f t="shared" si="2"/>
      </c>
      <c r="B106" s="45"/>
      <c r="C106" s="46">
        <f>IF(ISERROR(VLOOKUP(B106,'START LİSTE'!$B$6:$F$1259,2,0)),"",VLOOKUP(B106,'START LİSTE'!$B$6:$F$1259,2,0))</f>
      </c>
      <c r="D106" s="46">
        <f>IF(ISERROR(VLOOKUP(B106,'START LİSTE'!$B$6:$F$1259,3,0)),"",VLOOKUP(B106,'START LİSTE'!$B$6:$F$1259,3,0))</f>
      </c>
      <c r="E106" s="47">
        <f>IF(ISERROR(VLOOKUP(B106,'START LİSTE'!$B$6:$F$1259,4,0)),"",VLOOKUP(B106,'START LİSTE'!$B$6:$F$1259,4,0))</f>
      </c>
      <c r="F106" s="48">
        <f>IF(ISERROR(VLOOKUP($B106,'START LİSTE'!$B$6:$F$1259,5,0)),"",VLOOKUP($B106,'START LİSTE'!$B$6:$F$1259,5,0))</f>
      </c>
      <c r="G106" s="100"/>
      <c r="H106" s="49">
        <f t="shared" si="3"/>
      </c>
    </row>
    <row r="107" spans="1:8" ht="18" customHeight="1">
      <c r="A107" s="44">
        <f t="shared" si="2"/>
      </c>
      <c r="B107" s="45"/>
      <c r="C107" s="46">
        <f>IF(ISERROR(VLOOKUP(B107,'START LİSTE'!$B$6:$F$1259,2,0)),"",VLOOKUP(B107,'START LİSTE'!$B$6:$F$1259,2,0))</f>
      </c>
      <c r="D107" s="46">
        <f>IF(ISERROR(VLOOKUP(B107,'START LİSTE'!$B$6:$F$1259,3,0)),"",VLOOKUP(B107,'START LİSTE'!$B$6:$F$1259,3,0))</f>
      </c>
      <c r="E107" s="47">
        <f>IF(ISERROR(VLOOKUP(B107,'START LİSTE'!$B$6:$F$1259,4,0)),"",VLOOKUP(B107,'START LİSTE'!$B$6:$F$1259,4,0))</f>
      </c>
      <c r="F107" s="48">
        <f>IF(ISERROR(VLOOKUP($B107,'START LİSTE'!$B$6:$F$1259,5,0)),"",VLOOKUP($B107,'START LİSTE'!$B$6:$F$1259,5,0))</f>
      </c>
      <c r="G107" s="100"/>
      <c r="H107" s="49">
        <f t="shared" si="3"/>
      </c>
    </row>
    <row r="108" spans="1:8" ht="18" customHeight="1">
      <c r="A108" s="44">
        <f t="shared" si="2"/>
      </c>
      <c r="B108" s="45"/>
      <c r="C108" s="46">
        <f>IF(ISERROR(VLOOKUP(B108,'START LİSTE'!$B$6:$F$1259,2,0)),"",VLOOKUP(B108,'START LİSTE'!$B$6:$F$1259,2,0))</f>
      </c>
      <c r="D108" s="46">
        <f>IF(ISERROR(VLOOKUP(B108,'START LİSTE'!$B$6:$F$1259,3,0)),"",VLOOKUP(B108,'START LİSTE'!$B$6:$F$1259,3,0))</f>
      </c>
      <c r="E108" s="47">
        <f>IF(ISERROR(VLOOKUP(B108,'START LİSTE'!$B$6:$F$1259,4,0)),"",VLOOKUP(B108,'START LİSTE'!$B$6:$F$1259,4,0))</f>
      </c>
      <c r="F108" s="48">
        <f>IF(ISERROR(VLOOKUP($B108,'START LİSTE'!$B$6:$F$1259,5,0)),"",VLOOKUP($B108,'START LİSTE'!$B$6:$F$1259,5,0))</f>
      </c>
      <c r="G108" s="100"/>
      <c r="H108" s="49">
        <f t="shared" si="3"/>
      </c>
    </row>
    <row r="109" spans="1:8" ht="18" customHeight="1">
      <c r="A109" s="44">
        <f t="shared" si="2"/>
      </c>
      <c r="B109" s="45"/>
      <c r="C109" s="46">
        <f>IF(ISERROR(VLOOKUP(B109,'START LİSTE'!$B$6:$F$1259,2,0)),"",VLOOKUP(B109,'START LİSTE'!$B$6:$F$1259,2,0))</f>
      </c>
      <c r="D109" s="46">
        <f>IF(ISERROR(VLOOKUP(B109,'START LİSTE'!$B$6:$F$1259,3,0)),"",VLOOKUP(B109,'START LİSTE'!$B$6:$F$1259,3,0))</f>
      </c>
      <c r="E109" s="47">
        <f>IF(ISERROR(VLOOKUP(B109,'START LİSTE'!$B$6:$F$1259,4,0)),"",VLOOKUP(B109,'START LİSTE'!$B$6:$F$1259,4,0))</f>
      </c>
      <c r="F109" s="48">
        <f>IF(ISERROR(VLOOKUP($B109,'START LİSTE'!$B$6:$F$1259,5,0)),"",VLOOKUP($B109,'START LİSTE'!$B$6:$F$1259,5,0))</f>
      </c>
      <c r="G109" s="100"/>
      <c r="H109" s="49">
        <f t="shared" si="3"/>
      </c>
    </row>
    <row r="110" spans="1:8" ht="18" customHeight="1">
      <c r="A110" s="44">
        <f t="shared" si="2"/>
      </c>
      <c r="B110" s="45"/>
      <c r="C110" s="46">
        <f>IF(ISERROR(VLOOKUP(B110,'START LİSTE'!$B$6:$F$1259,2,0)),"",VLOOKUP(B110,'START LİSTE'!$B$6:$F$1259,2,0))</f>
      </c>
      <c r="D110" s="46">
        <f>IF(ISERROR(VLOOKUP(B110,'START LİSTE'!$B$6:$F$1259,3,0)),"",VLOOKUP(B110,'START LİSTE'!$B$6:$F$1259,3,0))</f>
      </c>
      <c r="E110" s="47">
        <f>IF(ISERROR(VLOOKUP(B110,'START LİSTE'!$B$6:$F$1259,4,0)),"",VLOOKUP(B110,'START LİSTE'!$B$6:$F$1259,4,0))</f>
      </c>
      <c r="F110" s="48">
        <f>IF(ISERROR(VLOOKUP($B110,'START LİSTE'!$B$6:$F$1259,5,0)),"",VLOOKUP($B110,'START LİSTE'!$B$6:$F$1259,5,0))</f>
      </c>
      <c r="G110" s="100"/>
      <c r="H110" s="49">
        <f t="shared" si="3"/>
      </c>
    </row>
    <row r="111" spans="1:8" ht="18" customHeight="1">
      <c r="A111" s="44">
        <f t="shared" si="2"/>
      </c>
      <c r="B111" s="45"/>
      <c r="C111" s="46">
        <f>IF(ISERROR(VLOOKUP(B111,'START LİSTE'!$B$6:$F$1259,2,0)),"",VLOOKUP(B111,'START LİSTE'!$B$6:$F$1259,2,0))</f>
      </c>
      <c r="D111" s="46">
        <f>IF(ISERROR(VLOOKUP(B111,'START LİSTE'!$B$6:$F$1259,3,0)),"",VLOOKUP(B111,'START LİSTE'!$B$6:$F$1259,3,0))</f>
      </c>
      <c r="E111" s="47">
        <f>IF(ISERROR(VLOOKUP(B111,'START LİSTE'!$B$6:$F$1259,4,0)),"",VLOOKUP(B111,'START LİSTE'!$B$6:$F$1259,4,0))</f>
      </c>
      <c r="F111" s="48">
        <f>IF(ISERROR(VLOOKUP($B111,'START LİSTE'!$B$6:$F$1259,5,0)),"",VLOOKUP($B111,'START LİSTE'!$B$6:$F$1259,5,0))</f>
      </c>
      <c r="G111" s="100"/>
      <c r="H111" s="49">
        <f t="shared" si="3"/>
      </c>
    </row>
    <row r="112" spans="1:8" ht="18" customHeight="1">
      <c r="A112" s="44">
        <f t="shared" si="2"/>
      </c>
      <c r="B112" s="45"/>
      <c r="C112" s="46">
        <f>IF(ISERROR(VLOOKUP(B112,'START LİSTE'!$B$6:$F$1259,2,0)),"",VLOOKUP(B112,'START LİSTE'!$B$6:$F$1259,2,0))</f>
      </c>
      <c r="D112" s="46">
        <f>IF(ISERROR(VLOOKUP(B112,'START LİSTE'!$B$6:$F$1259,3,0)),"",VLOOKUP(B112,'START LİSTE'!$B$6:$F$1259,3,0))</f>
      </c>
      <c r="E112" s="47">
        <f>IF(ISERROR(VLOOKUP(B112,'START LİSTE'!$B$6:$F$1259,4,0)),"",VLOOKUP(B112,'START LİSTE'!$B$6:$F$1259,4,0))</f>
      </c>
      <c r="F112" s="48">
        <f>IF(ISERROR(VLOOKUP($B112,'START LİSTE'!$B$6:$F$1259,5,0)),"",VLOOKUP($B112,'START LİSTE'!$B$6:$F$1259,5,0))</f>
      </c>
      <c r="G112" s="100"/>
      <c r="H112" s="49">
        <f t="shared" si="3"/>
      </c>
    </row>
    <row r="113" spans="1:8" ht="18" customHeight="1">
      <c r="A113" s="44">
        <f t="shared" si="2"/>
      </c>
      <c r="B113" s="45"/>
      <c r="C113" s="46">
        <f>IF(ISERROR(VLOOKUP(B113,'START LİSTE'!$B$6:$F$1259,2,0)),"",VLOOKUP(B113,'START LİSTE'!$B$6:$F$1259,2,0))</f>
      </c>
      <c r="D113" s="46">
        <f>IF(ISERROR(VLOOKUP(B113,'START LİSTE'!$B$6:$F$1259,3,0)),"",VLOOKUP(B113,'START LİSTE'!$B$6:$F$1259,3,0))</f>
      </c>
      <c r="E113" s="47">
        <f>IF(ISERROR(VLOOKUP(B113,'START LİSTE'!$B$6:$F$1259,4,0)),"",VLOOKUP(B113,'START LİSTE'!$B$6:$F$1259,4,0))</f>
      </c>
      <c r="F113" s="48">
        <f>IF(ISERROR(VLOOKUP($B113,'START LİSTE'!$B$6:$F$1259,5,0)),"",VLOOKUP($B113,'START LİSTE'!$B$6:$F$1259,5,0))</f>
      </c>
      <c r="G113" s="100"/>
      <c r="H113" s="49">
        <f t="shared" si="3"/>
      </c>
    </row>
    <row r="114" spans="1:8" ht="18" customHeight="1">
      <c r="A114" s="44">
        <f t="shared" si="2"/>
      </c>
      <c r="B114" s="45"/>
      <c r="C114" s="46">
        <f>IF(ISERROR(VLOOKUP(B114,'START LİSTE'!$B$6:$F$1259,2,0)),"",VLOOKUP(B114,'START LİSTE'!$B$6:$F$1259,2,0))</f>
      </c>
      <c r="D114" s="46">
        <f>IF(ISERROR(VLOOKUP(B114,'START LİSTE'!$B$6:$F$1259,3,0)),"",VLOOKUP(B114,'START LİSTE'!$B$6:$F$1259,3,0))</f>
      </c>
      <c r="E114" s="47">
        <f>IF(ISERROR(VLOOKUP(B114,'START LİSTE'!$B$6:$F$1259,4,0)),"",VLOOKUP(B114,'START LİSTE'!$B$6:$F$1259,4,0))</f>
      </c>
      <c r="F114" s="48">
        <f>IF(ISERROR(VLOOKUP($B114,'START LİSTE'!$B$6:$F$1259,5,0)),"",VLOOKUP($B114,'START LİSTE'!$B$6:$F$1259,5,0))</f>
      </c>
      <c r="G114" s="100"/>
      <c r="H114" s="49">
        <f t="shared" si="3"/>
      </c>
    </row>
    <row r="115" spans="1:8" ht="18" customHeight="1">
      <c r="A115" s="44">
        <f aca="true" t="shared" si="4" ref="A115:A135">IF(B115&lt;&gt;"",A114+1,"")</f>
      </c>
      <c r="B115" s="45"/>
      <c r="C115" s="46">
        <f>IF(ISERROR(VLOOKUP(B115,'START LİSTE'!$B$6:$F$1259,2,0)),"",VLOOKUP(B115,'START LİSTE'!$B$6:$F$1259,2,0))</f>
      </c>
      <c r="D115" s="46">
        <f>IF(ISERROR(VLOOKUP(B115,'START LİSTE'!$B$6:$F$1259,3,0)),"",VLOOKUP(B115,'START LİSTE'!$B$6:$F$1259,3,0))</f>
      </c>
      <c r="E115" s="47">
        <f>IF(ISERROR(VLOOKUP(B115,'START LİSTE'!$B$6:$F$1259,4,0)),"",VLOOKUP(B115,'START LİSTE'!$B$6:$F$1259,4,0))</f>
      </c>
      <c r="F115" s="48">
        <f>IF(ISERROR(VLOOKUP($B115,'START LİSTE'!$B$6:$F$1259,5,0)),"",VLOOKUP($B115,'START LİSTE'!$B$6:$F$1259,5,0))</f>
      </c>
      <c r="G115" s="100"/>
      <c r="H115" s="49">
        <f aca="true" t="shared" si="5" ref="H115:H136">IF(OR(G115="DQ",G115="DNF",G115="DNS"),"-",IF(B115&lt;&gt;"",IF(E115="F",H114,H114+1),""))</f>
      </c>
    </row>
    <row r="116" spans="1:8" ht="18" customHeight="1">
      <c r="A116" s="44">
        <f t="shared" si="4"/>
      </c>
      <c r="B116" s="45"/>
      <c r="C116" s="46">
        <f>IF(ISERROR(VLOOKUP(B116,'START LİSTE'!$B$6:$F$1259,2,0)),"",VLOOKUP(B116,'START LİSTE'!$B$6:$F$1259,2,0))</f>
      </c>
      <c r="D116" s="46">
        <f>IF(ISERROR(VLOOKUP(B116,'START LİSTE'!$B$6:$F$1259,3,0)),"",VLOOKUP(B116,'START LİSTE'!$B$6:$F$1259,3,0))</f>
      </c>
      <c r="E116" s="47">
        <f>IF(ISERROR(VLOOKUP(B116,'START LİSTE'!$B$6:$F$1259,4,0)),"",VLOOKUP(B116,'START LİSTE'!$B$6:$F$1259,4,0))</f>
      </c>
      <c r="F116" s="48">
        <f>IF(ISERROR(VLOOKUP($B116,'START LİSTE'!$B$6:$F$1259,5,0)),"",VLOOKUP($B116,'START LİSTE'!$B$6:$F$1259,5,0))</f>
      </c>
      <c r="G116" s="100"/>
      <c r="H116" s="49">
        <f t="shared" si="5"/>
      </c>
    </row>
    <row r="117" spans="1:8" ht="18" customHeight="1">
      <c r="A117" s="44">
        <f t="shared" si="4"/>
      </c>
      <c r="B117" s="45"/>
      <c r="C117" s="46">
        <f>IF(ISERROR(VLOOKUP(B117,'START LİSTE'!$B$6:$F$1259,2,0)),"",VLOOKUP(B117,'START LİSTE'!$B$6:$F$1259,2,0))</f>
      </c>
      <c r="D117" s="46">
        <f>IF(ISERROR(VLOOKUP(B117,'START LİSTE'!$B$6:$F$1259,3,0)),"",VLOOKUP(B117,'START LİSTE'!$B$6:$F$1259,3,0))</f>
      </c>
      <c r="E117" s="47">
        <f>IF(ISERROR(VLOOKUP(B117,'START LİSTE'!$B$6:$F$1259,4,0)),"",VLOOKUP(B117,'START LİSTE'!$B$6:$F$1259,4,0))</f>
      </c>
      <c r="F117" s="48">
        <f>IF(ISERROR(VLOOKUP($B117,'START LİSTE'!$B$6:$F$1259,5,0)),"",VLOOKUP($B117,'START LİSTE'!$B$6:$F$1259,5,0))</f>
      </c>
      <c r="G117" s="100"/>
      <c r="H117" s="49">
        <f t="shared" si="5"/>
      </c>
    </row>
    <row r="118" spans="1:8" ht="18" customHeight="1">
      <c r="A118" s="44">
        <f t="shared" si="4"/>
      </c>
      <c r="B118" s="45"/>
      <c r="C118" s="46">
        <f>IF(ISERROR(VLOOKUP(B118,'START LİSTE'!$B$6:$F$1259,2,0)),"",VLOOKUP(B118,'START LİSTE'!$B$6:$F$1259,2,0))</f>
      </c>
      <c r="D118" s="46">
        <f>IF(ISERROR(VLOOKUP(B118,'START LİSTE'!$B$6:$F$1259,3,0)),"",VLOOKUP(B118,'START LİSTE'!$B$6:$F$1259,3,0))</f>
      </c>
      <c r="E118" s="47">
        <f>IF(ISERROR(VLOOKUP(B118,'START LİSTE'!$B$6:$F$1259,4,0)),"",VLOOKUP(B118,'START LİSTE'!$B$6:$F$1259,4,0))</f>
      </c>
      <c r="F118" s="48">
        <f>IF(ISERROR(VLOOKUP($B118,'START LİSTE'!$B$6:$F$1259,5,0)),"",VLOOKUP($B118,'START LİSTE'!$B$6:$F$1259,5,0))</f>
      </c>
      <c r="G118" s="100"/>
      <c r="H118" s="49">
        <f t="shared" si="5"/>
      </c>
    </row>
    <row r="119" spans="1:8" ht="18" customHeight="1">
      <c r="A119" s="44">
        <f t="shared" si="4"/>
      </c>
      <c r="B119" s="45"/>
      <c r="C119" s="46">
        <f>IF(ISERROR(VLOOKUP(B119,'START LİSTE'!$B$6:$F$1259,2,0)),"",VLOOKUP(B119,'START LİSTE'!$B$6:$F$1259,2,0))</f>
      </c>
      <c r="D119" s="46">
        <f>IF(ISERROR(VLOOKUP(B119,'START LİSTE'!$B$6:$F$1259,3,0)),"",VLOOKUP(B119,'START LİSTE'!$B$6:$F$1259,3,0))</f>
      </c>
      <c r="E119" s="47">
        <f>IF(ISERROR(VLOOKUP(B119,'START LİSTE'!$B$6:$F$1259,4,0)),"",VLOOKUP(B119,'START LİSTE'!$B$6:$F$1259,4,0))</f>
      </c>
      <c r="F119" s="48">
        <f>IF(ISERROR(VLOOKUP($B119,'START LİSTE'!$B$6:$F$1259,5,0)),"",VLOOKUP($B119,'START LİSTE'!$B$6:$F$1259,5,0))</f>
      </c>
      <c r="G119" s="100"/>
      <c r="H119" s="49">
        <f t="shared" si="5"/>
      </c>
    </row>
    <row r="120" spans="1:8" ht="18" customHeight="1">
      <c r="A120" s="44">
        <f t="shared" si="4"/>
      </c>
      <c r="B120" s="45"/>
      <c r="C120" s="46">
        <f>IF(ISERROR(VLOOKUP(B120,'START LİSTE'!$B$6:$F$1259,2,0)),"",VLOOKUP(B120,'START LİSTE'!$B$6:$F$1259,2,0))</f>
      </c>
      <c r="D120" s="46">
        <f>IF(ISERROR(VLOOKUP(B120,'START LİSTE'!$B$6:$F$1259,3,0)),"",VLOOKUP(B120,'START LİSTE'!$B$6:$F$1259,3,0))</f>
      </c>
      <c r="E120" s="47">
        <f>IF(ISERROR(VLOOKUP(B120,'START LİSTE'!$B$6:$F$1259,4,0)),"",VLOOKUP(B120,'START LİSTE'!$B$6:$F$1259,4,0))</f>
      </c>
      <c r="F120" s="48">
        <f>IF(ISERROR(VLOOKUP($B120,'START LİSTE'!$B$6:$F$1259,5,0)),"",VLOOKUP($B120,'START LİSTE'!$B$6:$F$1259,5,0))</f>
      </c>
      <c r="G120" s="100"/>
      <c r="H120" s="49">
        <f t="shared" si="5"/>
      </c>
    </row>
    <row r="121" spans="1:8" ht="18" customHeight="1">
      <c r="A121" s="44">
        <f t="shared" si="4"/>
      </c>
      <c r="B121" s="45"/>
      <c r="C121" s="46">
        <f>IF(ISERROR(VLOOKUP(B121,'START LİSTE'!$B$6:$F$1259,2,0)),"",VLOOKUP(B121,'START LİSTE'!$B$6:$F$1259,2,0))</f>
      </c>
      <c r="D121" s="46">
        <f>IF(ISERROR(VLOOKUP(B121,'START LİSTE'!$B$6:$F$1259,3,0)),"",VLOOKUP(B121,'START LİSTE'!$B$6:$F$1259,3,0))</f>
      </c>
      <c r="E121" s="47">
        <f>IF(ISERROR(VLOOKUP(B121,'START LİSTE'!$B$6:$F$1259,4,0)),"",VLOOKUP(B121,'START LİSTE'!$B$6:$F$1259,4,0))</f>
      </c>
      <c r="F121" s="48">
        <f>IF(ISERROR(VLOOKUP($B121,'START LİSTE'!$B$6:$F$1259,5,0)),"",VLOOKUP($B121,'START LİSTE'!$B$6:$F$1259,5,0))</f>
      </c>
      <c r="G121" s="100"/>
      <c r="H121" s="49">
        <f t="shared" si="5"/>
      </c>
    </row>
    <row r="122" spans="1:8" ht="18" customHeight="1">
      <c r="A122" s="44">
        <f t="shared" si="4"/>
      </c>
      <c r="B122" s="45"/>
      <c r="C122" s="46">
        <f>IF(ISERROR(VLOOKUP(B122,'START LİSTE'!$B$6:$F$1259,2,0)),"",VLOOKUP(B122,'START LİSTE'!$B$6:$F$1259,2,0))</f>
      </c>
      <c r="D122" s="46">
        <f>IF(ISERROR(VLOOKUP(B122,'START LİSTE'!$B$6:$F$1259,3,0)),"",VLOOKUP(B122,'START LİSTE'!$B$6:$F$1259,3,0))</f>
      </c>
      <c r="E122" s="47">
        <f>IF(ISERROR(VLOOKUP(B122,'START LİSTE'!$B$6:$F$1259,4,0)),"",VLOOKUP(B122,'START LİSTE'!$B$6:$F$1259,4,0))</f>
      </c>
      <c r="F122" s="48">
        <f>IF(ISERROR(VLOOKUP($B122,'START LİSTE'!$B$6:$F$1259,5,0)),"",VLOOKUP($B122,'START LİSTE'!$B$6:$F$1259,5,0))</f>
      </c>
      <c r="G122" s="100"/>
      <c r="H122" s="49">
        <f t="shared" si="5"/>
      </c>
    </row>
    <row r="123" spans="1:8" ht="18" customHeight="1">
      <c r="A123" s="44">
        <f t="shared" si="4"/>
      </c>
      <c r="B123" s="45"/>
      <c r="C123" s="46">
        <f>IF(ISERROR(VLOOKUP(B123,'START LİSTE'!$B$6:$F$1259,2,0)),"",VLOOKUP(B123,'START LİSTE'!$B$6:$F$1259,2,0))</f>
      </c>
      <c r="D123" s="46">
        <f>IF(ISERROR(VLOOKUP(B123,'START LİSTE'!$B$6:$F$1259,3,0)),"",VLOOKUP(B123,'START LİSTE'!$B$6:$F$1259,3,0))</f>
      </c>
      <c r="E123" s="47">
        <f>IF(ISERROR(VLOOKUP(B123,'START LİSTE'!$B$6:$F$1259,4,0)),"",VLOOKUP(B123,'START LİSTE'!$B$6:$F$1259,4,0))</f>
      </c>
      <c r="F123" s="48">
        <f>IF(ISERROR(VLOOKUP($B123,'START LİSTE'!$B$6:$F$1259,5,0)),"",VLOOKUP($B123,'START LİSTE'!$B$6:$F$1259,5,0))</f>
      </c>
      <c r="G123" s="100"/>
      <c r="H123" s="49">
        <f t="shared" si="5"/>
      </c>
    </row>
    <row r="124" spans="1:8" ht="18" customHeight="1">
      <c r="A124" s="44">
        <f t="shared" si="4"/>
      </c>
      <c r="B124" s="45"/>
      <c r="C124" s="46">
        <f>IF(ISERROR(VLOOKUP(B124,'START LİSTE'!$B$6:$F$1259,2,0)),"",VLOOKUP(B124,'START LİSTE'!$B$6:$F$1259,2,0))</f>
      </c>
      <c r="D124" s="46">
        <f>IF(ISERROR(VLOOKUP(B124,'START LİSTE'!$B$6:$F$1259,3,0)),"",VLOOKUP(B124,'START LİSTE'!$B$6:$F$1259,3,0))</f>
      </c>
      <c r="E124" s="47">
        <f>IF(ISERROR(VLOOKUP(B124,'START LİSTE'!$B$6:$F$1259,4,0)),"",VLOOKUP(B124,'START LİSTE'!$B$6:$F$1259,4,0))</f>
      </c>
      <c r="F124" s="48">
        <f>IF(ISERROR(VLOOKUP($B124,'START LİSTE'!$B$6:$F$1259,5,0)),"",VLOOKUP($B124,'START LİSTE'!$B$6:$F$1259,5,0))</f>
      </c>
      <c r="G124" s="100"/>
      <c r="H124" s="49">
        <f t="shared" si="5"/>
      </c>
    </row>
    <row r="125" spans="1:8" ht="18" customHeight="1">
      <c r="A125" s="44">
        <f t="shared" si="4"/>
      </c>
      <c r="B125" s="45"/>
      <c r="C125" s="46">
        <f>IF(ISERROR(VLOOKUP(B125,'START LİSTE'!$B$6:$F$1259,2,0)),"",VLOOKUP(B125,'START LİSTE'!$B$6:$F$1259,2,0))</f>
      </c>
      <c r="D125" s="46">
        <f>IF(ISERROR(VLOOKUP(B125,'START LİSTE'!$B$6:$F$1259,3,0)),"",VLOOKUP(B125,'START LİSTE'!$B$6:$F$1259,3,0))</f>
      </c>
      <c r="E125" s="47">
        <f>IF(ISERROR(VLOOKUP(B125,'START LİSTE'!$B$6:$F$1259,4,0)),"",VLOOKUP(B125,'START LİSTE'!$B$6:$F$1259,4,0))</f>
      </c>
      <c r="F125" s="48">
        <f>IF(ISERROR(VLOOKUP($B125,'START LİSTE'!$B$6:$F$1259,5,0)),"",VLOOKUP($B125,'START LİSTE'!$B$6:$F$1259,5,0))</f>
      </c>
      <c r="G125" s="100"/>
      <c r="H125" s="49">
        <f t="shared" si="5"/>
      </c>
    </row>
    <row r="126" spans="1:8" ht="18" customHeight="1">
      <c r="A126" s="44">
        <f t="shared" si="4"/>
      </c>
      <c r="B126" s="45"/>
      <c r="C126" s="46">
        <f>IF(ISERROR(VLOOKUP(B126,'START LİSTE'!$B$6:$F$1259,2,0)),"",VLOOKUP(B126,'START LİSTE'!$B$6:$F$1259,2,0))</f>
      </c>
      <c r="D126" s="46">
        <f>IF(ISERROR(VLOOKUP(B126,'START LİSTE'!$B$6:$F$1259,3,0)),"",VLOOKUP(B126,'START LİSTE'!$B$6:$F$1259,3,0))</f>
      </c>
      <c r="E126" s="47">
        <f>IF(ISERROR(VLOOKUP(B126,'START LİSTE'!$B$6:$F$1259,4,0)),"",VLOOKUP(B126,'START LİSTE'!$B$6:$F$1259,4,0))</f>
      </c>
      <c r="F126" s="48">
        <f>IF(ISERROR(VLOOKUP($B126,'START LİSTE'!$B$6:$F$1259,5,0)),"",VLOOKUP($B126,'START LİSTE'!$B$6:$F$1259,5,0))</f>
      </c>
      <c r="G126" s="100"/>
      <c r="H126" s="49">
        <f t="shared" si="5"/>
      </c>
    </row>
    <row r="127" spans="1:8" ht="18" customHeight="1">
      <c r="A127" s="44">
        <f t="shared" si="4"/>
      </c>
      <c r="B127" s="45"/>
      <c r="C127" s="46">
        <f>IF(ISERROR(VLOOKUP(B127,'START LİSTE'!$B$6:$F$1259,2,0)),"",VLOOKUP(B127,'START LİSTE'!$B$6:$F$1259,2,0))</f>
      </c>
      <c r="D127" s="46">
        <f>IF(ISERROR(VLOOKUP(B127,'START LİSTE'!$B$6:$F$1259,3,0)),"",VLOOKUP(B127,'START LİSTE'!$B$6:$F$1259,3,0))</f>
      </c>
      <c r="E127" s="47">
        <f>IF(ISERROR(VLOOKUP(B127,'START LİSTE'!$B$6:$F$1259,4,0)),"",VLOOKUP(B127,'START LİSTE'!$B$6:$F$1259,4,0))</f>
      </c>
      <c r="F127" s="48">
        <f>IF(ISERROR(VLOOKUP($B127,'START LİSTE'!$B$6:$F$1259,5,0)),"",VLOOKUP($B127,'START LİSTE'!$B$6:$F$1259,5,0))</f>
      </c>
      <c r="G127" s="100"/>
      <c r="H127" s="49">
        <f t="shared" si="5"/>
      </c>
    </row>
    <row r="128" spans="1:8" ht="18" customHeight="1">
      <c r="A128" s="44">
        <f t="shared" si="4"/>
      </c>
      <c r="B128" s="45"/>
      <c r="C128" s="46">
        <f>IF(ISERROR(VLOOKUP(B128,'START LİSTE'!$B$6:$F$1259,2,0)),"",VLOOKUP(B128,'START LİSTE'!$B$6:$F$1259,2,0))</f>
      </c>
      <c r="D128" s="46">
        <f>IF(ISERROR(VLOOKUP(B128,'START LİSTE'!$B$6:$F$1259,3,0)),"",VLOOKUP(B128,'START LİSTE'!$B$6:$F$1259,3,0))</f>
      </c>
      <c r="E128" s="47">
        <f>IF(ISERROR(VLOOKUP(B128,'START LİSTE'!$B$6:$F$1259,4,0)),"",VLOOKUP(B128,'START LİSTE'!$B$6:$F$1259,4,0))</f>
      </c>
      <c r="F128" s="48">
        <f>IF(ISERROR(VLOOKUP($B128,'START LİSTE'!$B$6:$F$1259,5,0)),"",VLOOKUP($B128,'START LİSTE'!$B$6:$F$1259,5,0))</f>
      </c>
      <c r="G128" s="100"/>
      <c r="H128" s="49">
        <f t="shared" si="5"/>
      </c>
    </row>
    <row r="129" spans="1:8" ht="18" customHeight="1">
      <c r="A129" s="44">
        <f t="shared" si="4"/>
      </c>
      <c r="B129" s="45"/>
      <c r="C129" s="46">
        <f>IF(ISERROR(VLOOKUP(B129,'START LİSTE'!$B$6:$F$1259,2,0)),"",VLOOKUP(B129,'START LİSTE'!$B$6:$F$1259,2,0))</f>
      </c>
      <c r="D129" s="46">
        <f>IF(ISERROR(VLOOKUP(B129,'START LİSTE'!$B$6:$F$1259,3,0)),"",VLOOKUP(B129,'START LİSTE'!$B$6:$F$1259,3,0))</f>
      </c>
      <c r="E129" s="47">
        <f>IF(ISERROR(VLOOKUP(B129,'START LİSTE'!$B$6:$F$1259,4,0)),"",VLOOKUP(B129,'START LİSTE'!$B$6:$F$1259,4,0))</f>
      </c>
      <c r="F129" s="48">
        <f>IF(ISERROR(VLOOKUP($B129,'START LİSTE'!$B$6:$F$1259,5,0)),"",VLOOKUP($B129,'START LİSTE'!$B$6:$F$1259,5,0))</f>
      </c>
      <c r="G129" s="100"/>
      <c r="H129" s="49">
        <f t="shared" si="5"/>
      </c>
    </row>
    <row r="130" spans="1:8" ht="18" customHeight="1">
      <c r="A130" s="44">
        <f t="shared" si="4"/>
      </c>
      <c r="B130" s="45"/>
      <c r="C130" s="46">
        <f>IF(ISERROR(VLOOKUP(B130,'START LİSTE'!$B$6:$F$1259,2,0)),"",VLOOKUP(B130,'START LİSTE'!$B$6:$F$1259,2,0))</f>
      </c>
      <c r="D130" s="46">
        <f>IF(ISERROR(VLOOKUP(B130,'START LİSTE'!$B$6:$F$1259,3,0)),"",VLOOKUP(B130,'START LİSTE'!$B$6:$F$1259,3,0))</f>
      </c>
      <c r="E130" s="47">
        <f>IF(ISERROR(VLOOKUP(B130,'START LİSTE'!$B$6:$F$1259,4,0)),"",VLOOKUP(B130,'START LİSTE'!$B$6:$F$1259,4,0))</f>
      </c>
      <c r="F130" s="48">
        <f>IF(ISERROR(VLOOKUP($B130,'START LİSTE'!$B$6:$F$1259,5,0)),"",VLOOKUP($B130,'START LİSTE'!$B$6:$F$1259,5,0))</f>
      </c>
      <c r="G130" s="100"/>
      <c r="H130" s="49">
        <f t="shared" si="5"/>
      </c>
    </row>
    <row r="131" spans="1:8" ht="18" customHeight="1">
      <c r="A131" s="44">
        <f t="shared" si="4"/>
      </c>
      <c r="B131" s="45"/>
      <c r="C131" s="46">
        <f>IF(ISERROR(VLOOKUP(B131,'START LİSTE'!$B$6:$F$1259,2,0)),"",VLOOKUP(B131,'START LİSTE'!$B$6:$F$1259,2,0))</f>
      </c>
      <c r="D131" s="46">
        <f>IF(ISERROR(VLOOKUP(B131,'START LİSTE'!$B$6:$F$1259,3,0)),"",VLOOKUP(B131,'START LİSTE'!$B$6:$F$1259,3,0))</f>
      </c>
      <c r="E131" s="47">
        <f>IF(ISERROR(VLOOKUP(B131,'START LİSTE'!$B$6:$F$1259,4,0)),"",VLOOKUP(B131,'START LİSTE'!$B$6:$F$1259,4,0))</f>
      </c>
      <c r="F131" s="48">
        <f>IF(ISERROR(VLOOKUP($B131,'START LİSTE'!$B$6:$F$1259,5,0)),"",VLOOKUP($B131,'START LİSTE'!$B$6:$F$1259,5,0))</f>
      </c>
      <c r="G131" s="100"/>
      <c r="H131" s="49">
        <f t="shared" si="5"/>
      </c>
    </row>
    <row r="132" spans="1:8" ht="18" customHeight="1">
      <c r="A132" s="44">
        <f t="shared" si="4"/>
      </c>
      <c r="B132" s="45"/>
      <c r="C132" s="46">
        <f>IF(ISERROR(VLOOKUP(B132,'START LİSTE'!$B$6:$F$1259,2,0)),"",VLOOKUP(B132,'START LİSTE'!$B$6:$F$1259,2,0))</f>
      </c>
      <c r="D132" s="46">
        <f>IF(ISERROR(VLOOKUP(B132,'START LİSTE'!$B$6:$F$1259,3,0)),"",VLOOKUP(B132,'START LİSTE'!$B$6:$F$1259,3,0))</f>
      </c>
      <c r="E132" s="47">
        <f>IF(ISERROR(VLOOKUP(B132,'START LİSTE'!$B$6:$F$1259,4,0)),"",VLOOKUP(B132,'START LİSTE'!$B$6:$F$1259,4,0))</f>
      </c>
      <c r="F132" s="48">
        <f>IF(ISERROR(VLOOKUP($B132,'START LİSTE'!$B$6:$F$1259,5,0)),"",VLOOKUP($B132,'START LİSTE'!$B$6:$F$1259,5,0))</f>
      </c>
      <c r="G132" s="100"/>
      <c r="H132" s="49">
        <f t="shared" si="5"/>
      </c>
    </row>
    <row r="133" spans="1:8" ht="18" customHeight="1">
      <c r="A133" s="44">
        <f t="shared" si="4"/>
      </c>
      <c r="B133" s="45"/>
      <c r="C133" s="46">
        <f>IF(ISERROR(VLOOKUP(B133,'START LİSTE'!$B$6:$F$1259,2,0)),"",VLOOKUP(B133,'START LİSTE'!$B$6:$F$1259,2,0))</f>
      </c>
      <c r="D133" s="46">
        <f>IF(ISERROR(VLOOKUP(B133,'START LİSTE'!$B$6:$F$1259,3,0)),"",VLOOKUP(B133,'START LİSTE'!$B$6:$F$1259,3,0))</f>
      </c>
      <c r="E133" s="47">
        <f>IF(ISERROR(VLOOKUP(B133,'START LİSTE'!$B$6:$F$1259,4,0)),"",VLOOKUP(B133,'START LİSTE'!$B$6:$F$1259,4,0))</f>
      </c>
      <c r="F133" s="48">
        <f>IF(ISERROR(VLOOKUP($B133,'START LİSTE'!$B$6:$F$1259,5,0)),"",VLOOKUP($B133,'START LİSTE'!$B$6:$F$1259,5,0))</f>
      </c>
      <c r="G133" s="100"/>
      <c r="H133" s="49">
        <f t="shared" si="5"/>
      </c>
    </row>
    <row r="134" spans="1:8" ht="18" customHeight="1">
      <c r="A134" s="44">
        <f t="shared" si="4"/>
      </c>
      <c r="B134" s="45"/>
      <c r="C134" s="46">
        <f>IF(ISERROR(VLOOKUP(B134,'START LİSTE'!$B$6:$F$1259,2,0)),"",VLOOKUP(B134,'START LİSTE'!$B$6:$F$1259,2,0))</f>
      </c>
      <c r="D134" s="46">
        <f>IF(ISERROR(VLOOKUP(B134,'START LİSTE'!$B$6:$F$1259,3,0)),"",VLOOKUP(B134,'START LİSTE'!$B$6:$F$1259,3,0))</f>
      </c>
      <c r="E134" s="47">
        <f>IF(ISERROR(VLOOKUP(B134,'START LİSTE'!$B$6:$F$1259,4,0)),"",VLOOKUP(B134,'START LİSTE'!$B$6:$F$1259,4,0))</f>
      </c>
      <c r="F134" s="48">
        <f>IF(ISERROR(VLOOKUP($B134,'START LİSTE'!$B$6:$F$1259,5,0)),"",VLOOKUP($B134,'START LİSTE'!$B$6:$F$1259,5,0))</f>
      </c>
      <c r="G134" s="100"/>
      <c r="H134" s="49">
        <f t="shared" si="5"/>
      </c>
    </row>
    <row r="135" spans="1:8" ht="18" customHeight="1">
      <c r="A135" s="44">
        <f t="shared" si="4"/>
      </c>
      <c r="B135" s="45"/>
      <c r="C135" s="46">
        <f>IF(ISERROR(VLOOKUP(B135,'START LİSTE'!$B$6:$F$1259,2,0)),"",VLOOKUP(B135,'START LİSTE'!$B$6:$F$1259,2,0))</f>
      </c>
      <c r="D135" s="46">
        <f>IF(ISERROR(VLOOKUP(B135,'START LİSTE'!$B$6:$F$1259,3,0)),"",VLOOKUP(B135,'START LİSTE'!$B$6:$F$1259,3,0))</f>
      </c>
      <c r="E135" s="47">
        <f>IF(ISERROR(VLOOKUP(B135,'START LİSTE'!$B$6:$F$1259,4,0)),"",VLOOKUP(B135,'START LİSTE'!$B$6:$F$1259,4,0))</f>
      </c>
      <c r="F135" s="48">
        <f>IF(ISERROR(VLOOKUP($B135,'START LİSTE'!$B$6:$F$1259,5,0)),"",VLOOKUP($B135,'START LİSTE'!$B$6:$F$1259,5,0))</f>
      </c>
      <c r="G135" s="100"/>
      <c r="H135" s="49">
        <f t="shared" si="5"/>
      </c>
    </row>
    <row r="136" spans="1:8" ht="18" customHeight="1">
      <c r="A136" s="44">
        <f aca="true" t="shared" si="6" ref="A136:A199">IF(B136&lt;&gt;"",A135+1,"")</f>
      </c>
      <c r="B136" s="45"/>
      <c r="C136" s="46">
        <f>IF(ISERROR(VLOOKUP(B136,'START LİSTE'!$B$6:$F$1259,2,0)),"",VLOOKUP(B136,'START LİSTE'!$B$6:$F$1259,2,0))</f>
      </c>
      <c r="D136" s="46">
        <f>IF(ISERROR(VLOOKUP(B136,'START LİSTE'!$B$6:$F$1259,3,0)),"",VLOOKUP(B136,'START LİSTE'!$B$6:$F$1259,3,0))</f>
      </c>
      <c r="E136" s="47">
        <f>IF(ISERROR(VLOOKUP(B136,'START LİSTE'!$B$6:$F$1259,4,0)),"",VLOOKUP(B136,'START LİSTE'!$B$6:$F$1259,4,0))</f>
      </c>
      <c r="F136" s="48">
        <f>IF(ISERROR(VLOOKUP($B136,'START LİSTE'!$B$6:$F$1259,5,0)),"",VLOOKUP($B136,'START LİSTE'!$B$6:$F$1259,5,0))</f>
      </c>
      <c r="G136" s="100"/>
      <c r="H136" s="49">
        <f t="shared" si="5"/>
      </c>
    </row>
    <row r="137" spans="1:8" ht="18" customHeight="1">
      <c r="A137" s="44">
        <f t="shared" si="6"/>
      </c>
      <c r="B137" s="45"/>
      <c r="C137" s="46">
        <f>IF(ISERROR(VLOOKUP(B137,'START LİSTE'!$B$6:$F$1259,2,0)),"",VLOOKUP(B137,'START LİSTE'!$B$6:$F$1259,2,0))</f>
      </c>
      <c r="D137" s="46">
        <f>IF(ISERROR(VLOOKUP(B137,'START LİSTE'!$B$6:$F$1259,3,0)),"",VLOOKUP(B137,'START LİSTE'!$B$6:$F$1259,3,0))</f>
      </c>
      <c r="E137" s="47">
        <f>IF(ISERROR(VLOOKUP(B137,'START LİSTE'!$B$6:$F$1259,4,0)),"",VLOOKUP(B137,'START LİSTE'!$B$6:$F$1259,4,0))</f>
      </c>
      <c r="F137" s="48">
        <f>IF(ISERROR(VLOOKUP($B137,'START LİSTE'!$B$6:$F$1259,5,0)),"",VLOOKUP($B137,'START LİSTE'!$B$6:$F$1259,5,0))</f>
      </c>
      <c r="G137" s="100"/>
      <c r="H137" s="49">
        <f aca="true" t="shared" si="7" ref="H137:H200">IF(OR(G137="DQ",G137="DNF",G137="DNS"),"-",IF(B137&lt;&gt;"",IF(E137="F",H136,H136+1),""))</f>
      </c>
    </row>
    <row r="138" spans="1:8" ht="18" customHeight="1">
      <c r="A138" s="44">
        <f t="shared" si="6"/>
      </c>
      <c r="B138" s="45"/>
      <c r="C138" s="46">
        <f>IF(ISERROR(VLOOKUP(B138,'START LİSTE'!$B$6:$F$1259,2,0)),"",VLOOKUP(B138,'START LİSTE'!$B$6:$F$1259,2,0))</f>
      </c>
      <c r="D138" s="46">
        <f>IF(ISERROR(VLOOKUP(B138,'START LİSTE'!$B$6:$F$1259,3,0)),"",VLOOKUP(B138,'START LİSTE'!$B$6:$F$1259,3,0))</f>
      </c>
      <c r="E138" s="47">
        <f>IF(ISERROR(VLOOKUP(B138,'START LİSTE'!$B$6:$F$1259,4,0)),"",VLOOKUP(B138,'START LİSTE'!$B$6:$F$1259,4,0))</f>
      </c>
      <c r="F138" s="48">
        <f>IF(ISERROR(VLOOKUP($B138,'START LİSTE'!$B$6:$F$1259,5,0)),"",VLOOKUP($B138,'START LİSTE'!$B$6:$F$1259,5,0))</f>
      </c>
      <c r="G138" s="100"/>
      <c r="H138" s="49">
        <f t="shared" si="7"/>
      </c>
    </row>
    <row r="139" spans="1:8" ht="18" customHeight="1">
      <c r="A139" s="44">
        <f t="shared" si="6"/>
      </c>
      <c r="B139" s="45"/>
      <c r="C139" s="46">
        <f>IF(ISERROR(VLOOKUP(B139,'START LİSTE'!$B$6:$F$1259,2,0)),"",VLOOKUP(B139,'START LİSTE'!$B$6:$F$1259,2,0))</f>
      </c>
      <c r="D139" s="46">
        <f>IF(ISERROR(VLOOKUP(B139,'START LİSTE'!$B$6:$F$1259,3,0)),"",VLOOKUP(B139,'START LİSTE'!$B$6:$F$1259,3,0))</f>
      </c>
      <c r="E139" s="47">
        <f>IF(ISERROR(VLOOKUP(B139,'START LİSTE'!$B$6:$F$1259,4,0)),"",VLOOKUP(B139,'START LİSTE'!$B$6:$F$1259,4,0))</f>
      </c>
      <c r="F139" s="48">
        <f>IF(ISERROR(VLOOKUP($B139,'START LİSTE'!$B$6:$F$1259,5,0)),"",VLOOKUP($B139,'START LİSTE'!$B$6:$F$1259,5,0))</f>
      </c>
      <c r="G139" s="100"/>
      <c r="H139" s="49">
        <f t="shared" si="7"/>
      </c>
    </row>
    <row r="140" spans="1:8" ht="18" customHeight="1">
      <c r="A140" s="44">
        <f t="shared" si="6"/>
      </c>
      <c r="B140" s="45"/>
      <c r="C140" s="46">
        <f>IF(ISERROR(VLOOKUP(B140,'START LİSTE'!$B$6:$F$1259,2,0)),"",VLOOKUP(B140,'START LİSTE'!$B$6:$F$1259,2,0))</f>
      </c>
      <c r="D140" s="46">
        <f>IF(ISERROR(VLOOKUP(B140,'START LİSTE'!$B$6:$F$1259,3,0)),"",VLOOKUP(B140,'START LİSTE'!$B$6:$F$1259,3,0))</f>
      </c>
      <c r="E140" s="47">
        <f>IF(ISERROR(VLOOKUP(B140,'START LİSTE'!$B$6:$F$1259,4,0)),"",VLOOKUP(B140,'START LİSTE'!$B$6:$F$1259,4,0))</f>
      </c>
      <c r="F140" s="48">
        <f>IF(ISERROR(VLOOKUP($B140,'START LİSTE'!$B$6:$F$1259,5,0)),"",VLOOKUP($B140,'START LİSTE'!$B$6:$F$1259,5,0))</f>
      </c>
      <c r="G140" s="100"/>
      <c r="H140" s="49">
        <f t="shared" si="7"/>
      </c>
    </row>
    <row r="141" spans="1:8" ht="18" customHeight="1">
      <c r="A141" s="44">
        <f t="shared" si="6"/>
      </c>
      <c r="B141" s="45"/>
      <c r="C141" s="46">
        <f>IF(ISERROR(VLOOKUP(B141,'START LİSTE'!$B$6:$F$1259,2,0)),"",VLOOKUP(B141,'START LİSTE'!$B$6:$F$1259,2,0))</f>
      </c>
      <c r="D141" s="46">
        <f>IF(ISERROR(VLOOKUP(B141,'START LİSTE'!$B$6:$F$1259,3,0)),"",VLOOKUP(B141,'START LİSTE'!$B$6:$F$1259,3,0))</f>
      </c>
      <c r="E141" s="47">
        <f>IF(ISERROR(VLOOKUP(B141,'START LİSTE'!$B$6:$F$1259,4,0)),"",VLOOKUP(B141,'START LİSTE'!$B$6:$F$1259,4,0))</f>
      </c>
      <c r="F141" s="48">
        <f>IF(ISERROR(VLOOKUP($B141,'START LİSTE'!$B$6:$F$1259,5,0)),"",VLOOKUP($B141,'START LİSTE'!$B$6:$F$1259,5,0))</f>
      </c>
      <c r="G141" s="100"/>
      <c r="H141" s="49">
        <f t="shared" si="7"/>
      </c>
    </row>
    <row r="142" spans="1:8" ht="18" customHeight="1">
      <c r="A142" s="44">
        <f t="shared" si="6"/>
      </c>
      <c r="B142" s="45"/>
      <c r="C142" s="46">
        <f>IF(ISERROR(VLOOKUP(B142,'START LİSTE'!$B$6:$F$1259,2,0)),"",VLOOKUP(B142,'START LİSTE'!$B$6:$F$1259,2,0))</f>
      </c>
      <c r="D142" s="46">
        <f>IF(ISERROR(VLOOKUP(B142,'START LİSTE'!$B$6:$F$1259,3,0)),"",VLOOKUP(B142,'START LİSTE'!$B$6:$F$1259,3,0))</f>
      </c>
      <c r="E142" s="47">
        <f>IF(ISERROR(VLOOKUP(B142,'START LİSTE'!$B$6:$F$1259,4,0)),"",VLOOKUP(B142,'START LİSTE'!$B$6:$F$1259,4,0))</f>
      </c>
      <c r="F142" s="48">
        <f>IF(ISERROR(VLOOKUP($B142,'START LİSTE'!$B$6:$F$1259,5,0)),"",VLOOKUP($B142,'START LİSTE'!$B$6:$F$1259,5,0))</f>
      </c>
      <c r="G142" s="100"/>
      <c r="H142" s="49">
        <f t="shared" si="7"/>
      </c>
    </row>
    <row r="143" spans="1:8" ht="18" customHeight="1">
      <c r="A143" s="44">
        <f t="shared" si="6"/>
      </c>
      <c r="B143" s="45"/>
      <c r="C143" s="46">
        <f>IF(ISERROR(VLOOKUP(B143,'START LİSTE'!$B$6:$F$1259,2,0)),"",VLOOKUP(B143,'START LİSTE'!$B$6:$F$1259,2,0))</f>
      </c>
      <c r="D143" s="46">
        <f>IF(ISERROR(VLOOKUP(B143,'START LİSTE'!$B$6:$F$1259,3,0)),"",VLOOKUP(B143,'START LİSTE'!$B$6:$F$1259,3,0))</f>
      </c>
      <c r="E143" s="47">
        <f>IF(ISERROR(VLOOKUP(B143,'START LİSTE'!$B$6:$F$1259,4,0)),"",VLOOKUP(B143,'START LİSTE'!$B$6:$F$1259,4,0))</f>
      </c>
      <c r="F143" s="48">
        <f>IF(ISERROR(VLOOKUP($B143,'START LİSTE'!$B$6:$F$1259,5,0)),"",VLOOKUP($B143,'START LİSTE'!$B$6:$F$1259,5,0))</f>
      </c>
      <c r="G143" s="100"/>
      <c r="H143" s="49">
        <f t="shared" si="7"/>
      </c>
    </row>
    <row r="144" spans="1:8" ht="18" customHeight="1">
      <c r="A144" s="44">
        <f t="shared" si="6"/>
      </c>
      <c r="B144" s="45"/>
      <c r="C144" s="46">
        <f>IF(ISERROR(VLOOKUP(B144,'START LİSTE'!$B$6:$F$1259,2,0)),"",VLOOKUP(B144,'START LİSTE'!$B$6:$F$1259,2,0))</f>
      </c>
      <c r="D144" s="46">
        <f>IF(ISERROR(VLOOKUP(B144,'START LİSTE'!$B$6:$F$1259,3,0)),"",VLOOKUP(B144,'START LİSTE'!$B$6:$F$1259,3,0))</f>
      </c>
      <c r="E144" s="47">
        <f>IF(ISERROR(VLOOKUP(B144,'START LİSTE'!$B$6:$F$1259,4,0)),"",VLOOKUP(B144,'START LİSTE'!$B$6:$F$1259,4,0))</f>
      </c>
      <c r="F144" s="48">
        <f>IF(ISERROR(VLOOKUP($B144,'START LİSTE'!$B$6:$F$1259,5,0)),"",VLOOKUP($B144,'START LİSTE'!$B$6:$F$1259,5,0))</f>
      </c>
      <c r="G144" s="100"/>
      <c r="H144" s="49">
        <f t="shared" si="7"/>
      </c>
    </row>
    <row r="145" spans="1:8" ht="18" customHeight="1">
      <c r="A145" s="44">
        <f t="shared" si="6"/>
      </c>
      <c r="B145" s="45"/>
      <c r="C145" s="46">
        <f>IF(ISERROR(VLOOKUP(B145,'START LİSTE'!$B$6:$F$1259,2,0)),"",VLOOKUP(B145,'START LİSTE'!$B$6:$F$1259,2,0))</f>
      </c>
      <c r="D145" s="46">
        <f>IF(ISERROR(VLOOKUP(B145,'START LİSTE'!$B$6:$F$1259,3,0)),"",VLOOKUP(B145,'START LİSTE'!$B$6:$F$1259,3,0))</f>
      </c>
      <c r="E145" s="47">
        <f>IF(ISERROR(VLOOKUP(B145,'START LİSTE'!$B$6:$F$1259,4,0)),"",VLOOKUP(B145,'START LİSTE'!$B$6:$F$1259,4,0))</f>
      </c>
      <c r="F145" s="48">
        <f>IF(ISERROR(VLOOKUP($B145,'START LİSTE'!$B$6:$F$1259,5,0)),"",VLOOKUP($B145,'START LİSTE'!$B$6:$F$1259,5,0))</f>
      </c>
      <c r="G145" s="100"/>
      <c r="H145" s="49">
        <f t="shared" si="7"/>
      </c>
    </row>
    <row r="146" spans="1:8" ht="18" customHeight="1">
      <c r="A146" s="44">
        <f t="shared" si="6"/>
      </c>
      <c r="B146" s="45"/>
      <c r="C146" s="46">
        <f>IF(ISERROR(VLOOKUP(B146,'START LİSTE'!$B$6:$F$1259,2,0)),"",VLOOKUP(B146,'START LİSTE'!$B$6:$F$1259,2,0))</f>
      </c>
      <c r="D146" s="46">
        <f>IF(ISERROR(VLOOKUP(B146,'START LİSTE'!$B$6:$F$1259,3,0)),"",VLOOKUP(B146,'START LİSTE'!$B$6:$F$1259,3,0))</f>
      </c>
      <c r="E146" s="47">
        <f>IF(ISERROR(VLOOKUP(B146,'START LİSTE'!$B$6:$F$1259,4,0)),"",VLOOKUP(B146,'START LİSTE'!$B$6:$F$1259,4,0))</f>
      </c>
      <c r="F146" s="48">
        <f>IF(ISERROR(VLOOKUP($B146,'START LİSTE'!$B$6:$F$1259,5,0)),"",VLOOKUP($B146,'START LİSTE'!$B$6:$F$1259,5,0))</f>
      </c>
      <c r="G146" s="100"/>
      <c r="H146" s="49">
        <f t="shared" si="7"/>
      </c>
    </row>
    <row r="147" spans="1:8" ht="18" customHeight="1">
      <c r="A147" s="44">
        <f t="shared" si="6"/>
      </c>
      <c r="B147" s="45"/>
      <c r="C147" s="46">
        <f>IF(ISERROR(VLOOKUP(B147,'START LİSTE'!$B$6:$F$1259,2,0)),"",VLOOKUP(B147,'START LİSTE'!$B$6:$F$1259,2,0))</f>
      </c>
      <c r="D147" s="46">
        <f>IF(ISERROR(VLOOKUP(B147,'START LİSTE'!$B$6:$F$1259,3,0)),"",VLOOKUP(B147,'START LİSTE'!$B$6:$F$1259,3,0))</f>
      </c>
      <c r="E147" s="47">
        <f>IF(ISERROR(VLOOKUP(B147,'START LİSTE'!$B$6:$F$1259,4,0)),"",VLOOKUP(B147,'START LİSTE'!$B$6:$F$1259,4,0))</f>
      </c>
      <c r="F147" s="48">
        <f>IF(ISERROR(VLOOKUP($B147,'START LİSTE'!$B$6:$F$1259,5,0)),"",VLOOKUP($B147,'START LİSTE'!$B$6:$F$1259,5,0))</f>
      </c>
      <c r="G147" s="100"/>
      <c r="H147" s="49">
        <f t="shared" si="7"/>
      </c>
    </row>
    <row r="148" spans="1:8" ht="18" customHeight="1">
      <c r="A148" s="44">
        <f t="shared" si="6"/>
      </c>
      <c r="B148" s="45"/>
      <c r="C148" s="46">
        <f>IF(ISERROR(VLOOKUP(B148,'START LİSTE'!$B$6:$F$1259,2,0)),"",VLOOKUP(B148,'START LİSTE'!$B$6:$F$1259,2,0))</f>
      </c>
      <c r="D148" s="46">
        <f>IF(ISERROR(VLOOKUP(B148,'START LİSTE'!$B$6:$F$1259,3,0)),"",VLOOKUP(B148,'START LİSTE'!$B$6:$F$1259,3,0))</f>
      </c>
      <c r="E148" s="47">
        <f>IF(ISERROR(VLOOKUP(B148,'START LİSTE'!$B$6:$F$1259,4,0)),"",VLOOKUP(B148,'START LİSTE'!$B$6:$F$1259,4,0))</f>
      </c>
      <c r="F148" s="48">
        <f>IF(ISERROR(VLOOKUP($B148,'START LİSTE'!$B$6:$F$1259,5,0)),"",VLOOKUP($B148,'START LİSTE'!$B$6:$F$1259,5,0))</f>
      </c>
      <c r="G148" s="100"/>
      <c r="H148" s="49">
        <f t="shared" si="7"/>
      </c>
    </row>
    <row r="149" spans="1:8" ht="18" customHeight="1">
      <c r="A149" s="44">
        <f t="shared" si="6"/>
      </c>
      <c r="B149" s="45"/>
      <c r="C149" s="46">
        <f>IF(ISERROR(VLOOKUP(B149,'START LİSTE'!$B$6:$F$1259,2,0)),"",VLOOKUP(B149,'START LİSTE'!$B$6:$F$1259,2,0))</f>
      </c>
      <c r="D149" s="46">
        <f>IF(ISERROR(VLOOKUP(B149,'START LİSTE'!$B$6:$F$1259,3,0)),"",VLOOKUP(B149,'START LİSTE'!$B$6:$F$1259,3,0))</f>
      </c>
      <c r="E149" s="47">
        <f>IF(ISERROR(VLOOKUP(B149,'START LİSTE'!$B$6:$F$1259,4,0)),"",VLOOKUP(B149,'START LİSTE'!$B$6:$F$1259,4,0))</f>
      </c>
      <c r="F149" s="48">
        <f>IF(ISERROR(VLOOKUP($B149,'START LİSTE'!$B$6:$F$1259,5,0)),"",VLOOKUP($B149,'START LİSTE'!$B$6:$F$1259,5,0))</f>
      </c>
      <c r="G149" s="100"/>
      <c r="H149" s="49">
        <f t="shared" si="7"/>
      </c>
    </row>
    <row r="150" spans="1:8" ht="18" customHeight="1">
      <c r="A150" s="44">
        <f t="shared" si="6"/>
      </c>
      <c r="B150" s="45"/>
      <c r="C150" s="46">
        <f>IF(ISERROR(VLOOKUP(B150,'START LİSTE'!$B$6:$F$1259,2,0)),"",VLOOKUP(B150,'START LİSTE'!$B$6:$F$1259,2,0))</f>
      </c>
      <c r="D150" s="46">
        <f>IF(ISERROR(VLOOKUP(B150,'START LİSTE'!$B$6:$F$1259,3,0)),"",VLOOKUP(B150,'START LİSTE'!$B$6:$F$1259,3,0))</f>
      </c>
      <c r="E150" s="47">
        <f>IF(ISERROR(VLOOKUP(B150,'START LİSTE'!$B$6:$F$1259,4,0)),"",VLOOKUP(B150,'START LİSTE'!$B$6:$F$1259,4,0))</f>
      </c>
      <c r="F150" s="48">
        <f>IF(ISERROR(VLOOKUP($B150,'START LİSTE'!$B$6:$F$1259,5,0)),"",VLOOKUP($B150,'START LİSTE'!$B$6:$F$1259,5,0))</f>
      </c>
      <c r="G150" s="100"/>
      <c r="H150" s="49">
        <f t="shared" si="7"/>
      </c>
    </row>
    <row r="151" spans="1:8" ht="18" customHeight="1">
      <c r="A151" s="44">
        <f t="shared" si="6"/>
      </c>
      <c r="B151" s="45"/>
      <c r="C151" s="46">
        <f>IF(ISERROR(VLOOKUP(B151,'START LİSTE'!$B$6:$F$1259,2,0)),"",VLOOKUP(B151,'START LİSTE'!$B$6:$F$1259,2,0))</f>
      </c>
      <c r="D151" s="46">
        <f>IF(ISERROR(VLOOKUP(B151,'START LİSTE'!$B$6:$F$1259,3,0)),"",VLOOKUP(B151,'START LİSTE'!$B$6:$F$1259,3,0))</f>
      </c>
      <c r="E151" s="47">
        <f>IF(ISERROR(VLOOKUP(B151,'START LİSTE'!$B$6:$F$1259,4,0)),"",VLOOKUP(B151,'START LİSTE'!$B$6:$F$1259,4,0))</f>
      </c>
      <c r="F151" s="48">
        <f>IF(ISERROR(VLOOKUP($B151,'START LİSTE'!$B$6:$F$1259,5,0)),"",VLOOKUP($B151,'START LİSTE'!$B$6:$F$1259,5,0))</f>
      </c>
      <c r="G151" s="100"/>
      <c r="H151" s="49">
        <f t="shared" si="7"/>
      </c>
    </row>
    <row r="152" spans="1:8" ht="18" customHeight="1">
      <c r="A152" s="44">
        <f t="shared" si="6"/>
      </c>
      <c r="B152" s="45"/>
      <c r="C152" s="46">
        <f>IF(ISERROR(VLOOKUP(B152,'START LİSTE'!$B$6:$F$1259,2,0)),"",VLOOKUP(B152,'START LİSTE'!$B$6:$F$1259,2,0))</f>
      </c>
      <c r="D152" s="46">
        <f>IF(ISERROR(VLOOKUP(B152,'START LİSTE'!$B$6:$F$1259,3,0)),"",VLOOKUP(B152,'START LİSTE'!$B$6:$F$1259,3,0))</f>
      </c>
      <c r="E152" s="47">
        <f>IF(ISERROR(VLOOKUP(B152,'START LİSTE'!$B$6:$F$1259,4,0)),"",VLOOKUP(B152,'START LİSTE'!$B$6:$F$1259,4,0))</f>
      </c>
      <c r="F152" s="48">
        <f>IF(ISERROR(VLOOKUP($B152,'START LİSTE'!$B$6:$F$1259,5,0)),"",VLOOKUP($B152,'START LİSTE'!$B$6:$F$1259,5,0))</f>
      </c>
      <c r="G152" s="100"/>
      <c r="H152" s="49">
        <f t="shared" si="7"/>
      </c>
    </row>
    <row r="153" spans="1:8" ht="18" customHeight="1">
      <c r="A153" s="44">
        <f t="shared" si="6"/>
      </c>
      <c r="B153" s="45"/>
      <c r="C153" s="46">
        <f>IF(ISERROR(VLOOKUP(B153,'START LİSTE'!$B$6:$F$1259,2,0)),"",VLOOKUP(B153,'START LİSTE'!$B$6:$F$1259,2,0))</f>
      </c>
      <c r="D153" s="46">
        <f>IF(ISERROR(VLOOKUP(B153,'START LİSTE'!$B$6:$F$1259,3,0)),"",VLOOKUP(B153,'START LİSTE'!$B$6:$F$1259,3,0))</f>
      </c>
      <c r="E153" s="47">
        <f>IF(ISERROR(VLOOKUP(B153,'START LİSTE'!$B$6:$F$1259,4,0)),"",VLOOKUP(B153,'START LİSTE'!$B$6:$F$1259,4,0))</f>
      </c>
      <c r="F153" s="48">
        <f>IF(ISERROR(VLOOKUP($B153,'START LİSTE'!$B$6:$F$1259,5,0)),"",VLOOKUP($B153,'START LİSTE'!$B$6:$F$1259,5,0))</f>
      </c>
      <c r="G153" s="100"/>
      <c r="H153" s="49">
        <f t="shared" si="7"/>
      </c>
    </row>
    <row r="154" spans="1:8" ht="18" customHeight="1">
      <c r="A154" s="44">
        <f t="shared" si="6"/>
      </c>
      <c r="B154" s="45"/>
      <c r="C154" s="46">
        <f>IF(ISERROR(VLOOKUP(B154,'START LİSTE'!$B$6:$F$1259,2,0)),"",VLOOKUP(B154,'START LİSTE'!$B$6:$F$1259,2,0))</f>
      </c>
      <c r="D154" s="46">
        <f>IF(ISERROR(VLOOKUP(B154,'START LİSTE'!$B$6:$F$1259,3,0)),"",VLOOKUP(B154,'START LİSTE'!$B$6:$F$1259,3,0))</f>
      </c>
      <c r="E154" s="47">
        <f>IF(ISERROR(VLOOKUP(B154,'START LİSTE'!$B$6:$F$1259,4,0)),"",VLOOKUP(B154,'START LİSTE'!$B$6:$F$1259,4,0))</f>
      </c>
      <c r="F154" s="48">
        <f>IF(ISERROR(VLOOKUP($B154,'START LİSTE'!$B$6:$F$1259,5,0)),"",VLOOKUP($B154,'START LİSTE'!$B$6:$F$1259,5,0))</f>
      </c>
      <c r="G154" s="100"/>
      <c r="H154" s="49">
        <f t="shared" si="7"/>
      </c>
    </row>
    <row r="155" spans="1:8" ht="18" customHeight="1">
      <c r="A155" s="44">
        <f t="shared" si="6"/>
      </c>
      <c r="B155" s="45"/>
      <c r="C155" s="46">
        <f>IF(ISERROR(VLOOKUP(B155,'START LİSTE'!$B$6:$F$1259,2,0)),"",VLOOKUP(B155,'START LİSTE'!$B$6:$F$1259,2,0))</f>
      </c>
      <c r="D155" s="46">
        <f>IF(ISERROR(VLOOKUP(B155,'START LİSTE'!$B$6:$F$1259,3,0)),"",VLOOKUP(B155,'START LİSTE'!$B$6:$F$1259,3,0))</f>
      </c>
      <c r="E155" s="47">
        <f>IF(ISERROR(VLOOKUP(B155,'START LİSTE'!$B$6:$F$1259,4,0)),"",VLOOKUP(B155,'START LİSTE'!$B$6:$F$1259,4,0))</f>
      </c>
      <c r="F155" s="48">
        <f>IF(ISERROR(VLOOKUP($B155,'START LİSTE'!$B$6:$F$1259,5,0)),"",VLOOKUP($B155,'START LİSTE'!$B$6:$F$1259,5,0))</f>
      </c>
      <c r="G155" s="100"/>
      <c r="H155" s="49">
        <f t="shared" si="7"/>
      </c>
    </row>
    <row r="156" spans="1:8" ht="18" customHeight="1">
      <c r="A156" s="44">
        <f t="shared" si="6"/>
      </c>
      <c r="B156" s="45"/>
      <c r="C156" s="46">
        <f>IF(ISERROR(VLOOKUP(B156,'START LİSTE'!$B$6:$F$1259,2,0)),"",VLOOKUP(B156,'START LİSTE'!$B$6:$F$1259,2,0))</f>
      </c>
      <c r="D156" s="46">
        <f>IF(ISERROR(VLOOKUP(B156,'START LİSTE'!$B$6:$F$1259,3,0)),"",VLOOKUP(B156,'START LİSTE'!$B$6:$F$1259,3,0))</f>
      </c>
      <c r="E156" s="47">
        <f>IF(ISERROR(VLOOKUP(B156,'START LİSTE'!$B$6:$F$1259,4,0)),"",VLOOKUP(B156,'START LİSTE'!$B$6:$F$1259,4,0))</f>
      </c>
      <c r="F156" s="48">
        <f>IF(ISERROR(VLOOKUP($B156,'START LİSTE'!$B$6:$F$1259,5,0)),"",VLOOKUP($B156,'START LİSTE'!$B$6:$F$1259,5,0))</f>
      </c>
      <c r="G156" s="100"/>
      <c r="H156" s="49">
        <f t="shared" si="7"/>
      </c>
    </row>
    <row r="157" spans="1:8" ht="18" customHeight="1">
      <c r="A157" s="44">
        <f t="shared" si="6"/>
      </c>
      <c r="B157" s="45"/>
      <c r="C157" s="46">
        <f>IF(ISERROR(VLOOKUP(B157,'START LİSTE'!$B$6:$F$1259,2,0)),"",VLOOKUP(B157,'START LİSTE'!$B$6:$F$1259,2,0))</f>
      </c>
      <c r="D157" s="46">
        <f>IF(ISERROR(VLOOKUP(B157,'START LİSTE'!$B$6:$F$1259,3,0)),"",VLOOKUP(B157,'START LİSTE'!$B$6:$F$1259,3,0))</f>
      </c>
      <c r="E157" s="47">
        <f>IF(ISERROR(VLOOKUP(B157,'START LİSTE'!$B$6:$F$1259,4,0)),"",VLOOKUP(B157,'START LİSTE'!$B$6:$F$1259,4,0))</f>
      </c>
      <c r="F157" s="48">
        <f>IF(ISERROR(VLOOKUP($B157,'START LİSTE'!$B$6:$F$1259,5,0)),"",VLOOKUP($B157,'START LİSTE'!$B$6:$F$1259,5,0))</f>
      </c>
      <c r="G157" s="100"/>
      <c r="H157" s="49">
        <f t="shared" si="7"/>
      </c>
    </row>
    <row r="158" spans="1:8" ht="18" customHeight="1">
      <c r="A158" s="44">
        <f t="shared" si="6"/>
      </c>
      <c r="B158" s="45"/>
      <c r="C158" s="46">
        <f>IF(ISERROR(VLOOKUP(B158,'START LİSTE'!$B$6:$F$1259,2,0)),"",VLOOKUP(B158,'START LİSTE'!$B$6:$F$1259,2,0))</f>
      </c>
      <c r="D158" s="46">
        <f>IF(ISERROR(VLOOKUP(B158,'START LİSTE'!$B$6:$F$1259,3,0)),"",VLOOKUP(B158,'START LİSTE'!$B$6:$F$1259,3,0))</f>
      </c>
      <c r="E158" s="47">
        <f>IF(ISERROR(VLOOKUP(B158,'START LİSTE'!$B$6:$F$1259,4,0)),"",VLOOKUP(B158,'START LİSTE'!$B$6:$F$1259,4,0))</f>
      </c>
      <c r="F158" s="48">
        <f>IF(ISERROR(VLOOKUP($B158,'START LİSTE'!$B$6:$F$1259,5,0)),"",VLOOKUP($B158,'START LİSTE'!$B$6:$F$1259,5,0))</f>
      </c>
      <c r="G158" s="100"/>
      <c r="H158" s="49">
        <f t="shared" si="7"/>
      </c>
    </row>
    <row r="159" spans="1:8" ht="18" customHeight="1">
      <c r="A159" s="44">
        <f t="shared" si="6"/>
      </c>
      <c r="B159" s="45"/>
      <c r="C159" s="46">
        <f>IF(ISERROR(VLOOKUP(B159,'START LİSTE'!$B$6:$F$1259,2,0)),"",VLOOKUP(B159,'START LİSTE'!$B$6:$F$1259,2,0))</f>
      </c>
      <c r="D159" s="46">
        <f>IF(ISERROR(VLOOKUP(B159,'START LİSTE'!$B$6:$F$1259,3,0)),"",VLOOKUP(B159,'START LİSTE'!$B$6:$F$1259,3,0))</f>
      </c>
      <c r="E159" s="47">
        <f>IF(ISERROR(VLOOKUP(B159,'START LİSTE'!$B$6:$F$1259,4,0)),"",VLOOKUP(B159,'START LİSTE'!$B$6:$F$1259,4,0))</f>
      </c>
      <c r="F159" s="48">
        <f>IF(ISERROR(VLOOKUP($B159,'START LİSTE'!$B$6:$F$1259,5,0)),"",VLOOKUP($B159,'START LİSTE'!$B$6:$F$1259,5,0))</f>
      </c>
      <c r="G159" s="100"/>
      <c r="H159" s="49">
        <f t="shared" si="7"/>
      </c>
    </row>
    <row r="160" spans="1:8" ht="18" customHeight="1">
      <c r="A160" s="44">
        <f t="shared" si="6"/>
      </c>
      <c r="B160" s="45"/>
      <c r="C160" s="46">
        <f>IF(ISERROR(VLOOKUP(B160,'START LİSTE'!$B$6:$F$1259,2,0)),"",VLOOKUP(B160,'START LİSTE'!$B$6:$F$1259,2,0))</f>
      </c>
      <c r="D160" s="46">
        <f>IF(ISERROR(VLOOKUP(B160,'START LİSTE'!$B$6:$F$1259,3,0)),"",VLOOKUP(B160,'START LİSTE'!$B$6:$F$1259,3,0))</f>
      </c>
      <c r="E160" s="47">
        <f>IF(ISERROR(VLOOKUP(B160,'START LİSTE'!$B$6:$F$1259,4,0)),"",VLOOKUP(B160,'START LİSTE'!$B$6:$F$1259,4,0))</f>
      </c>
      <c r="F160" s="48">
        <f>IF(ISERROR(VLOOKUP($B160,'START LİSTE'!$B$6:$F$1259,5,0)),"",VLOOKUP($B160,'START LİSTE'!$B$6:$F$1259,5,0))</f>
      </c>
      <c r="G160" s="100"/>
      <c r="H160" s="49">
        <f t="shared" si="7"/>
      </c>
    </row>
    <row r="161" spans="1:8" ht="18" customHeight="1">
      <c r="A161" s="44">
        <f t="shared" si="6"/>
      </c>
      <c r="B161" s="45"/>
      <c r="C161" s="46">
        <f>IF(ISERROR(VLOOKUP(B161,'START LİSTE'!$B$6:$F$1259,2,0)),"",VLOOKUP(B161,'START LİSTE'!$B$6:$F$1259,2,0))</f>
      </c>
      <c r="D161" s="46">
        <f>IF(ISERROR(VLOOKUP(B161,'START LİSTE'!$B$6:$F$1259,3,0)),"",VLOOKUP(B161,'START LİSTE'!$B$6:$F$1259,3,0))</f>
      </c>
      <c r="E161" s="47">
        <f>IF(ISERROR(VLOOKUP(B161,'START LİSTE'!$B$6:$F$1259,4,0)),"",VLOOKUP(B161,'START LİSTE'!$B$6:$F$1259,4,0))</f>
      </c>
      <c r="F161" s="48">
        <f>IF(ISERROR(VLOOKUP($B161,'START LİSTE'!$B$6:$F$1259,5,0)),"",VLOOKUP($B161,'START LİSTE'!$B$6:$F$1259,5,0))</f>
      </c>
      <c r="G161" s="100"/>
      <c r="H161" s="49">
        <f t="shared" si="7"/>
      </c>
    </row>
    <row r="162" spans="1:8" ht="18" customHeight="1">
      <c r="A162" s="44">
        <f t="shared" si="6"/>
      </c>
      <c r="B162" s="45"/>
      <c r="C162" s="46">
        <f>IF(ISERROR(VLOOKUP(B162,'START LİSTE'!$B$6:$F$1259,2,0)),"",VLOOKUP(B162,'START LİSTE'!$B$6:$F$1259,2,0))</f>
      </c>
      <c r="D162" s="46">
        <f>IF(ISERROR(VLOOKUP(B162,'START LİSTE'!$B$6:$F$1259,3,0)),"",VLOOKUP(B162,'START LİSTE'!$B$6:$F$1259,3,0))</f>
      </c>
      <c r="E162" s="47">
        <f>IF(ISERROR(VLOOKUP(B162,'START LİSTE'!$B$6:$F$1259,4,0)),"",VLOOKUP(B162,'START LİSTE'!$B$6:$F$1259,4,0))</f>
      </c>
      <c r="F162" s="48">
        <f>IF(ISERROR(VLOOKUP($B162,'START LİSTE'!$B$6:$F$1259,5,0)),"",VLOOKUP($B162,'START LİSTE'!$B$6:$F$1259,5,0))</f>
      </c>
      <c r="G162" s="100"/>
      <c r="H162" s="49">
        <f t="shared" si="7"/>
      </c>
    </row>
    <row r="163" spans="1:8" ht="18" customHeight="1">
      <c r="A163" s="44">
        <f t="shared" si="6"/>
      </c>
      <c r="B163" s="45"/>
      <c r="C163" s="46">
        <f>IF(ISERROR(VLOOKUP(B163,'START LİSTE'!$B$6:$F$1259,2,0)),"",VLOOKUP(B163,'START LİSTE'!$B$6:$F$1259,2,0))</f>
      </c>
      <c r="D163" s="46">
        <f>IF(ISERROR(VLOOKUP(B163,'START LİSTE'!$B$6:$F$1259,3,0)),"",VLOOKUP(B163,'START LİSTE'!$B$6:$F$1259,3,0))</f>
      </c>
      <c r="E163" s="47">
        <f>IF(ISERROR(VLOOKUP(B163,'START LİSTE'!$B$6:$F$1259,4,0)),"",VLOOKUP(B163,'START LİSTE'!$B$6:$F$1259,4,0))</f>
      </c>
      <c r="F163" s="48">
        <f>IF(ISERROR(VLOOKUP($B163,'START LİSTE'!$B$6:$F$1259,5,0)),"",VLOOKUP($B163,'START LİSTE'!$B$6:$F$1259,5,0))</f>
      </c>
      <c r="G163" s="100"/>
      <c r="H163" s="49">
        <f t="shared" si="7"/>
      </c>
    </row>
    <row r="164" spans="1:8" ht="18" customHeight="1">
      <c r="A164" s="44">
        <f t="shared" si="6"/>
      </c>
      <c r="B164" s="45"/>
      <c r="C164" s="46">
        <f>IF(ISERROR(VLOOKUP(B164,'START LİSTE'!$B$6:$F$1259,2,0)),"",VLOOKUP(B164,'START LİSTE'!$B$6:$F$1259,2,0))</f>
      </c>
      <c r="D164" s="46">
        <f>IF(ISERROR(VLOOKUP(B164,'START LİSTE'!$B$6:$F$1259,3,0)),"",VLOOKUP(B164,'START LİSTE'!$B$6:$F$1259,3,0))</f>
      </c>
      <c r="E164" s="47">
        <f>IF(ISERROR(VLOOKUP(B164,'START LİSTE'!$B$6:$F$1259,4,0)),"",VLOOKUP(B164,'START LİSTE'!$B$6:$F$1259,4,0))</f>
      </c>
      <c r="F164" s="48">
        <f>IF(ISERROR(VLOOKUP($B164,'START LİSTE'!$B$6:$F$1259,5,0)),"",VLOOKUP($B164,'START LİSTE'!$B$6:$F$1259,5,0))</f>
      </c>
      <c r="G164" s="100"/>
      <c r="H164" s="49">
        <f t="shared" si="7"/>
      </c>
    </row>
    <row r="165" spans="1:8" ht="18" customHeight="1">
      <c r="A165" s="44">
        <f t="shared" si="6"/>
      </c>
      <c r="B165" s="45"/>
      <c r="C165" s="46">
        <f>IF(ISERROR(VLOOKUP(B165,'START LİSTE'!$B$6:$F$1259,2,0)),"",VLOOKUP(B165,'START LİSTE'!$B$6:$F$1259,2,0))</f>
      </c>
      <c r="D165" s="46">
        <f>IF(ISERROR(VLOOKUP(B165,'START LİSTE'!$B$6:$F$1259,3,0)),"",VLOOKUP(B165,'START LİSTE'!$B$6:$F$1259,3,0))</f>
      </c>
      <c r="E165" s="47">
        <f>IF(ISERROR(VLOOKUP(B165,'START LİSTE'!$B$6:$F$1259,4,0)),"",VLOOKUP(B165,'START LİSTE'!$B$6:$F$1259,4,0))</f>
      </c>
      <c r="F165" s="48">
        <f>IF(ISERROR(VLOOKUP($B165,'START LİSTE'!$B$6:$F$1259,5,0)),"",VLOOKUP($B165,'START LİSTE'!$B$6:$F$1259,5,0))</f>
      </c>
      <c r="G165" s="100"/>
      <c r="H165" s="49">
        <f t="shared" si="7"/>
      </c>
    </row>
    <row r="166" spans="1:8" ht="18" customHeight="1">
      <c r="A166" s="44">
        <f t="shared" si="6"/>
      </c>
      <c r="B166" s="45"/>
      <c r="C166" s="46">
        <f>IF(ISERROR(VLOOKUP(B166,'START LİSTE'!$B$6:$F$1259,2,0)),"",VLOOKUP(B166,'START LİSTE'!$B$6:$F$1259,2,0))</f>
      </c>
      <c r="D166" s="46">
        <f>IF(ISERROR(VLOOKUP(B166,'START LİSTE'!$B$6:$F$1259,3,0)),"",VLOOKUP(B166,'START LİSTE'!$B$6:$F$1259,3,0))</f>
      </c>
      <c r="E166" s="47">
        <f>IF(ISERROR(VLOOKUP(B166,'START LİSTE'!$B$6:$F$1259,4,0)),"",VLOOKUP(B166,'START LİSTE'!$B$6:$F$1259,4,0))</f>
      </c>
      <c r="F166" s="48">
        <f>IF(ISERROR(VLOOKUP($B166,'START LİSTE'!$B$6:$F$1259,5,0)),"",VLOOKUP($B166,'START LİSTE'!$B$6:$F$1259,5,0))</f>
      </c>
      <c r="G166" s="100"/>
      <c r="H166" s="49">
        <f t="shared" si="7"/>
      </c>
    </row>
    <row r="167" spans="1:8" ht="18" customHeight="1">
      <c r="A167" s="44">
        <f t="shared" si="6"/>
      </c>
      <c r="B167" s="45"/>
      <c r="C167" s="46">
        <f>IF(ISERROR(VLOOKUP(B167,'START LİSTE'!$B$6:$F$1259,2,0)),"",VLOOKUP(B167,'START LİSTE'!$B$6:$F$1259,2,0))</f>
      </c>
      <c r="D167" s="46">
        <f>IF(ISERROR(VLOOKUP(B167,'START LİSTE'!$B$6:$F$1259,3,0)),"",VLOOKUP(B167,'START LİSTE'!$B$6:$F$1259,3,0))</f>
      </c>
      <c r="E167" s="47">
        <f>IF(ISERROR(VLOOKUP(B167,'START LİSTE'!$B$6:$F$1259,4,0)),"",VLOOKUP(B167,'START LİSTE'!$B$6:$F$1259,4,0))</f>
      </c>
      <c r="F167" s="48">
        <f>IF(ISERROR(VLOOKUP($B167,'START LİSTE'!$B$6:$F$1259,5,0)),"",VLOOKUP($B167,'START LİSTE'!$B$6:$F$1259,5,0))</f>
      </c>
      <c r="G167" s="100"/>
      <c r="H167" s="49">
        <f t="shared" si="7"/>
      </c>
    </row>
    <row r="168" spans="1:8" ht="18" customHeight="1">
      <c r="A168" s="44">
        <f t="shared" si="6"/>
      </c>
      <c r="B168" s="45"/>
      <c r="C168" s="46">
        <f>IF(ISERROR(VLOOKUP(B168,'START LİSTE'!$B$6:$F$1259,2,0)),"",VLOOKUP(B168,'START LİSTE'!$B$6:$F$1259,2,0))</f>
      </c>
      <c r="D168" s="46">
        <f>IF(ISERROR(VLOOKUP(B168,'START LİSTE'!$B$6:$F$1259,3,0)),"",VLOOKUP(B168,'START LİSTE'!$B$6:$F$1259,3,0))</f>
      </c>
      <c r="E168" s="47">
        <f>IF(ISERROR(VLOOKUP(B168,'START LİSTE'!$B$6:$F$1259,4,0)),"",VLOOKUP(B168,'START LİSTE'!$B$6:$F$1259,4,0))</f>
      </c>
      <c r="F168" s="48">
        <f>IF(ISERROR(VLOOKUP($B168,'START LİSTE'!$B$6:$F$1259,5,0)),"",VLOOKUP($B168,'START LİSTE'!$B$6:$F$1259,5,0))</f>
      </c>
      <c r="G168" s="100"/>
      <c r="H168" s="49">
        <f t="shared" si="7"/>
      </c>
    </row>
    <row r="169" spans="1:8" ht="18" customHeight="1">
      <c r="A169" s="44">
        <f t="shared" si="6"/>
      </c>
      <c r="B169" s="45"/>
      <c r="C169" s="46">
        <f>IF(ISERROR(VLOOKUP(B169,'START LİSTE'!$B$6:$F$1259,2,0)),"",VLOOKUP(B169,'START LİSTE'!$B$6:$F$1259,2,0))</f>
      </c>
      <c r="D169" s="46">
        <f>IF(ISERROR(VLOOKUP(B169,'START LİSTE'!$B$6:$F$1259,3,0)),"",VLOOKUP(B169,'START LİSTE'!$B$6:$F$1259,3,0))</f>
      </c>
      <c r="E169" s="47">
        <f>IF(ISERROR(VLOOKUP(B169,'START LİSTE'!$B$6:$F$1259,4,0)),"",VLOOKUP(B169,'START LİSTE'!$B$6:$F$1259,4,0))</f>
      </c>
      <c r="F169" s="48">
        <f>IF(ISERROR(VLOOKUP($B169,'START LİSTE'!$B$6:$F$1259,5,0)),"",VLOOKUP($B169,'START LİSTE'!$B$6:$F$1259,5,0))</f>
      </c>
      <c r="G169" s="100"/>
      <c r="H169" s="49">
        <f t="shared" si="7"/>
      </c>
    </row>
    <row r="170" spans="1:8" ht="18" customHeight="1">
      <c r="A170" s="44">
        <f t="shared" si="6"/>
      </c>
      <c r="B170" s="45"/>
      <c r="C170" s="46">
        <f>IF(ISERROR(VLOOKUP(B170,'START LİSTE'!$B$6:$F$1259,2,0)),"",VLOOKUP(B170,'START LİSTE'!$B$6:$F$1259,2,0))</f>
      </c>
      <c r="D170" s="46">
        <f>IF(ISERROR(VLOOKUP(B170,'START LİSTE'!$B$6:$F$1259,3,0)),"",VLOOKUP(B170,'START LİSTE'!$B$6:$F$1259,3,0))</f>
      </c>
      <c r="E170" s="47">
        <f>IF(ISERROR(VLOOKUP(B170,'START LİSTE'!$B$6:$F$1259,4,0)),"",VLOOKUP(B170,'START LİSTE'!$B$6:$F$1259,4,0))</f>
      </c>
      <c r="F170" s="48">
        <f>IF(ISERROR(VLOOKUP($B170,'START LİSTE'!$B$6:$F$1259,5,0)),"",VLOOKUP($B170,'START LİSTE'!$B$6:$F$1259,5,0))</f>
      </c>
      <c r="G170" s="100"/>
      <c r="H170" s="49">
        <f t="shared" si="7"/>
      </c>
    </row>
    <row r="171" spans="1:8" ht="18" customHeight="1">
      <c r="A171" s="44">
        <f t="shared" si="6"/>
      </c>
      <c r="B171" s="45"/>
      <c r="C171" s="46">
        <f>IF(ISERROR(VLOOKUP(B171,'START LİSTE'!$B$6:$F$1259,2,0)),"",VLOOKUP(B171,'START LİSTE'!$B$6:$F$1259,2,0))</f>
      </c>
      <c r="D171" s="46">
        <f>IF(ISERROR(VLOOKUP(B171,'START LİSTE'!$B$6:$F$1259,3,0)),"",VLOOKUP(B171,'START LİSTE'!$B$6:$F$1259,3,0))</f>
      </c>
      <c r="E171" s="47">
        <f>IF(ISERROR(VLOOKUP(B171,'START LİSTE'!$B$6:$F$1259,4,0)),"",VLOOKUP(B171,'START LİSTE'!$B$6:$F$1259,4,0))</f>
      </c>
      <c r="F171" s="48">
        <f>IF(ISERROR(VLOOKUP($B171,'START LİSTE'!$B$6:$F$1259,5,0)),"",VLOOKUP($B171,'START LİSTE'!$B$6:$F$1259,5,0))</f>
      </c>
      <c r="G171" s="100"/>
      <c r="H171" s="49">
        <f t="shared" si="7"/>
      </c>
    </row>
    <row r="172" spans="1:8" ht="18" customHeight="1">
      <c r="A172" s="44">
        <f t="shared" si="6"/>
      </c>
      <c r="B172" s="45"/>
      <c r="C172" s="46">
        <f>IF(ISERROR(VLOOKUP(B172,'START LİSTE'!$B$6:$F$1259,2,0)),"",VLOOKUP(B172,'START LİSTE'!$B$6:$F$1259,2,0))</f>
      </c>
      <c r="D172" s="46">
        <f>IF(ISERROR(VLOOKUP(B172,'START LİSTE'!$B$6:$F$1259,3,0)),"",VLOOKUP(B172,'START LİSTE'!$B$6:$F$1259,3,0))</f>
      </c>
      <c r="E172" s="47">
        <f>IF(ISERROR(VLOOKUP(B172,'START LİSTE'!$B$6:$F$1259,4,0)),"",VLOOKUP(B172,'START LİSTE'!$B$6:$F$1259,4,0))</f>
      </c>
      <c r="F172" s="48">
        <f>IF(ISERROR(VLOOKUP($B172,'START LİSTE'!$B$6:$F$1259,5,0)),"",VLOOKUP($B172,'START LİSTE'!$B$6:$F$1259,5,0))</f>
      </c>
      <c r="G172" s="100"/>
      <c r="H172" s="49">
        <f t="shared" si="7"/>
      </c>
    </row>
    <row r="173" spans="1:8" ht="18" customHeight="1">
      <c r="A173" s="44">
        <f t="shared" si="6"/>
      </c>
      <c r="B173" s="45"/>
      <c r="C173" s="46">
        <f>IF(ISERROR(VLOOKUP(B173,'START LİSTE'!$B$6:$F$1259,2,0)),"",VLOOKUP(B173,'START LİSTE'!$B$6:$F$1259,2,0))</f>
      </c>
      <c r="D173" s="46">
        <f>IF(ISERROR(VLOOKUP(B173,'START LİSTE'!$B$6:$F$1259,3,0)),"",VLOOKUP(B173,'START LİSTE'!$B$6:$F$1259,3,0))</f>
      </c>
      <c r="E173" s="47">
        <f>IF(ISERROR(VLOOKUP(B173,'START LİSTE'!$B$6:$F$1259,4,0)),"",VLOOKUP(B173,'START LİSTE'!$B$6:$F$1259,4,0))</f>
      </c>
      <c r="F173" s="48">
        <f>IF(ISERROR(VLOOKUP($B173,'START LİSTE'!$B$6:$F$1259,5,0)),"",VLOOKUP($B173,'START LİSTE'!$B$6:$F$1259,5,0))</f>
      </c>
      <c r="G173" s="100"/>
      <c r="H173" s="49">
        <f t="shared" si="7"/>
      </c>
    </row>
    <row r="174" spans="1:8" ht="18" customHeight="1">
      <c r="A174" s="44">
        <f t="shared" si="6"/>
      </c>
      <c r="B174" s="45"/>
      <c r="C174" s="46">
        <f>IF(ISERROR(VLOOKUP(B174,'START LİSTE'!$B$6:$F$1259,2,0)),"",VLOOKUP(B174,'START LİSTE'!$B$6:$F$1259,2,0))</f>
      </c>
      <c r="D174" s="46">
        <f>IF(ISERROR(VLOOKUP(B174,'START LİSTE'!$B$6:$F$1259,3,0)),"",VLOOKUP(B174,'START LİSTE'!$B$6:$F$1259,3,0))</f>
      </c>
      <c r="E174" s="47">
        <f>IF(ISERROR(VLOOKUP(B174,'START LİSTE'!$B$6:$F$1259,4,0)),"",VLOOKUP(B174,'START LİSTE'!$B$6:$F$1259,4,0))</f>
      </c>
      <c r="F174" s="48">
        <f>IF(ISERROR(VLOOKUP($B174,'START LİSTE'!$B$6:$F$1259,5,0)),"",VLOOKUP($B174,'START LİSTE'!$B$6:$F$1259,5,0))</f>
      </c>
      <c r="G174" s="100"/>
      <c r="H174" s="49">
        <f t="shared" si="7"/>
      </c>
    </row>
    <row r="175" spans="1:8" ht="18" customHeight="1">
      <c r="A175" s="44">
        <f t="shared" si="6"/>
      </c>
      <c r="B175" s="45"/>
      <c r="C175" s="46">
        <f>IF(ISERROR(VLOOKUP(B175,'START LİSTE'!$B$6:$F$1259,2,0)),"",VLOOKUP(B175,'START LİSTE'!$B$6:$F$1259,2,0))</f>
      </c>
      <c r="D175" s="46">
        <f>IF(ISERROR(VLOOKUP(B175,'START LİSTE'!$B$6:$F$1259,3,0)),"",VLOOKUP(B175,'START LİSTE'!$B$6:$F$1259,3,0))</f>
      </c>
      <c r="E175" s="47">
        <f>IF(ISERROR(VLOOKUP(B175,'START LİSTE'!$B$6:$F$1259,4,0)),"",VLOOKUP(B175,'START LİSTE'!$B$6:$F$1259,4,0))</f>
      </c>
      <c r="F175" s="48">
        <f>IF(ISERROR(VLOOKUP($B175,'START LİSTE'!$B$6:$F$1259,5,0)),"",VLOOKUP($B175,'START LİSTE'!$B$6:$F$1259,5,0))</f>
      </c>
      <c r="G175" s="100"/>
      <c r="H175" s="49">
        <f t="shared" si="7"/>
      </c>
    </row>
    <row r="176" spans="1:8" ht="18" customHeight="1">
      <c r="A176" s="44">
        <f t="shared" si="6"/>
      </c>
      <c r="B176" s="45"/>
      <c r="C176" s="46">
        <f>IF(ISERROR(VLOOKUP(B176,'START LİSTE'!$B$6:$F$1259,2,0)),"",VLOOKUP(B176,'START LİSTE'!$B$6:$F$1259,2,0))</f>
      </c>
      <c r="D176" s="46">
        <f>IF(ISERROR(VLOOKUP(B176,'START LİSTE'!$B$6:$F$1259,3,0)),"",VLOOKUP(B176,'START LİSTE'!$B$6:$F$1259,3,0))</f>
      </c>
      <c r="E176" s="47">
        <f>IF(ISERROR(VLOOKUP(B176,'START LİSTE'!$B$6:$F$1259,4,0)),"",VLOOKUP(B176,'START LİSTE'!$B$6:$F$1259,4,0))</f>
      </c>
      <c r="F176" s="48">
        <f>IF(ISERROR(VLOOKUP($B176,'START LİSTE'!$B$6:$F$1259,5,0)),"",VLOOKUP($B176,'START LİSTE'!$B$6:$F$1259,5,0))</f>
      </c>
      <c r="G176" s="100"/>
      <c r="H176" s="49">
        <f t="shared" si="7"/>
      </c>
    </row>
    <row r="177" spans="1:8" ht="18" customHeight="1">
      <c r="A177" s="44">
        <f t="shared" si="6"/>
      </c>
      <c r="B177" s="45"/>
      <c r="C177" s="46">
        <f>IF(ISERROR(VLOOKUP(B177,'START LİSTE'!$B$6:$F$1259,2,0)),"",VLOOKUP(B177,'START LİSTE'!$B$6:$F$1259,2,0))</f>
      </c>
      <c r="D177" s="46">
        <f>IF(ISERROR(VLOOKUP(B177,'START LİSTE'!$B$6:$F$1259,3,0)),"",VLOOKUP(B177,'START LİSTE'!$B$6:$F$1259,3,0))</f>
      </c>
      <c r="E177" s="47">
        <f>IF(ISERROR(VLOOKUP(B177,'START LİSTE'!$B$6:$F$1259,4,0)),"",VLOOKUP(B177,'START LİSTE'!$B$6:$F$1259,4,0))</f>
      </c>
      <c r="F177" s="48">
        <f>IF(ISERROR(VLOOKUP($B177,'START LİSTE'!$B$6:$F$1259,5,0)),"",VLOOKUP($B177,'START LİSTE'!$B$6:$F$1259,5,0))</f>
      </c>
      <c r="G177" s="100"/>
      <c r="H177" s="49">
        <f t="shared" si="7"/>
      </c>
    </row>
    <row r="178" spans="1:8" ht="18" customHeight="1">
      <c r="A178" s="44">
        <f t="shared" si="6"/>
      </c>
      <c r="B178" s="45"/>
      <c r="C178" s="46">
        <f>IF(ISERROR(VLOOKUP(B178,'START LİSTE'!$B$6:$F$1259,2,0)),"",VLOOKUP(B178,'START LİSTE'!$B$6:$F$1259,2,0))</f>
      </c>
      <c r="D178" s="46">
        <f>IF(ISERROR(VLOOKUP(B178,'START LİSTE'!$B$6:$F$1259,3,0)),"",VLOOKUP(B178,'START LİSTE'!$B$6:$F$1259,3,0))</f>
      </c>
      <c r="E178" s="47">
        <f>IF(ISERROR(VLOOKUP(B178,'START LİSTE'!$B$6:$F$1259,4,0)),"",VLOOKUP(B178,'START LİSTE'!$B$6:$F$1259,4,0))</f>
      </c>
      <c r="F178" s="48">
        <f>IF(ISERROR(VLOOKUP($B178,'START LİSTE'!$B$6:$F$1259,5,0)),"",VLOOKUP($B178,'START LİSTE'!$B$6:$F$1259,5,0))</f>
      </c>
      <c r="G178" s="100"/>
      <c r="H178" s="49">
        <f t="shared" si="7"/>
      </c>
    </row>
    <row r="179" spans="1:8" ht="18" customHeight="1">
      <c r="A179" s="44">
        <f t="shared" si="6"/>
      </c>
      <c r="B179" s="45"/>
      <c r="C179" s="46">
        <f>IF(ISERROR(VLOOKUP(B179,'START LİSTE'!$B$6:$F$1259,2,0)),"",VLOOKUP(B179,'START LİSTE'!$B$6:$F$1259,2,0))</f>
      </c>
      <c r="D179" s="46">
        <f>IF(ISERROR(VLOOKUP(B179,'START LİSTE'!$B$6:$F$1259,3,0)),"",VLOOKUP(B179,'START LİSTE'!$B$6:$F$1259,3,0))</f>
      </c>
      <c r="E179" s="47">
        <f>IF(ISERROR(VLOOKUP(B179,'START LİSTE'!$B$6:$F$1259,4,0)),"",VLOOKUP(B179,'START LİSTE'!$B$6:$F$1259,4,0))</f>
      </c>
      <c r="F179" s="48">
        <f>IF(ISERROR(VLOOKUP($B179,'START LİSTE'!$B$6:$F$1259,5,0)),"",VLOOKUP($B179,'START LİSTE'!$B$6:$F$1259,5,0))</f>
      </c>
      <c r="G179" s="100"/>
      <c r="H179" s="49">
        <f t="shared" si="7"/>
      </c>
    </row>
    <row r="180" spans="1:8" ht="18" customHeight="1">
      <c r="A180" s="44">
        <f t="shared" si="6"/>
      </c>
      <c r="B180" s="45"/>
      <c r="C180" s="46">
        <f>IF(ISERROR(VLOOKUP(B180,'START LİSTE'!$B$6:$F$1259,2,0)),"",VLOOKUP(B180,'START LİSTE'!$B$6:$F$1259,2,0))</f>
      </c>
      <c r="D180" s="46">
        <f>IF(ISERROR(VLOOKUP(B180,'START LİSTE'!$B$6:$F$1259,3,0)),"",VLOOKUP(B180,'START LİSTE'!$B$6:$F$1259,3,0))</f>
      </c>
      <c r="E180" s="47">
        <f>IF(ISERROR(VLOOKUP(B180,'START LİSTE'!$B$6:$F$1259,4,0)),"",VLOOKUP(B180,'START LİSTE'!$B$6:$F$1259,4,0))</f>
      </c>
      <c r="F180" s="48">
        <f>IF(ISERROR(VLOOKUP($B180,'START LİSTE'!$B$6:$F$1259,5,0)),"",VLOOKUP($B180,'START LİSTE'!$B$6:$F$1259,5,0))</f>
      </c>
      <c r="G180" s="100"/>
      <c r="H180" s="49">
        <f t="shared" si="7"/>
      </c>
    </row>
    <row r="181" spans="1:8" ht="18" customHeight="1">
      <c r="A181" s="44">
        <f t="shared" si="6"/>
      </c>
      <c r="B181" s="45"/>
      <c r="C181" s="46">
        <f>IF(ISERROR(VLOOKUP(B181,'START LİSTE'!$B$6:$F$1259,2,0)),"",VLOOKUP(B181,'START LİSTE'!$B$6:$F$1259,2,0))</f>
      </c>
      <c r="D181" s="46">
        <f>IF(ISERROR(VLOOKUP(B181,'START LİSTE'!$B$6:$F$1259,3,0)),"",VLOOKUP(B181,'START LİSTE'!$B$6:$F$1259,3,0))</f>
      </c>
      <c r="E181" s="47">
        <f>IF(ISERROR(VLOOKUP(B181,'START LİSTE'!$B$6:$F$1259,4,0)),"",VLOOKUP(B181,'START LİSTE'!$B$6:$F$1259,4,0))</f>
      </c>
      <c r="F181" s="48">
        <f>IF(ISERROR(VLOOKUP($B181,'START LİSTE'!$B$6:$F$1259,5,0)),"",VLOOKUP($B181,'START LİSTE'!$B$6:$F$1259,5,0))</f>
      </c>
      <c r="G181" s="100"/>
      <c r="H181" s="49">
        <f t="shared" si="7"/>
      </c>
    </row>
    <row r="182" spans="1:8" ht="18" customHeight="1">
      <c r="A182" s="44">
        <f t="shared" si="6"/>
      </c>
      <c r="B182" s="45"/>
      <c r="C182" s="46">
        <f>IF(ISERROR(VLOOKUP(B182,'START LİSTE'!$B$6:$F$1259,2,0)),"",VLOOKUP(B182,'START LİSTE'!$B$6:$F$1259,2,0))</f>
      </c>
      <c r="D182" s="46">
        <f>IF(ISERROR(VLOOKUP(B182,'START LİSTE'!$B$6:$F$1259,3,0)),"",VLOOKUP(B182,'START LİSTE'!$B$6:$F$1259,3,0))</f>
      </c>
      <c r="E182" s="47">
        <f>IF(ISERROR(VLOOKUP(B182,'START LİSTE'!$B$6:$F$1259,4,0)),"",VLOOKUP(B182,'START LİSTE'!$B$6:$F$1259,4,0))</f>
      </c>
      <c r="F182" s="48">
        <f>IF(ISERROR(VLOOKUP($B182,'START LİSTE'!$B$6:$F$1259,5,0)),"",VLOOKUP($B182,'START LİSTE'!$B$6:$F$1259,5,0))</f>
      </c>
      <c r="G182" s="100"/>
      <c r="H182" s="49">
        <f t="shared" si="7"/>
      </c>
    </row>
    <row r="183" spans="1:8" ht="18" customHeight="1">
      <c r="A183" s="44">
        <f t="shared" si="6"/>
      </c>
      <c r="B183" s="45"/>
      <c r="C183" s="46">
        <f>IF(ISERROR(VLOOKUP(B183,'START LİSTE'!$B$6:$F$1259,2,0)),"",VLOOKUP(B183,'START LİSTE'!$B$6:$F$1259,2,0))</f>
      </c>
      <c r="D183" s="46">
        <f>IF(ISERROR(VLOOKUP(B183,'START LİSTE'!$B$6:$F$1259,3,0)),"",VLOOKUP(B183,'START LİSTE'!$B$6:$F$1259,3,0))</f>
      </c>
      <c r="E183" s="47">
        <f>IF(ISERROR(VLOOKUP(B183,'START LİSTE'!$B$6:$F$1259,4,0)),"",VLOOKUP(B183,'START LİSTE'!$B$6:$F$1259,4,0))</f>
      </c>
      <c r="F183" s="48">
        <f>IF(ISERROR(VLOOKUP($B183,'START LİSTE'!$B$6:$F$1259,5,0)),"",VLOOKUP($B183,'START LİSTE'!$B$6:$F$1259,5,0))</f>
      </c>
      <c r="G183" s="100"/>
      <c r="H183" s="49">
        <f t="shared" si="7"/>
      </c>
    </row>
    <row r="184" spans="1:8" ht="18" customHeight="1">
      <c r="A184" s="44">
        <f t="shared" si="6"/>
      </c>
      <c r="B184" s="45"/>
      <c r="C184" s="46">
        <f>IF(ISERROR(VLOOKUP(B184,'START LİSTE'!$B$6:$F$1259,2,0)),"",VLOOKUP(B184,'START LİSTE'!$B$6:$F$1259,2,0))</f>
      </c>
      <c r="D184" s="46">
        <f>IF(ISERROR(VLOOKUP(B184,'START LİSTE'!$B$6:$F$1259,3,0)),"",VLOOKUP(B184,'START LİSTE'!$B$6:$F$1259,3,0))</f>
      </c>
      <c r="E184" s="47">
        <f>IF(ISERROR(VLOOKUP(B184,'START LİSTE'!$B$6:$F$1259,4,0)),"",VLOOKUP(B184,'START LİSTE'!$B$6:$F$1259,4,0))</f>
      </c>
      <c r="F184" s="48">
        <f>IF(ISERROR(VLOOKUP($B184,'START LİSTE'!$B$6:$F$1259,5,0)),"",VLOOKUP($B184,'START LİSTE'!$B$6:$F$1259,5,0))</f>
      </c>
      <c r="G184" s="100"/>
      <c r="H184" s="49">
        <f t="shared" si="7"/>
      </c>
    </row>
    <row r="185" spans="1:8" ht="18" customHeight="1">
      <c r="A185" s="44">
        <f t="shared" si="6"/>
      </c>
      <c r="B185" s="45"/>
      <c r="C185" s="46">
        <f>IF(ISERROR(VLOOKUP(B185,'START LİSTE'!$B$6:$F$1259,2,0)),"",VLOOKUP(B185,'START LİSTE'!$B$6:$F$1259,2,0))</f>
      </c>
      <c r="D185" s="46">
        <f>IF(ISERROR(VLOOKUP(B185,'START LİSTE'!$B$6:$F$1259,3,0)),"",VLOOKUP(B185,'START LİSTE'!$B$6:$F$1259,3,0))</f>
      </c>
      <c r="E185" s="47">
        <f>IF(ISERROR(VLOOKUP(B185,'START LİSTE'!$B$6:$F$1259,4,0)),"",VLOOKUP(B185,'START LİSTE'!$B$6:$F$1259,4,0))</f>
      </c>
      <c r="F185" s="48">
        <f>IF(ISERROR(VLOOKUP($B185,'START LİSTE'!$B$6:$F$1259,5,0)),"",VLOOKUP($B185,'START LİSTE'!$B$6:$F$1259,5,0))</f>
      </c>
      <c r="G185" s="100"/>
      <c r="H185" s="49">
        <f t="shared" si="7"/>
      </c>
    </row>
    <row r="186" spans="1:8" ht="18" customHeight="1">
      <c r="A186" s="44">
        <f t="shared" si="6"/>
      </c>
      <c r="B186" s="45"/>
      <c r="C186" s="46">
        <f>IF(ISERROR(VLOOKUP(B186,'START LİSTE'!$B$6:$F$1259,2,0)),"",VLOOKUP(B186,'START LİSTE'!$B$6:$F$1259,2,0))</f>
      </c>
      <c r="D186" s="46">
        <f>IF(ISERROR(VLOOKUP(B186,'START LİSTE'!$B$6:$F$1259,3,0)),"",VLOOKUP(B186,'START LİSTE'!$B$6:$F$1259,3,0))</f>
      </c>
      <c r="E186" s="47">
        <f>IF(ISERROR(VLOOKUP(B186,'START LİSTE'!$B$6:$F$1259,4,0)),"",VLOOKUP(B186,'START LİSTE'!$B$6:$F$1259,4,0))</f>
      </c>
      <c r="F186" s="48">
        <f>IF(ISERROR(VLOOKUP($B186,'START LİSTE'!$B$6:$F$1259,5,0)),"",VLOOKUP($B186,'START LİSTE'!$B$6:$F$1259,5,0))</f>
      </c>
      <c r="G186" s="100"/>
      <c r="H186" s="49">
        <f t="shared" si="7"/>
      </c>
    </row>
    <row r="187" spans="1:8" ht="18" customHeight="1">
      <c r="A187" s="44">
        <f t="shared" si="6"/>
      </c>
      <c r="B187" s="45"/>
      <c r="C187" s="46">
        <f>IF(ISERROR(VLOOKUP(B187,'START LİSTE'!$B$6:$F$1259,2,0)),"",VLOOKUP(B187,'START LİSTE'!$B$6:$F$1259,2,0))</f>
      </c>
      <c r="D187" s="46">
        <f>IF(ISERROR(VLOOKUP(B187,'START LİSTE'!$B$6:$F$1259,3,0)),"",VLOOKUP(B187,'START LİSTE'!$B$6:$F$1259,3,0))</f>
      </c>
      <c r="E187" s="47">
        <f>IF(ISERROR(VLOOKUP(B187,'START LİSTE'!$B$6:$F$1259,4,0)),"",VLOOKUP(B187,'START LİSTE'!$B$6:$F$1259,4,0))</f>
      </c>
      <c r="F187" s="48">
        <f>IF(ISERROR(VLOOKUP($B187,'START LİSTE'!$B$6:$F$1259,5,0)),"",VLOOKUP($B187,'START LİSTE'!$B$6:$F$1259,5,0))</f>
      </c>
      <c r="G187" s="100"/>
      <c r="H187" s="49">
        <f t="shared" si="7"/>
      </c>
    </row>
    <row r="188" spans="1:8" ht="18" customHeight="1">
      <c r="A188" s="44">
        <f t="shared" si="6"/>
      </c>
      <c r="B188" s="45"/>
      <c r="C188" s="46">
        <f>IF(ISERROR(VLOOKUP(B188,'START LİSTE'!$B$6:$F$1259,2,0)),"",VLOOKUP(B188,'START LİSTE'!$B$6:$F$1259,2,0))</f>
      </c>
      <c r="D188" s="46">
        <f>IF(ISERROR(VLOOKUP(B188,'START LİSTE'!$B$6:$F$1259,3,0)),"",VLOOKUP(B188,'START LİSTE'!$B$6:$F$1259,3,0))</f>
      </c>
      <c r="E188" s="47">
        <f>IF(ISERROR(VLOOKUP(B188,'START LİSTE'!$B$6:$F$1259,4,0)),"",VLOOKUP(B188,'START LİSTE'!$B$6:$F$1259,4,0))</f>
      </c>
      <c r="F188" s="48">
        <f>IF(ISERROR(VLOOKUP($B188,'START LİSTE'!$B$6:$F$1259,5,0)),"",VLOOKUP($B188,'START LİSTE'!$B$6:$F$1259,5,0))</f>
      </c>
      <c r="G188" s="100"/>
      <c r="H188" s="49">
        <f t="shared" si="7"/>
      </c>
    </row>
    <row r="189" spans="1:8" ht="18" customHeight="1">
      <c r="A189" s="44">
        <f t="shared" si="6"/>
      </c>
      <c r="B189" s="45"/>
      <c r="C189" s="46">
        <f>IF(ISERROR(VLOOKUP(B189,'START LİSTE'!$B$6:$F$1259,2,0)),"",VLOOKUP(B189,'START LİSTE'!$B$6:$F$1259,2,0))</f>
      </c>
      <c r="D189" s="46">
        <f>IF(ISERROR(VLOOKUP(B189,'START LİSTE'!$B$6:$F$1259,3,0)),"",VLOOKUP(B189,'START LİSTE'!$B$6:$F$1259,3,0))</f>
      </c>
      <c r="E189" s="47">
        <f>IF(ISERROR(VLOOKUP(B189,'START LİSTE'!$B$6:$F$1259,4,0)),"",VLOOKUP(B189,'START LİSTE'!$B$6:$F$1259,4,0))</f>
      </c>
      <c r="F189" s="48">
        <f>IF(ISERROR(VLOOKUP($B189,'START LİSTE'!$B$6:$F$1259,5,0)),"",VLOOKUP($B189,'START LİSTE'!$B$6:$F$1259,5,0))</f>
      </c>
      <c r="G189" s="100"/>
      <c r="H189" s="49">
        <f t="shared" si="7"/>
      </c>
    </row>
    <row r="190" spans="1:8" ht="18" customHeight="1">
      <c r="A190" s="44">
        <f t="shared" si="6"/>
      </c>
      <c r="B190" s="45"/>
      <c r="C190" s="46">
        <f>IF(ISERROR(VLOOKUP(B190,'START LİSTE'!$B$6:$F$1259,2,0)),"",VLOOKUP(B190,'START LİSTE'!$B$6:$F$1259,2,0))</f>
      </c>
      <c r="D190" s="46">
        <f>IF(ISERROR(VLOOKUP(B190,'START LİSTE'!$B$6:$F$1259,3,0)),"",VLOOKUP(B190,'START LİSTE'!$B$6:$F$1259,3,0))</f>
      </c>
      <c r="E190" s="47">
        <f>IF(ISERROR(VLOOKUP(B190,'START LİSTE'!$B$6:$F$1259,4,0)),"",VLOOKUP(B190,'START LİSTE'!$B$6:$F$1259,4,0))</f>
      </c>
      <c r="F190" s="48">
        <f>IF(ISERROR(VLOOKUP($B190,'START LİSTE'!$B$6:$F$1259,5,0)),"",VLOOKUP($B190,'START LİSTE'!$B$6:$F$1259,5,0))</f>
      </c>
      <c r="G190" s="100"/>
      <c r="H190" s="49">
        <f t="shared" si="7"/>
      </c>
    </row>
    <row r="191" spans="1:8" ht="18" customHeight="1">
      <c r="A191" s="44">
        <f t="shared" si="6"/>
      </c>
      <c r="B191" s="45"/>
      <c r="C191" s="46">
        <f>IF(ISERROR(VLOOKUP(B191,'START LİSTE'!$B$6:$F$1259,2,0)),"",VLOOKUP(B191,'START LİSTE'!$B$6:$F$1259,2,0))</f>
      </c>
      <c r="D191" s="46">
        <f>IF(ISERROR(VLOOKUP(B191,'START LİSTE'!$B$6:$F$1259,3,0)),"",VLOOKUP(B191,'START LİSTE'!$B$6:$F$1259,3,0))</f>
      </c>
      <c r="E191" s="47">
        <f>IF(ISERROR(VLOOKUP(B191,'START LİSTE'!$B$6:$F$1259,4,0)),"",VLOOKUP(B191,'START LİSTE'!$B$6:$F$1259,4,0))</f>
      </c>
      <c r="F191" s="48">
        <f>IF(ISERROR(VLOOKUP($B191,'START LİSTE'!$B$6:$F$1259,5,0)),"",VLOOKUP($B191,'START LİSTE'!$B$6:$F$1259,5,0))</f>
      </c>
      <c r="G191" s="100"/>
      <c r="H191" s="49">
        <f t="shared" si="7"/>
      </c>
    </row>
    <row r="192" spans="1:8" ht="18" customHeight="1">
      <c r="A192" s="44">
        <f t="shared" si="6"/>
      </c>
      <c r="B192" s="45"/>
      <c r="C192" s="46">
        <f>IF(ISERROR(VLOOKUP(B192,'START LİSTE'!$B$6:$F$1259,2,0)),"",VLOOKUP(B192,'START LİSTE'!$B$6:$F$1259,2,0))</f>
      </c>
      <c r="D192" s="46">
        <f>IF(ISERROR(VLOOKUP(B192,'START LİSTE'!$B$6:$F$1259,3,0)),"",VLOOKUP(B192,'START LİSTE'!$B$6:$F$1259,3,0))</f>
      </c>
      <c r="E192" s="47">
        <f>IF(ISERROR(VLOOKUP(B192,'START LİSTE'!$B$6:$F$1259,4,0)),"",VLOOKUP(B192,'START LİSTE'!$B$6:$F$1259,4,0))</f>
      </c>
      <c r="F192" s="48">
        <f>IF(ISERROR(VLOOKUP($B192,'START LİSTE'!$B$6:$F$1259,5,0)),"",VLOOKUP($B192,'START LİSTE'!$B$6:$F$1259,5,0))</f>
      </c>
      <c r="G192" s="100"/>
      <c r="H192" s="49">
        <f t="shared" si="7"/>
      </c>
    </row>
    <row r="193" spans="1:8" ht="18" customHeight="1">
      <c r="A193" s="44">
        <f t="shared" si="6"/>
      </c>
      <c r="B193" s="45"/>
      <c r="C193" s="46">
        <f>IF(ISERROR(VLOOKUP(B193,'START LİSTE'!$B$6:$F$1259,2,0)),"",VLOOKUP(B193,'START LİSTE'!$B$6:$F$1259,2,0))</f>
      </c>
      <c r="D193" s="46">
        <f>IF(ISERROR(VLOOKUP(B193,'START LİSTE'!$B$6:$F$1259,3,0)),"",VLOOKUP(B193,'START LİSTE'!$B$6:$F$1259,3,0))</f>
      </c>
      <c r="E193" s="47">
        <f>IF(ISERROR(VLOOKUP(B193,'START LİSTE'!$B$6:$F$1259,4,0)),"",VLOOKUP(B193,'START LİSTE'!$B$6:$F$1259,4,0))</f>
      </c>
      <c r="F193" s="48">
        <f>IF(ISERROR(VLOOKUP($B193,'START LİSTE'!$B$6:$F$1259,5,0)),"",VLOOKUP($B193,'START LİSTE'!$B$6:$F$1259,5,0))</f>
      </c>
      <c r="G193" s="100"/>
      <c r="H193" s="49">
        <f t="shared" si="7"/>
      </c>
    </row>
    <row r="194" spans="1:8" ht="18" customHeight="1">
      <c r="A194" s="44">
        <f t="shared" si="6"/>
      </c>
      <c r="B194" s="45"/>
      <c r="C194" s="46">
        <f>IF(ISERROR(VLOOKUP(B194,'START LİSTE'!$B$6:$F$1259,2,0)),"",VLOOKUP(B194,'START LİSTE'!$B$6:$F$1259,2,0))</f>
      </c>
      <c r="D194" s="46">
        <f>IF(ISERROR(VLOOKUP(B194,'START LİSTE'!$B$6:$F$1259,3,0)),"",VLOOKUP(B194,'START LİSTE'!$B$6:$F$1259,3,0))</f>
      </c>
      <c r="E194" s="47">
        <f>IF(ISERROR(VLOOKUP(B194,'START LİSTE'!$B$6:$F$1259,4,0)),"",VLOOKUP(B194,'START LİSTE'!$B$6:$F$1259,4,0))</f>
      </c>
      <c r="F194" s="48">
        <f>IF(ISERROR(VLOOKUP($B194,'START LİSTE'!$B$6:$F$1259,5,0)),"",VLOOKUP($B194,'START LİSTE'!$B$6:$F$1259,5,0))</f>
      </c>
      <c r="G194" s="100"/>
      <c r="H194" s="49">
        <f t="shared" si="7"/>
      </c>
    </row>
    <row r="195" spans="1:8" ht="18" customHeight="1">
      <c r="A195" s="44">
        <f t="shared" si="6"/>
      </c>
      <c r="B195" s="45"/>
      <c r="C195" s="46">
        <f>IF(ISERROR(VLOOKUP(B195,'START LİSTE'!$B$6:$F$1259,2,0)),"",VLOOKUP(B195,'START LİSTE'!$B$6:$F$1259,2,0))</f>
      </c>
      <c r="D195" s="46">
        <f>IF(ISERROR(VLOOKUP(B195,'START LİSTE'!$B$6:$F$1259,3,0)),"",VLOOKUP(B195,'START LİSTE'!$B$6:$F$1259,3,0))</f>
      </c>
      <c r="E195" s="47">
        <f>IF(ISERROR(VLOOKUP(B195,'START LİSTE'!$B$6:$F$1259,4,0)),"",VLOOKUP(B195,'START LİSTE'!$B$6:$F$1259,4,0))</f>
      </c>
      <c r="F195" s="48">
        <f>IF(ISERROR(VLOOKUP($B195,'START LİSTE'!$B$6:$F$1259,5,0)),"",VLOOKUP($B195,'START LİSTE'!$B$6:$F$1259,5,0))</f>
      </c>
      <c r="G195" s="100"/>
      <c r="H195" s="49">
        <f t="shared" si="7"/>
      </c>
    </row>
    <row r="196" spans="1:8" ht="18" customHeight="1">
      <c r="A196" s="44">
        <f t="shared" si="6"/>
      </c>
      <c r="B196" s="45"/>
      <c r="C196" s="46">
        <f>IF(ISERROR(VLOOKUP(B196,'START LİSTE'!$B$6:$F$1259,2,0)),"",VLOOKUP(B196,'START LİSTE'!$B$6:$F$1259,2,0))</f>
      </c>
      <c r="D196" s="46">
        <f>IF(ISERROR(VLOOKUP(B196,'START LİSTE'!$B$6:$F$1259,3,0)),"",VLOOKUP(B196,'START LİSTE'!$B$6:$F$1259,3,0))</f>
      </c>
      <c r="E196" s="47">
        <f>IF(ISERROR(VLOOKUP(B196,'START LİSTE'!$B$6:$F$1259,4,0)),"",VLOOKUP(B196,'START LİSTE'!$B$6:$F$1259,4,0))</f>
      </c>
      <c r="F196" s="48">
        <f>IF(ISERROR(VLOOKUP($B196,'START LİSTE'!$B$6:$F$1259,5,0)),"",VLOOKUP($B196,'START LİSTE'!$B$6:$F$1259,5,0))</f>
      </c>
      <c r="G196" s="100"/>
      <c r="H196" s="49">
        <f t="shared" si="7"/>
      </c>
    </row>
    <row r="197" spans="1:8" ht="18" customHeight="1">
      <c r="A197" s="44">
        <f t="shared" si="6"/>
      </c>
      <c r="B197" s="45"/>
      <c r="C197" s="46">
        <f>IF(ISERROR(VLOOKUP(B197,'START LİSTE'!$B$6:$F$1259,2,0)),"",VLOOKUP(B197,'START LİSTE'!$B$6:$F$1259,2,0))</f>
      </c>
      <c r="D197" s="46">
        <f>IF(ISERROR(VLOOKUP(B197,'START LİSTE'!$B$6:$F$1259,3,0)),"",VLOOKUP(B197,'START LİSTE'!$B$6:$F$1259,3,0))</f>
      </c>
      <c r="E197" s="47">
        <f>IF(ISERROR(VLOOKUP(B197,'START LİSTE'!$B$6:$F$1259,4,0)),"",VLOOKUP(B197,'START LİSTE'!$B$6:$F$1259,4,0))</f>
      </c>
      <c r="F197" s="48">
        <f>IF(ISERROR(VLOOKUP($B197,'START LİSTE'!$B$6:$F$1259,5,0)),"",VLOOKUP($B197,'START LİSTE'!$B$6:$F$1259,5,0))</f>
      </c>
      <c r="G197" s="100"/>
      <c r="H197" s="49">
        <f t="shared" si="7"/>
      </c>
    </row>
    <row r="198" spans="1:8" ht="18" customHeight="1">
      <c r="A198" s="44">
        <f t="shared" si="6"/>
      </c>
      <c r="B198" s="45"/>
      <c r="C198" s="46">
        <f>IF(ISERROR(VLOOKUP(B198,'START LİSTE'!$B$6:$F$1259,2,0)),"",VLOOKUP(B198,'START LİSTE'!$B$6:$F$1259,2,0))</f>
      </c>
      <c r="D198" s="46">
        <f>IF(ISERROR(VLOOKUP(B198,'START LİSTE'!$B$6:$F$1259,3,0)),"",VLOOKUP(B198,'START LİSTE'!$B$6:$F$1259,3,0))</f>
      </c>
      <c r="E198" s="47">
        <f>IF(ISERROR(VLOOKUP(B198,'START LİSTE'!$B$6:$F$1259,4,0)),"",VLOOKUP(B198,'START LİSTE'!$B$6:$F$1259,4,0))</f>
      </c>
      <c r="F198" s="48">
        <f>IF(ISERROR(VLOOKUP($B198,'START LİSTE'!$B$6:$F$1259,5,0)),"",VLOOKUP($B198,'START LİSTE'!$B$6:$F$1259,5,0))</f>
      </c>
      <c r="G198" s="100"/>
      <c r="H198" s="49">
        <f t="shared" si="7"/>
      </c>
    </row>
    <row r="199" spans="1:8" ht="18" customHeight="1">
      <c r="A199" s="44">
        <f t="shared" si="6"/>
      </c>
      <c r="B199" s="45"/>
      <c r="C199" s="46">
        <f>IF(ISERROR(VLOOKUP(B199,'START LİSTE'!$B$6:$F$1259,2,0)),"",VLOOKUP(B199,'START LİSTE'!$B$6:$F$1259,2,0))</f>
      </c>
      <c r="D199" s="46">
        <f>IF(ISERROR(VLOOKUP(B199,'START LİSTE'!$B$6:$F$1259,3,0)),"",VLOOKUP(B199,'START LİSTE'!$B$6:$F$1259,3,0))</f>
      </c>
      <c r="E199" s="47">
        <f>IF(ISERROR(VLOOKUP(B199,'START LİSTE'!$B$6:$F$1259,4,0)),"",VLOOKUP(B199,'START LİSTE'!$B$6:$F$1259,4,0))</f>
      </c>
      <c r="F199" s="48">
        <f>IF(ISERROR(VLOOKUP($B199,'START LİSTE'!$B$6:$F$1259,5,0)),"",VLOOKUP($B199,'START LİSTE'!$B$6:$F$1259,5,0))</f>
      </c>
      <c r="G199" s="100"/>
      <c r="H199" s="49">
        <f t="shared" si="7"/>
      </c>
    </row>
    <row r="200" spans="1:8" ht="18" customHeight="1">
      <c r="A200" s="44">
        <f aca="true" t="shared" si="8" ref="A200:A255">IF(B200&lt;&gt;"",A199+1,"")</f>
      </c>
      <c r="B200" s="45"/>
      <c r="C200" s="46">
        <f>IF(ISERROR(VLOOKUP(B200,'START LİSTE'!$B$6:$F$1259,2,0)),"",VLOOKUP(B200,'START LİSTE'!$B$6:$F$1259,2,0))</f>
      </c>
      <c r="D200" s="46">
        <f>IF(ISERROR(VLOOKUP(B200,'START LİSTE'!$B$6:$F$1259,3,0)),"",VLOOKUP(B200,'START LİSTE'!$B$6:$F$1259,3,0))</f>
      </c>
      <c r="E200" s="47">
        <f>IF(ISERROR(VLOOKUP(B200,'START LİSTE'!$B$6:$F$1259,4,0)),"",VLOOKUP(B200,'START LİSTE'!$B$6:$F$1259,4,0))</f>
      </c>
      <c r="F200" s="48">
        <f>IF(ISERROR(VLOOKUP($B200,'START LİSTE'!$B$6:$F$1259,5,0)),"",VLOOKUP($B200,'START LİSTE'!$B$6:$F$1259,5,0))</f>
      </c>
      <c r="G200" s="100"/>
      <c r="H200" s="49">
        <f t="shared" si="7"/>
      </c>
    </row>
    <row r="201" spans="1:8" ht="18" customHeight="1">
      <c r="A201" s="44">
        <f t="shared" si="8"/>
      </c>
      <c r="B201" s="45"/>
      <c r="C201" s="46">
        <f>IF(ISERROR(VLOOKUP(B201,'START LİSTE'!$B$6:$F$1259,2,0)),"",VLOOKUP(B201,'START LİSTE'!$B$6:$F$1259,2,0))</f>
      </c>
      <c r="D201" s="46">
        <f>IF(ISERROR(VLOOKUP(B201,'START LİSTE'!$B$6:$F$1259,3,0)),"",VLOOKUP(B201,'START LİSTE'!$B$6:$F$1259,3,0))</f>
      </c>
      <c r="E201" s="47">
        <f>IF(ISERROR(VLOOKUP(B201,'START LİSTE'!$B$6:$F$1259,4,0)),"",VLOOKUP(B201,'START LİSTE'!$B$6:$F$1259,4,0))</f>
      </c>
      <c r="F201" s="48">
        <f>IF(ISERROR(VLOOKUP($B201,'START LİSTE'!$B$6:$F$1259,5,0)),"",VLOOKUP($B201,'START LİSTE'!$B$6:$F$1259,5,0))</f>
      </c>
      <c r="G201" s="100"/>
      <c r="H201" s="49">
        <f aca="true" t="shared" si="9" ref="H201:H255">IF(OR(G201="DQ",G201="DNF",G201="DNS"),"-",IF(B201&lt;&gt;"",IF(E201="F",H200,H200+1),""))</f>
      </c>
    </row>
    <row r="202" spans="1:8" ht="18" customHeight="1">
      <c r="A202" s="44">
        <f t="shared" si="8"/>
      </c>
      <c r="B202" s="45"/>
      <c r="C202" s="46">
        <f>IF(ISERROR(VLOOKUP(B202,'START LİSTE'!$B$6:$F$1259,2,0)),"",VLOOKUP(B202,'START LİSTE'!$B$6:$F$1259,2,0))</f>
      </c>
      <c r="D202" s="46">
        <f>IF(ISERROR(VLOOKUP(B202,'START LİSTE'!$B$6:$F$1259,3,0)),"",VLOOKUP(B202,'START LİSTE'!$B$6:$F$1259,3,0))</f>
      </c>
      <c r="E202" s="47">
        <f>IF(ISERROR(VLOOKUP(B202,'START LİSTE'!$B$6:$F$1259,4,0)),"",VLOOKUP(B202,'START LİSTE'!$B$6:$F$1259,4,0))</f>
      </c>
      <c r="F202" s="48">
        <f>IF(ISERROR(VLOOKUP($B202,'START LİSTE'!$B$6:$F$1259,5,0)),"",VLOOKUP($B202,'START LİSTE'!$B$6:$F$1259,5,0))</f>
      </c>
      <c r="G202" s="100"/>
      <c r="H202" s="49">
        <f t="shared" si="9"/>
      </c>
    </row>
    <row r="203" spans="1:8" ht="18" customHeight="1">
      <c r="A203" s="44">
        <f t="shared" si="8"/>
      </c>
      <c r="B203" s="45"/>
      <c r="C203" s="46">
        <f>IF(ISERROR(VLOOKUP(B203,'START LİSTE'!$B$6:$F$1259,2,0)),"",VLOOKUP(B203,'START LİSTE'!$B$6:$F$1259,2,0))</f>
      </c>
      <c r="D203" s="46">
        <f>IF(ISERROR(VLOOKUP(B203,'START LİSTE'!$B$6:$F$1259,3,0)),"",VLOOKUP(B203,'START LİSTE'!$B$6:$F$1259,3,0))</f>
      </c>
      <c r="E203" s="47">
        <f>IF(ISERROR(VLOOKUP(B203,'START LİSTE'!$B$6:$F$1259,4,0)),"",VLOOKUP(B203,'START LİSTE'!$B$6:$F$1259,4,0))</f>
      </c>
      <c r="F203" s="48">
        <f>IF(ISERROR(VLOOKUP($B203,'START LİSTE'!$B$6:$F$1259,5,0)),"",VLOOKUP($B203,'START LİSTE'!$B$6:$F$1259,5,0))</f>
      </c>
      <c r="G203" s="100"/>
      <c r="H203" s="49">
        <f t="shared" si="9"/>
      </c>
    </row>
    <row r="204" spans="1:8" ht="18" customHeight="1">
      <c r="A204" s="44">
        <f t="shared" si="8"/>
      </c>
      <c r="B204" s="45"/>
      <c r="C204" s="46">
        <f>IF(ISERROR(VLOOKUP(B204,'START LİSTE'!$B$6:$F$1259,2,0)),"",VLOOKUP(B204,'START LİSTE'!$B$6:$F$1259,2,0))</f>
      </c>
      <c r="D204" s="46">
        <f>IF(ISERROR(VLOOKUP(B204,'START LİSTE'!$B$6:$F$1259,3,0)),"",VLOOKUP(B204,'START LİSTE'!$B$6:$F$1259,3,0))</f>
      </c>
      <c r="E204" s="47">
        <f>IF(ISERROR(VLOOKUP(B204,'START LİSTE'!$B$6:$F$1259,4,0)),"",VLOOKUP(B204,'START LİSTE'!$B$6:$F$1259,4,0))</f>
      </c>
      <c r="F204" s="48">
        <f>IF(ISERROR(VLOOKUP($B204,'START LİSTE'!$B$6:$F$1259,5,0)),"",VLOOKUP($B204,'START LİSTE'!$B$6:$F$1259,5,0))</f>
      </c>
      <c r="G204" s="100"/>
      <c r="H204" s="49">
        <f t="shared" si="9"/>
      </c>
    </row>
    <row r="205" spans="1:8" ht="18" customHeight="1">
      <c r="A205" s="44">
        <f t="shared" si="8"/>
      </c>
      <c r="B205" s="45"/>
      <c r="C205" s="46">
        <f>IF(ISERROR(VLOOKUP(B205,'START LİSTE'!$B$6:$F$1259,2,0)),"",VLOOKUP(B205,'START LİSTE'!$B$6:$F$1259,2,0))</f>
      </c>
      <c r="D205" s="46">
        <f>IF(ISERROR(VLOOKUP(B205,'START LİSTE'!$B$6:$F$1259,3,0)),"",VLOOKUP(B205,'START LİSTE'!$B$6:$F$1259,3,0))</f>
      </c>
      <c r="E205" s="47">
        <f>IF(ISERROR(VLOOKUP(B205,'START LİSTE'!$B$6:$F$1259,4,0)),"",VLOOKUP(B205,'START LİSTE'!$B$6:$F$1259,4,0))</f>
      </c>
      <c r="F205" s="48">
        <f>IF(ISERROR(VLOOKUP($B205,'START LİSTE'!$B$6:$F$1259,5,0)),"",VLOOKUP($B205,'START LİSTE'!$B$6:$F$1259,5,0))</f>
      </c>
      <c r="G205" s="100"/>
      <c r="H205" s="49">
        <f t="shared" si="9"/>
      </c>
    </row>
    <row r="206" spans="1:8" ht="18" customHeight="1">
      <c r="A206" s="44">
        <f t="shared" si="8"/>
      </c>
      <c r="B206" s="45"/>
      <c r="C206" s="46">
        <f>IF(ISERROR(VLOOKUP(B206,'START LİSTE'!$B$6:$F$1259,2,0)),"",VLOOKUP(B206,'START LİSTE'!$B$6:$F$1259,2,0))</f>
      </c>
      <c r="D206" s="46">
        <f>IF(ISERROR(VLOOKUP(B206,'START LİSTE'!$B$6:$F$1259,3,0)),"",VLOOKUP(B206,'START LİSTE'!$B$6:$F$1259,3,0))</f>
      </c>
      <c r="E206" s="47">
        <f>IF(ISERROR(VLOOKUP(B206,'START LİSTE'!$B$6:$F$1259,4,0)),"",VLOOKUP(B206,'START LİSTE'!$B$6:$F$1259,4,0))</f>
      </c>
      <c r="F206" s="48">
        <f>IF(ISERROR(VLOOKUP($B206,'START LİSTE'!$B$6:$F$1259,5,0)),"",VLOOKUP($B206,'START LİSTE'!$B$6:$F$1259,5,0))</f>
      </c>
      <c r="G206" s="100"/>
      <c r="H206" s="49">
        <f t="shared" si="9"/>
      </c>
    </row>
    <row r="207" spans="1:8" ht="18" customHeight="1">
      <c r="A207" s="44">
        <f t="shared" si="8"/>
      </c>
      <c r="B207" s="45"/>
      <c r="C207" s="46">
        <f>IF(ISERROR(VLOOKUP(B207,'START LİSTE'!$B$6:$F$1259,2,0)),"",VLOOKUP(B207,'START LİSTE'!$B$6:$F$1259,2,0))</f>
      </c>
      <c r="D207" s="46">
        <f>IF(ISERROR(VLOOKUP(B207,'START LİSTE'!$B$6:$F$1259,3,0)),"",VLOOKUP(B207,'START LİSTE'!$B$6:$F$1259,3,0))</f>
      </c>
      <c r="E207" s="47">
        <f>IF(ISERROR(VLOOKUP(B207,'START LİSTE'!$B$6:$F$1259,4,0)),"",VLOOKUP(B207,'START LİSTE'!$B$6:$F$1259,4,0))</f>
      </c>
      <c r="F207" s="48">
        <f>IF(ISERROR(VLOOKUP($B207,'START LİSTE'!$B$6:$F$1259,5,0)),"",VLOOKUP($B207,'START LİSTE'!$B$6:$F$1259,5,0))</f>
      </c>
      <c r="G207" s="100"/>
      <c r="H207" s="49">
        <f t="shared" si="9"/>
      </c>
    </row>
    <row r="208" spans="1:8" ht="18" customHeight="1">
      <c r="A208" s="44">
        <f t="shared" si="8"/>
      </c>
      <c r="B208" s="45"/>
      <c r="C208" s="46">
        <f>IF(ISERROR(VLOOKUP(B208,'START LİSTE'!$B$6:$F$1259,2,0)),"",VLOOKUP(B208,'START LİSTE'!$B$6:$F$1259,2,0))</f>
      </c>
      <c r="D208" s="46">
        <f>IF(ISERROR(VLOOKUP(B208,'START LİSTE'!$B$6:$F$1259,3,0)),"",VLOOKUP(B208,'START LİSTE'!$B$6:$F$1259,3,0))</f>
      </c>
      <c r="E208" s="47">
        <f>IF(ISERROR(VLOOKUP(B208,'START LİSTE'!$B$6:$F$1259,4,0)),"",VLOOKUP(B208,'START LİSTE'!$B$6:$F$1259,4,0))</f>
      </c>
      <c r="F208" s="48">
        <f>IF(ISERROR(VLOOKUP($B208,'START LİSTE'!$B$6:$F$1259,5,0)),"",VLOOKUP($B208,'START LİSTE'!$B$6:$F$1259,5,0))</f>
      </c>
      <c r="G208" s="100"/>
      <c r="H208" s="49">
        <f t="shared" si="9"/>
      </c>
    </row>
    <row r="209" spans="1:8" ht="18" customHeight="1">
      <c r="A209" s="44">
        <f t="shared" si="8"/>
      </c>
      <c r="B209" s="45"/>
      <c r="C209" s="46">
        <f>IF(ISERROR(VLOOKUP(B209,'START LİSTE'!$B$6:$F$1259,2,0)),"",VLOOKUP(B209,'START LİSTE'!$B$6:$F$1259,2,0))</f>
      </c>
      <c r="D209" s="46">
        <f>IF(ISERROR(VLOOKUP(B209,'START LİSTE'!$B$6:$F$1259,3,0)),"",VLOOKUP(B209,'START LİSTE'!$B$6:$F$1259,3,0))</f>
      </c>
      <c r="E209" s="47">
        <f>IF(ISERROR(VLOOKUP(B209,'START LİSTE'!$B$6:$F$1259,4,0)),"",VLOOKUP(B209,'START LİSTE'!$B$6:$F$1259,4,0))</f>
      </c>
      <c r="F209" s="48">
        <f>IF(ISERROR(VLOOKUP($B209,'START LİSTE'!$B$6:$F$1259,5,0)),"",VLOOKUP($B209,'START LİSTE'!$B$6:$F$1259,5,0))</f>
      </c>
      <c r="G209" s="100"/>
      <c r="H209" s="49">
        <f t="shared" si="9"/>
      </c>
    </row>
    <row r="210" spans="1:8" ht="18" customHeight="1">
      <c r="A210" s="44">
        <f t="shared" si="8"/>
      </c>
      <c r="B210" s="45"/>
      <c r="C210" s="46">
        <f>IF(ISERROR(VLOOKUP(B210,'START LİSTE'!$B$6:$F$1259,2,0)),"",VLOOKUP(B210,'START LİSTE'!$B$6:$F$1259,2,0))</f>
      </c>
      <c r="D210" s="46">
        <f>IF(ISERROR(VLOOKUP(B210,'START LİSTE'!$B$6:$F$1259,3,0)),"",VLOOKUP(B210,'START LİSTE'!$B$6:$F$1259,3,0))</f>
      </c>
      <c r="E210" s="47">
        <f>IF(ISERROR(VLOOKUP(B210,'START LİSTE'!$B$6:$F$1259,4,0)),"",VLOOKUP(B210,'START LİSTE'!$B$6:$F$1259,4,0))</f>
      </c>
      <c r="F210" s="48">
        <f>IF(ISERROR(VLOOKUP($B210,'START LİSTE'!$B$6:$F$1259,5,0)),"",VLOOKUP($B210,'START LİSTE'!$B$6:$F$1259,5,0))</f>
      </c>
      <c r="G210" s="100"/>
      <c r="H210" s="49">
        <f t="shared" si="9"/>
      </c>
    </row>
    <row r="211" spans="1:8" ht="18" customHeight="1">
      <c r="A211" s="44">
        <f t="shared" si="8"/>
      </c>
      <c r="B211" s="45"/>
      <c r="C211" s="46">
        <f>IF(ISERROR(VLOOKUP(B211,'START LİSTE'!$B$6:$F$1259,2,0)),"",VLOOKUP(B211,'START LİSTE'!$B$6:$F$1259,2,0))</f>
      </c>
      <c r="D211" s="46">
        <f>IF(ISERROR(VLOOKUP(B211,'START LİSTE'!$B$6:$F$1259,3,0)),"",VLOOKUP(B211,'START LİSTE'!$B$6:$F$1259,3,0))</f>
      </c>
      <c r="E211" s="47">
        <f>IF(ISERROR(VLOOKUP(B211,'START LİSTE'!$B$6:$F$1259,4,0)),"",VLOOKUP(B211,'START LİSTE'!$B$6:$F$1259,4,0))</f>
      </c>
      <c r="F211" s="48">
        <f>IF(ISERROR(VLOOKUP($B211,'START LİSTE'!$B$6:$F$1259,5,0)),"",VLOOKUP($B211,'START LİSTE'!$B$6:$F$1259,5,0))</f>
      </c>
      <c r="G211" s="100"/>
      <c r="H211" s="49">
        <f t="shared" si="9"/>
      </c>
    </row>
    <row r="212" spans="1:8" ht="18" customHeight="1">
      <c r="A212" s="44">
        <f t="shared" si="8"/>
      </c>
      <c r="B212" s="45"/>
      <c r="C212" s="46">
        <f>IF(ISERROR(VLOOKUP(B212,'START LİSTE'!$B$6:$F$1259,2,0)),"",VLOOKUP(B212,'START LİSTE'!$B$6:$F$1259,2,0))</f>
      </c>
      <c r="D212" s="46">
        <f>IF(ISERROR(VLOOKUP(B212,'START LİSTE'!$B$6:$F$1259,3,0)),"",VLOOKUP(B212,'START LİSTE'!$B$6:$F$1259,3,0))</f>
      </c>
      <c r="E212" s="47">
        <f>IF(ISERROR(VLOOKUP(B212,'START LİSTE'!$B$6:$F$1259,4,0)),"",VLOOKUP(B212,'START LİSTE'!$B$6:$F$1259,4,0))</f>
      </c>
      <c r="F212" s="48">
        <f>IF(ISERROR(VLOOKUP($B212,'START LİSTE'!$B$6:$F$1259,5,0)),"",VLOOKUP($B212,'START LİSTE'!$B$6:$F$1259,5,0))</f>
      </c>
      <c r="G212" s="100"/>
      <c r="H212" s="49">
        <f t="shared" si="9"/>
      </c>
    </row>
    <row r="213" spans="1:8" ht="18" customHeight="1">
      <c r="A213" s="44">
        <f t="shared" si="8"/>
      </c>
      <c r="B213" s="45"/>
      <c r="C213" s="46">
        <f>IF(ISERROR(VLOOKUP(B213,'START LİSTE'!$B$6:$F$1259,2,0)),"",VLOOKUP(B213,'START LİSTE'!$B$6:$F$1259,2,0))</f>
      </c>
      <c r="D213" s="46">
        <f>IF(ISERROR(VLOOKUP(B213,'START LİSTE'!$B$6:$F$1259,3,0)),"",VLOOKUP(B213,'START LİSTE'!$B$6:$F$1259,3,0))</f>
      </c>
      <c r="E213" s="47">
        <f>IF(ISERROR(VLOOKUP(B213,'START LİSTE'!$B$6:$F$1259,4,0)),"",VLOOKUP(B213,'START LİSTE'!$B$6:$F$1259,4,0))</f>
      </c>
      <c r="F213" s="48">
        <f>IF(ISERROR(VLOOKUP($B213,'START LİSTE'!$B$6:$F$1259,5,0)),"",VLOOKUP($B213,'START LİSTE'!$B$6:$F$1259,5,0))</f>
      </c>
      <c r="G213" s="100"/>
      <c r="H213" s="49">
        <f t="shared" si="9"/>
      </c>
    </row>
    <row r="214" spans="1:8" ht="18" customHeight="1">
      <c r="A214" s="44">
        <f t="shared" si="8"/>
      </c>
      <c r="B214" s="45"/>
      <c r="C214" s="46">
        <f>IF(ISERROR(VLOOKUP(B214,'START LİSTE'!$B$6:$F$1259,2,0)),"",VLOOKUP(B214,'START LİSTE'!$B$6:$F$1259,2,0))</f>
      </c>
      <c r="D214" s="46">
        <f>IF(ISERROR(VLOOKUP(B214,'START LİSTE'!$B$6:$F$1259,3,0)),"",VLOOKUP(B214,'START LİSTE'!$B$6:$F$1259,3,0))</f>
      </c>
      <c r="E214" s="47">
        <f>IF(ISERROR(VLOOKUP(B214,'START LİSTE'!$B$6:$F$1259,4,0)),"",VLOOKUP(B214,'START LİSTE'!$B$6:$F$1259,4,0))</f>
      </c>
      <c r="F214" s="48">
        <f>IF(ISERROR(VLOOKUP($B214,'START LİSTE'!$B$6:$F$1259,5,0)),"",VLOOKUP($B214,'START LİSTE'!$B$6:$F$1259,5,0))</f>
      </c>
      <c r="G214" s="100"/>
      <c r="H214" s="49">
        <f t="shared" si="9"/>
      </c>
    </row>
    <row r="215" spans="1:8" ht="18" customHeight="1">
      <c r="A215" s="44">
        <f t="shared" si="8"/>
      </c>
      <c r="B215" s="45"/>
      <c r="C215" s="46">
        <f>IF(ISERROR(VLOOKUP(B215,'START LİSTE'!$B$6:$F$1259,2,0)),"",VLOOKUP(B215,'START LİSTE'!$B$6:$F$1259,2,0))</f>
      </c>
      <c r="D215" s="46">
        <f>IF(ISERROR(VLOOKUP(B215,'START LİSTE'!$B$6:$F$1259,3,0)),"",VLOOKUP(B215,'START LİSTE'!$B$6:$F$1259,3,0))</f>
      </c>
      <c r="E215" s="47">
        <f>IF(ISERROR(VLOOKUP(B215,'START LİSTE'!$B$6:$F$1259,4,0)),"",VLOOKUP(B215,'START LİSTE'!$B$6:$F$1259,4,0))</f>
      </c>
      <c r="F215" s="48">
        <f>IF(ISERROR(VLOOKUP($B215,'START LİSTE'!$B$6:$F$1259,5,0)),"",VLOOKUP($B215,'START LİSTE'!$B$6:$F$1259,5,0))</f>
      </c>
      <c r="G215" s="100"/>
      <c r="H215" s="49">
        <f t="shared" si="9"/>
      </c>
    </row>
    <row r="216" spans="1:8" ht="18" customHeight="1">
      <c r="A216" s="44">
        <f t="shared" si="8"/>
      </c>
      <c r="B216" s="45"/>
      <c r="C216" s="46">
        <f>IF(ISERROR(VLOOKUP(B216,'START LİSTE'!$B$6:$F$1259,2,0)),"",VLOOKUP(B216,'START LİSTE'!$B$6:$F$1259,2,0))</f>
      </c>
      <c r="D216" s="46">
        <f>IF(ISERROR(VLOOKUP(B216,'START LİSTE'!$B$6:$F$1259,3,0)),"",VLOOKUP(B216,'START LİSTE'!$B$6:$F$1259,3,0))</f>
      </c>
      <c r="E216" s="47">
        <f>IF(ISERROR(VLOOKUP(B216,'START LİSTE'!$B$6:$F$1259,4,0)),"",VLOOKUP(B216,'START LİSTE'!$B$6:$F$1259,4,0))</f>
      </c>
      <c r="F216" s="48">
        <f>IF(ISERROR(VLOOKUP($B216,'START LİSTE'!$B$6:$F$1259,5,0)),"",VLOOKUP($B216,'START LİSTE'!$B$6:$F$1259,5,0))</f>
      </c>
      <c r="G216" s="100"/>
      <c r="H216" s="49">
        <f t="shared" si="9"/>
      </c>
    </row>
    <row r="217" spans="1:8" ht="18" customHeight="1">
      <c r="A217" s="44">
        <f t="shared" si="8"/>
      </c>
      <c r="B217" s="45"/>
      <c r="C217" s="46">
        <f>IF(ISERROR(VLOOKUP(B217,'START LİSTE'!$B$6:$F$1259,2,0)),"",VLOOKUP(B217,'START LİSTE'!$B$6:$F$1259,2,0))</f>
      </c>
      <c r="D217" s="46">
        <f>IF(ISERROR(VLOOKUP(B217,'START LİSTE'!$B$6:$F$1259,3,0)),"",VLOOKUP(B217,'START LİSTE'!$B$6:$F$1259,3,0))</f>
      </c>
      <c r="E217" s="47">
        <f>IF(ISERROR(VLOOKUP(B217,'START LİSTE'!$B$6:$F$1259,4,0)),"",VLOOKUP(B217,'START LİSTE'!$B$6:$F$1259,4,0))</f>
      </c>
      <c r="F217" s="48">
        <f>IF(ISERROR(VLOOKUP($B217,'START LİSTE'!$B$6:$F$1259,5,0)),"",VLOOKUP($B217,'START LİSTE'!$B$6:$F$1259,5,0))</f>
      </c>
      <c r="G217" s="100"/>
      <c r="H217" s="49">
        <f t="shared" si="9"/>
      </c>
    </row>
    <row r="218" spans="1:8" ht="18" customHeight="1">
      <c r="A218" s="44">
        <f t="shared" si="8"/>
      </c>
      <c r="B218" s="45"/>
      <c r="C218" s="46">
        <f>IF(ISERROR(VLOOKUP(B218,'START LİSTE'!$B$6:$F$1259,2,0)),"",VLOOKUP(B218,'START LİSTE'!$B$6:$F$1259,2,0))</f>
      </c>
      <c r="D218" s="46">
        <f>IF(ISERROR(VLOOKUP(B218,'START LİSTE'!$B$6:$F$1259,3,0)),"",VLOOKUP(B218,'START LİSTE'!$B$6:$F$1259,3,0))</f>
      </c>
      <c r="E218" s="47">
        <f>IF(ISERROR(VLOOKUP(B218,'START LİSTE'!$B$6:$F$1259,4,0)),"",VLOOKUP(B218,'START LİSTE'!$B$6:$F$1259,4,0))</f>
      </c>
      <c r="F218" s="48">
        <f>IF(ISERROR(VLOOKUP($B218,'START LİSTE'!$B$6:$F$1259,5,0)),"",VLOOKUP($B218,'START LİSTE'!$B$6:$F$1259,5,0))</f>
      </c>
      <c r="G218" s="100"/>
      <c r="H218" s="49">
        <f t="shared" si="9"/>
      </c>
    </row>
    <row r="219" spans="1:8" ht="18" customHeight="1">
      <c r="A219" s="44">
        <f t="shared" si="8"/>
      </c>
      <c r="B219" s="45"/>
      <c r="C219" s="46">
        <f>IF(ISERROR(VLOOKUP(B219,'START LİSTE'!$B$6:$F$1259,2,0)),"",VLOOKUP(B219,'START LİSTE'!$B$6:$F$1259,2,0))</f>
      </c>
      <c r="D219" s="46">
        <f>IF(ISERROR(VLOOKUP(B219,'START LİSTE'!$B$6:$F$1259,3,0)),"",VLOOKUP(B219,'START LİSTE'!$B$6:$F$1259,3,0))</f>
      </c>
      <c r="E219" s="47">
        <f>IF(ISERROR(VLOOKUP(B219,'START LİSTE'!$B$6:$F$1259,4,0)),"",VLOOKUP(B219,'START LİSTE'!$B$6:$F$1259,4,0))</f>
      </c>
      <c r="F219" s="48">
        <f>IF(ISERROR(VLOOKUP($B219,'START LİSTE'!$B$6:$F$1259,5,0)),"",VLOOKUP($B219,'START LİSTE'!$B$6:$F$1259,5,0))</f>
      </c>
      <c r="G219" s="100"/>
      <c r="H219" s="49">
        <f t="shared" si="9"/>
      </c>
    </row>
    <row r="220" spans="1:8" ht="18" customHeight="1">
      <c r="A220" s="44">
        <f t="shared" si="8"/>
      </c>
      <c r="B220" s="45"/>
      <c r="C220" s="46">
        <f>IF(ISERROR(VLOOKUP(B220,'START LİSTE'!$B$6:$F$1259,2,0)),"",VLOOKUP(B220,'START LİSTE'!$B$6:$F$1259,2,0))</f>
      </c>
      <c r="D220" s="46">
        <f>IF(ISERROR(VLOOKUP(B220,'START LİSTE'!$B$6:$F$1259,3,0)),"",VLOOKUP(B220,'START LİSTE'!$B$6:$F$1259,3,0))</f>
      </c>
      <c r="E220" s="47">
        <f>IF(ISERROR(VLOOKUP(B220,'START LİSTE'!$B$6:$F$1259,4,0)),"",VLOOKUP(B220,'START LİSTE'!$B$6:$F$1259,4,0))</f>
      </c>
      <c r="F220" s="48">
        <f>IF(ISERROR(VLOOKUP($B220,'START LİSTE'!$B$6:$F$1259,5,0)),"",VLOOKUP($B220,'START LİSTE'!$B$6:$F$1259,5,0))</f>
      </c>
      <c r="G220" s="100"/>
      <c r="H220" s="49">
        <f t="shared" si="9"/>
      </c>
    </row>
    <row r="221" spans="1:8" ht="18" customHeight="1">
      <c r="A221" s="44">
        <f t="shared" si="8"/>
      </c>
      <c r="B221" s="45"/>
      <c r="C221" s="46">
        <f>IF(ISERROR(VLOOKUP(B221,'START LİSTE'!$B$6:$F$1259,2,0)),"",VLOOKUP(B221,'START LİSTE'!$B$6:$F$1259,2,0))</f>
      </c>
      <c r="D221" s="46">
        <f>IF(ISERROR(VLOOKUP(B221,'START LİSTE'!$B$6:$F$1259,3,0)),"",VLOOKUP(B221,'START LİSTE'!$B$6:$F$1259,3,0))</f>
      </c>
      <c r="E221" s="47">
        <f>IF(ISERROR(VLOOKUP(B221,'START LİSTE'!$B$6:$F$1259,4,0)),"",VLOOKUP(B221,'START LİSTE'!$B$6:$F$1259,4,0))</f>
      </c>
      <c r="F221" s="48">
        <f>IF(ISERROR(VLOOKUP($B221,'START LİSTE'!$B$6:$F$1259,5,0)),"",VLOOKUP($B221,'START LİSTE'!$B$6:$F$1259,5,0))</f>
      </c>
      <c r="G221" s="100"/>
      <c r="H221" s="49">
        <f t="shared" si="9"/>
      </c>
    </row>
    <row r="222" spans="1:8" ht="18" customHeight="1">
      <c r="A222" s="44">
        <f t="shared" si="8"/>
      </c>
      <c r="B222" s="45"/>
      <c r="C222" s="46">
        <f>IF(ISERROR(VLOOKUP(B222,'START LİSTE'!$B$6:$F$1259,2,0)),"",VLOOKUP(B222,'START LİSTE'!$B$6:$F$1259,2,0))</f>
      </c>
      <c r="D222" s="46">
        <f>IF(ISERROR(VLOOKUP(B222,'START LİSTE'!$B$6:$F$1259,3,0)),"",VLOOKUP(B222,'START LİSTE'!$B$6:$F$1259,3,0))</f>
      </c>
      <c r="E222" s="47">
        <f>IF(ISERROR(VLOOKUP(B222,'START LİSTE'!$B$6:$F$1259,4,0)),"",VLOOKUP(B222,'START LİSTE'!$B$6:$F$1259,4,0))</f>
      </c>
      <c r="F222" s="48">
        <f>IF(ISERROR(VLOOKUP($B222,'START LİSTE'!$B$6:$F$1259,5,0)),"",VLOOKUP($B222,'START LİSTE'!$B$6:$F$1259,5,0))</f>
      </c>
      <c r="G222" s="100"/>
      <c r="H222" s="49">
        <f t="shared" si="9"/>
      </c>
    </row>
    <row r="223" spans="1:8" ht="18" customHeight="1">
      <c r="A223" s="44">
        <f t="shared" si="8"/>
      </c>
      <c r="B223" s="45"/>
      <c r="C223" s="46">
        <f>IF(ISERROR(VLOOKUP(B223,'START LİSTE'!$B$6:$F$1259,2,0)),"",VLOOKUP(B223,'START LİSTE'!$B$6:$F$1259,2,0))</f>
      </c>
      <c r="D223" s="46">
        <f>IF(ISERROR(VLOOKUP(B223,'START LİSTE'!$B$6:$F$1259,3,0)),"",VLOOKUP(B223,'START LİSTE'!$B$6:$F$1259,3,0))</f>
      </c>
      <c r="E223" s="47">
        <f>IF(ISERROR(VLOOKUP(B223,'START LİSTE'!$B$6:$F$1259,4,0)),"",VLOOKUP(B223,'START LİSTE'!$B$6:$F$1259,4,0))</f>
      </c>
      <c r="F223" s="48">
        <f>IF(ISERROR(VLOOKUP($B223,'START LİSTE'!$B$6:$F$1259,5,0)),"",VLOOKUP($B223,'START LİSTE'!$B$6:$F$1259,5,0))</f>
      </c>
      <c r="G223" s="100"/>
      <c r="H223" s="49">
        <f t="shared" si="9"/>
      </c>
    </row>
    <row r="224" spans="1:8" ht="18" customHeight="1">
      <c r="A224" s="44">
        <f t="shared" si="8"/>
      </c>
      <c r="B224" s="45"/>
      <c r="C224" s="46">
        <f>IF(ISERROR(VLOOKUP(B224,'START LİSTE'!$B$6:$F$1259,2,0)),"",VLOOKUP(B224,'START LİSTE'!$B$6:$F$1259,2,0))</f>
      </c>
      <c r="D224" s="46">
        <f>IF(ISERROR(VLOOKUP(B224,'START LİSTE'!$B$6:$F$1259,3,0)),"",VLOOKUP(B224,'START LİSTE'!$B$6:$F$1259,3,0))</f>
      </c>
      <c r="E224" s="47">
        <f>IF(ISERROR(VLOOKUP(B224,'START LİSTE'!$B$6:$F$1259,4,0)),"",VLOOKUP(B224,'START LİSTE'!$B$6:$F$1259,4,0))</f>
      </c>
      <c r="F224" s="48">
        <f>IF(ISERROR(VLOOKUP($B224,'START LİSTE'!$B$6:$F$1259,5,0)),"",VLOOKUP($B224,'START LİSTE'!$B$6:$F$1259,5,0))</f>
      </c>
      <c r="G224" s="100"/>
      <c r="H224" s="49">
        <f t="shared" si="9"/>
      </c>
    </row>
    <row r="225" spans="1:8" ht="18" customHeight="1">
      <c r="A225" s="44">
        <f t="shared" si="8"/>
      </c>
      <c r="B225" s="45"/>
      <c r="C225" s="46">
        <f>IF(ISERROR(VLOOKUP(B225,'START LİSTE'!$B$6:$F$1259,2,0)),"",VLOOKUP(B225,'START LİSTE'!$B$6:$F$1259,2,0))</f>
      </c>
      <c r="D225" s="46">
        <f>IF(ISERROR(VLOOKUP(B225,'START LİSTE'!$B$6:$F$1259,3,0)),"",VLOOKUP(B225,'START LİSTE'!$B$6:$F$1259,3,0))</f>
      </c>
      <c r="E225" s="47">
        <f>IF(ISERROR(VLOOKUP(B225,'START LİSTE'!$B$6:$F$1259,4,0)),"",VLOOKUP(B225,'START LİSTE'!$B$6:$F$1259,4,0))</f>
      </c>
      <c r="F225" s="48">
        <f>IF(ISERROR(VLOOKUP($B225,'START LİSTE'!$B$6:$F$1259,5,0)),"",VLOOKUP($B225,'START LİSTE'!$B$6:$F$1259,5,0))</f>
      </c>
      <c r="G225" s="100"/>
      <c r="H225" s="49">
        <f t="shared" si="9"/>
      </c>
    </row>
    <row r="226" spans="1:8" ht="18" customHeight="1">
      <c r="A226" s="44">
        <f t="shared" si="8"/>
      </c>
      <c r="B226" s="45"/>
      <c r="C226" s="46">
        <f>IF(ISERROR(VLOOKUP(B226,'START LİSTE'!$B$6:$F$1259,2,0)),"",VLOOKUP(B226,'START LİSTE'!$B$6:$F$1259,2,0))</f>
      </c>
      <c r="D226" s="46">
        <f>IF(ISERROR(VLOOKUP(B226,'START LİSTE'!$B$6:$F$1259,3,0)),"",VLOOKUP(B226,'START LİSTE'!$B$6:$F$1259,3,0))</f>
      </c>
      <c r="E226" s="47">
        <f>IF(ISERROR(VLOOKUP(B226,'START LİSTE'!$B$6:$F$1259,4,0)),"",VLOOKUP(B226,'START LİSTE'!$B$6:$F$1259,4,0))</f>
      </c>
      <c r="F226" s="48">
        <f>IF(ISERROR(VLOOKUP($B226,'START LİSTE'!$B$6:$F$1259,5,0)),"",VLOOKUP($B226,'START LİSTE'!$B$6:$F$1259,5,0))</f>
      </c>
      <c r="G226" s="100"/>
      <c r="H226" s="49">
        <f t="shared" si="9"/>
      </c>
    </row>
    <row r="227" spans="1:8" ht="18" customHeight="1">
      <c r="A227" s="44">
        <f t="shared" si="8"/>
      </c>
      <c r="B227" s="45"/>
      <c r="C227" s="46">
        <f>IF(ISERROR(VLOOKUP(B227,'START LİSTE'!$B$6:$F$1259,2,0)),"",VLOOKUP(B227,'START LİSTE'!$B$6:$F$1259,2,0))</f>
      </c>
      <c r="D227" s="46">
        <f>IF(ISERROR(VLOOKUP(B227,'START LİSTE'!$B$6:$F$1259,3,0)),"",VLOOKUP(B227,'START LİSTE'!$B$6:$F$1259,3,0))</f>
      </c>
      <c r="E227" s="47">
        <f>IF(ISERROR(VLOOKUP(B227,'START LİSTE'!$B$6:$F$1259,4,0)),"",VLOOKUP(B227,'START LİSTE'!$B$6:$F$1259,4,0))</f>
      </c>
      <c r="F227" s="48">
        <f>IF(ISERROR(VLOOKUP($B227,'START LİSTE'!$B$6:$F$1259,5,0)),"",VLOOKUP($B227,'START LİSTE'!$B$6:$F$1259,5,0))</f>
      </c>
      <c r="G227" s="100"/>
      <c r="H227" s="49">
        <f t="shared" si="9"/>
      </c>
    </row>
    <row r="228" spans="1:8" ht="18" customHeight="1">
      <c r="A228" s="44">
        <f t="shared" si="8"/>
      </c>
      <c r="B228" s="45"/>
      <c r="C228" s="46">
        <f>IF(ISERROR(VLOOKUP(B228,'START LİSTE'!$B$6:$F$1259,2,0)),"",VLOOKUP(B228,'START LİSTE'!$B$6:$F$1259,2,0))</f>
      </c>
      <c r="D228" s="46">
        <f>IF(ISERROR(VLOOKUP(B228,'START LİSTE'!$B$6:$F$1259,3,0)),"",VLOOKUP(B228,'START LİSTE'!$B$6:$F$1259,3,0))</f>
      </c>
      <c r="E228" s="47">
        <f>IF(ISERROR(VLOOKUP(B228,'START LİSTE'!$B$6:$F$1259,4,0)),"",VLOOKUP(B228,'START LİSTE'!$B$6:$F$1259,4,0))</f>
      </c>
      <c r="F228" s="48">
        <f>IF(ISERROR(VLOOKUP($B228,'START LİSTE'!$B$6:$F$1259,5,0)),"",VLOOKUP($B228,'START LİSTE'!$B$6:$F$1259,5,0))</f>
      </c>
      <c r="G228" s="100"/>
      <c r="H228" s="49">
        <f t="shared" si="9"/>
      </c>
    </row>
    <row r="229" spans="1:8" ht="18" customHeight="1">
      <c r="A229" s="44">
        <f t="shared" si="8"/>
      </c>
      <c r="B229" s="45"/>
      <c r="C229" s="46">
        <f>IF(ISERROR(VLOOKUP(B229,'START LİSTE'!$B$6:$F$1259,2,0)),"",VLOOKUP(B229,'START LİSTE'!$B$6:$F$1259,2,0))</f>
      </c>
      <c r="D229" s="46">
        <f>IF(ISERROR(VLOOKUP(B229,'START LİSTE'!$B$6:$F$1259,3,0)),"",VLOOKUP(B229,'START LİSTE'!$B$6:$F$1259,3,0))</f>
      </c>
      <c r="E229" s="47">
        <f>IF(ISERROR(VLOOKUP(B229,'START LİSTE'!$B$6:$F$1259,4,0)),"",VLOOKUP(B229,'START LİSTE'!$B$6:$F$1259,4,0))</f>
      </c>
      <c r="F229" s="48">
        <f>IF(ISERROR(VLOOKUP($B229,'START LİSTE'!$B$6:$F$1259,5,0)),"",VLOOKUP($B229,'START LİSTE'!$B$6:$F$1259,5,0))</f>
      </c>
      <c r="G229" s="100"/>
      <c r="H229" s="49">
        <f t="shared" si="9"/>
      </c>
    </row>
    <row r="230" spans="1:8" ht="18" customHeight="1">
      <c r="A230" s="44">
        <f t="shared" si="8"/>
      </c>
      <c r="B230" s="45"/>
      <c r="C230" s="46">
        <f>IF(ISERROR(VLOOKUP(B230,'START LİSTE'!$B$6:$F$1259,2,0)),"",VLOOKUP(B230,'START LİSTE'!$B$6:$F$1259,2,0))</f>
      </c>
      <c r="D230" s="46">
        <f>IF(ISERROR(VLOOKUP(B230,'START LİSTE'!$B$6:$F$1259,3,0)),"",VLOOKUP(B230,'START LİSTE'!$B$6:$F$1259,3,0))</f>
      </c>
      <c r="E230" s="47">
        <f>IF(ISERROR(VLOOKUP(B230,'START LİSTE'!$B$6:$F$1259,4,0)),"",VLOOKUP(B230,'START LİSTE'!$B$6:$F$1259,4,0))</f>
      </c>
      <c r="F230" s="48">
        <f>IF(ISERROR(VLOOKUP($B230,'START LİSTE'!$B$6:$F$1259,5,0)),"",VLOOKUP($B230,'START LİSTE'!$B$6:$F$1259,5,0))</f>
      </c>
      <c r="G230" s="100"/>
      <c r="H230" s="49">
        <f t="shared" si="9"/>
      </c>
    </row>
    <row r="231" spans="1:8" ht="18" customHeight="1">
      <c r="A231" s="44">
        <f t="shared" si="8"/>
      </c>
      <c r="B231" s="45"/>
      <c r="C231" s="46">
        <f>IF(ISERROR(VLOOKUP(B231,'START LİSTE'!$B$6:$F$1259,2,0)),"",VLOOKUP(B231,'START LİSTE'!$B$6:$F$1259,2,0))</f>
      </c>
      <c r="D231" s="46">
        <f>IF(ISERROR(VLOOKUP(B231,'START LİSTE'!$B$6:$F$1259,3,0)),"",VLOOKUP(B231,'START LİSTE'!$B$6:$F$1259,3,0))</f>
      </c>
      <c r="E231" s="47">
        <f>IF(ISERROR(VLOOKUP(B231,'START LİSTE'!$B$6:$F$1259,4,0)),"",VLOOKUP(B231,'START LİSTE'!$B$6:$F$1259,4,0))</f>
      </c>
      <c r="F231" s="48">
        <f>IF(ISERROR(VLOOKUP($B231,'START LİSTE'!$B$6:$F$1259,5,0)),"",VLOOKUP($B231,'START LİSTE'!$B$6:$F$1259,5,0))</f>
      </c>
      <c r="G231" s="100"/>
      <c r="H231" s="49">
        <f t="shared" si="9"/>
      </c>
    </row>
    <row r="232" spans="1:8" ht="18" customHeight="1">
      <c r="A232" s="44">
        <f t="shared" si="8"/>
      </c>
      <c r="B232" s="45"/>
      <c r="C232" s="46">
        <f>IF(ISERROR(VLOOKUP(B232,'START LİSTE'!$B$6:$F$1259,2,0)),"",VLOOKUP(B232,'START LİSTE'!$B$6:$F$1259,2,0))</f>
      </c>
      <c r="D232" s="46">
        <f>IF(ISERROR(VLOOKUP(B232,'START LİSTE'!$B$6:$F$1259,3,0)),"",VLOOKUP(B232,'START LİSTE'!$B$6:$F$1259,3,0))</f>
      </c>
      <c r="E232" s="47">
        <f>IF(ISERROR(VLOOKUP(B232,'START LİSTE'!$B$6:$F$1259,4,0)),"",VLOOKUP(B232,'START LİSTE'!$B$6:$F$1259,4,0))</f>
      </c>
      <c r="F232" s="48">
        <f>IF(ISERROR(VLOOKUP($B232,'START LİSTE'!$B$6:$F$1259,5,0)),"",VLOOKUP($B232,'START LİSTE'!$B$6:$F$1259,5,0))</f>
      </c>
      <c r="G232" s="100"/>
      <c r="H232" s="49">
        <f t="shared" si="9"/>
      </c>
    </row>
    <row r="233" spans="1:8" ht="18" customHeight="1">
      <c r="A233" s="44">
        <f t="shared" si="8"/>
      </c>
      <c r="B233" s="45"/>
      <c r="C233" s="46">
        <f>IF(ISERROR(VLOOKUP(B233,'START LİSTE'!$B$6:$F$1259,2,0)),"",VLOOKUP(B233,'START LİSTE'!$B$6:$F$1259,2,0))</f>
      </c>
      <c r="D233" s="46">
        <f>IF(ISERROR(VLOOKUP(B233,'START LİSTE'!$B$6:$F$1259,3,0)),"",VLOOKUP(B233,'START LİSTE'!$B$6:$F$1259,3,0))</f>
      </c>
      <c r="E233" s="47">
        <f>IF(ISERROR(VLOOKUP(B233,'START LİSTE'!$B$6:$F$1259,4,0)),"",VLOOKUP(B233,'START LİSTE'!$B$6:$F$1259,4,0))</f>
      </c>
      <c r="F233" s="48">
        <f>IF(ISERROR(VLOOKUP($B233,'START LİSTE'!$B$6:$F$1259,5,0)),"",VLOOKUP($B233,'START LİSTE'!$B$6:$F$1259,5,0))</f>
      </c>
      <c r="G233" s="100"/>
      <c r="H233" s="49">
        <f t="shared" si="9"/>
      </c>
    </row>
    <row r="234" spans="1:8" ht="18" customHeight="1">
      <c r="A234" s="44">
        <f t="shared" si="8"/>
      </c>
      <c r="B234" s="45"/>
      <c r="C234" s="46">
        <f>IF(ISERROR(VLOOKUP(B234,'START LİSTE'!$B$6:$F$1259,2,0)),"",VLOOKUP(B234,'START LİSTE'!$B$6:$F$1259,2,0))</f>
      </c>
      <c r="D234" s="46">
        <f>IF(ISERROR(VLOOKUP(B234,'START LİSTE'!$B$6:$F$1259,3,0)),"",VLOOKUP(B234,'START LİSTE'!$B$6:$F$1259,3,0))</f>
      </c>
      <c r="E234" s="47">
        <f>IF(ISERROR(VLOOKUP(B234,'START LİSTE'!$B$6:$F$1259,4,0)),"",VLOOKUP(B234,'START LİSTE'!$B$6:$F$1259,4,0))</f>
      </c>
      <c r="F234" s="48">
        <f>IF(ISERROR(VLOOKUP($B234,'START LİSTE'!$B$6:$F$1259,5,0)),"",VLOOKUP($B234,'START LİSTE'!$B$6:$F$1259,5,0))</f>
      </c>
      <c r="G234" s="100"/>
      <c r="H234" s="49">
        <f t="shared" si="9"/>
      </c>
    </row>
    <row r="235" spans="1:8" ht="18" customHeight="1">
      <c r="A235" s="44">
        <f t="shared" si="8"/>
      </c>
      <c r="B235" s="45"/>
      <c r="C235" s="46">
        <f>IF(ISERROR(VLOOKUP(B235,'START LİSTE'!$B$6:$F$1259,2,0)),"",VLOOKUP(B235,'START LİSTE'!$B$6:$F$1259,2,0))</f>
      </c>
      <c r="D235" s="46">
        <f>IF(ISERROR(VLOOKUP(B235,'START LİSTE'!$B$6:$F$1259,3,0)),"",VLOOKUP(B235,'START LİSTE'!$B$6:$F$1259,3,0))</f>
      </c>
      <c r="E235" s="47">
        <f>IF(ISERROR(VLOOKUP(B235,'START LİSTE'!$B$6:$F$1259,4,0)),"",VLOOKUP(B235,'START LİSTE'!$B$6:$F$1259,4,0))</f>
      </c>
      <c r="F235" s="48">
        <f>IF(ISERROR(VLOOKUP($B235,'START LİSTE'!$B$6:$F$1259,5,0)),"",VLOOKUP($B235,'START LİSTE'!$B$6:$F$1259,5,0))</f>
      </c>
      <c r="G235" s="100"/>
      <c r="H235" s="49">
        <f t="shared" si="9"/>
      </c>
    </row>
    <row r="236" spans="1:8" ht="18" customHeight="1">
      <c r="A236" s="44">
        <f t="shared" si="8"/>
      </c>
      <c r="B236" s="45"/>
      <c r="C236" s="46">
        <f>IF(ISERROR(VLOOKUP(B236,'START LİSTE'!$B$6:$F$1259,2,0)),"",VLOOKUP(B236,'START LİSTE'!$B$6:$F$1259,2,0))</f>
      </c>
      <c r="D236" s="46">
        <f>IF(ISERROR(VLOOKUP(B236,'START LİSTE'!$B$6:$F$1259,3,0)),"",VLOOKUP(B236,'START LİSTE'!$B$6:$F$1259,3,0))</f>
      </c>
      <c r="E236" s="47">
        <f>IF(ISERROR(VLOOKUP(B236,'START LİSTE'!$B$6:$F$1259,4,0)),"",VLOOKUP(B236,'START LİSTE'!$B$6:$F$1259,4,0))</f>
      </c>
      <c r="F236" s="48">
        <f>IF(ISERROR(VLOOKUP($B236,'START LİSTE'!$B$6:$F$1259,5,0)),"",VLOOKUP($B236,'START LİSTE'!$B$6:$F$1259,5,0))</f>
      </c>
      <c r="G236" s="100"/>
      <c r="H236" s="49">
        <f t="shared" si="9"/>
      </c>
    </row>
    <row r="237" spans="1:8" ht="18" customHeight="1">
      <c r="A237" s="44">
        <f t="shared" si="8"/>
      </c>
      <c r="B237" s="45"/>
      <c r="C237" s="46">
        <f>IF(ISERROR(VLOOKUP(B237,'START LİSTE'!$B$6:$F$1259,2,0)),"",VLOOKUP(B237,'START LİSTE'!$B$6:$F$1259,2,0))</f>
      </c>
      <c r="D237" s="46">
        <f>IF(ISERROR(VLOOKUP(B237,'START LİSTE'!$B$6:$F$1259,3,0)),"",VLOOKUP(B237,'START LİSTE'!$B$6:$F$1259,3,0))</f>
      </c>
      <c r="E237" s="47">
        <f>IF(ISERROR(VLOOKUP(B237,'START LİSTE'!$B$6:$F$1259,4,0)),"",VLOOKUP(B237,'START LİSTE'!$B$6:$F$1259,4,0))</f>
      </c>
      <c r="F237" s="48">
        <f>IF(ISERROR(VLOOKUP($B237,'START LİSTE'!$B$6:$F$1259,5,0)),"",VLOOKUP($B237,'START LİSTE'!$B$6:$F$1259,5,0))</f>
      </c>
      <c r="G237" s="100"/>
      <c r="H237" s="49">
        <f t="shared" si="9"/>
      </c>
    </row>
    <row r="238" spans="1:8" ht="18" customHeight="1">
      <c r="A238" s="44">
        <f t="shared" si="8"/>
      </c>
      <c r="B238" s="45"/>
      <c r="C238" s="46">
        <f>IF(ISERROR(VLOOKUP(B238,'START LİSTE'!$B$6:$F$1259,2,0)),"",VLOOKUP(B238,'START LİSTE'!$B$6:$F$1259,2,0))</f>
      </c>
      <c r="D238" s="46">
        <f>IF(ISERROR(VLOOKUP(B238,'START LİSTE'!$B$6:$F$1259,3,0)),"",VLOOKUP(B238,'START LİSTE'!$B$6:$F$1259,3,0))</f>
      </c>
      <c r="E238" s="47">
        <f>IF(ISERROR(VLOOKUP(B238,'START LİSTE'!$B$6:$F$1259,4,0)),"",VLOOKUP(B238,'START LİSTE'!$B$6:$F$1259,4,0))</f>
      </c>
      <c r="F238" s="48">
        <f>IF(ISERROR(VLOOKUP($B238,'START LİSTE'!$B$6:$F$1259,5,0)),"",VLOOKUP($B238,'START LİSTE'!$B$6:$F$1259,5,0))</f>
      </c>
      <c r="G238" s="100"/>
      <c r="H238" s="49">
        <f t="shared" si="9"/>
      </c>
    </row>
    <row r="239" spans="1:8" ht="18" customHeight="1">
      <c r="A239" s="44">
        <f t="shared" si="8"/>
      </c>
      <c r="B239" s="45"/>
      <c r="C239" s="46">
        <f>IF(ISERROR(VLOOKUP(B239,'START LİSTE'!$B$6:$F$1259,2,0)),"",VLOOKUP(B239,'START LİSTE'!$B$6:$F$1259,2,0))</f>
      </c>
      <c r="D239" s="46">
        <f>IF(ISERROR(VLOOKUP(B239,'START LİSTE'!$B$6:$F$1259,3,0)),"",VLOOKUP(B239,'START LİSTE'!$B$6:$F$1259,3,0))</f>
      </c>
      <c r="E239" s="47">
        <f>IF(ISERROR(VLOOKUP(B239,'START LİSTE'!$B$6:$F$1259,4,0)),"",VLOOKUP(B239,'START LİSTE'!$B$6:$F$1259,4,0))</f>
      </c>
      <c r="F239" s="48">
        <f>IF(ISERROR(VLOOKUP($B239,'START LİSTE'!$B$6:$F$1259,5,0)),"",VLOOKUP($B239,'START LİSTE'!$B$6:$F$1259,5,0))</f>
      </c>
      <c r="G239" s="100"/>
      <c r="H239" s="49">
        <f t="shared" si="9"/>
      </c>
    </row>
    <row r="240" spans="1:8" ht="18" customHeight="1">
      <c r="A240" s="44">
        <f t="shared" si="8"/>
      </c>
      <c r="B240" s="45"/>
      <c r="C240" s="46">
        <f>IF(ISERROR(VLOOKUP(B240,'START LİSTE'!$B$6:$F$1259,2,0)),"",VLOOKUP(B240,'START LİSTE'!$B$6:$F$1259,2,0))</f>
      </c>
      <c r="D240" s="46">
        <f>IF(ISERROR(VLOOKUP(B240,'START LİSTE'!$B$6:$F$1259,3,0)),"",VLOOKUP(B240,'START LİSTE'!$B$6:$F$1259,3,0))</f>
      </c>
      <c r="E240" s="47">
        <f>IF(ISERROR(VLOOKUP(B240,'START LİSTE'!$B$6:$F$1259,4,0)),"",VLOOKUP(B240,'START LİSTE'!$B$6:$F$1259,4,0))</f>
      </c>
      <c r="F240" s="48">
        <f>IF(ISERROR(VLOOKUP($B240,'START LİSTE'!$B$6:$F$1259,5,0)),"",VLOOKUP($B240,'START LİSTE'!$B$6:$F$1259,5,0))</f>
      </c>
      <c r="G240" s="100"/>
      <c r="H240" s="49">
        <f t="shared" si="9"/>
      </c>
    </row>
    <row r="241" spans="1:8" ht="18" customHeight="1">
      <c r="A241" s="44">
        <f t="shared" si="8"/>
      </c>
      <c r="B241" s="45"/>
      <c r="C241" s="46">
        <f>IF(ISERROR(VLOOKUP(B241,'START LİSTE'!$B$6:$F$1259,2,0)),"",VLOOKUP(B241,'START LİSTE'!$B$6:$F$1259,2,0))</f>
      </c>
      <c r="D241" s="46">
        <f>IF(ISERROR(VLOOKUP(B241,'START LİSTE'!$B$6:$F$1259,3,0)),"",VLOOKUP(B241,'START LİSTE'!$B$6:$F$1259,3,0))</f>
      </c>
      <c r="E241" s="47">
        <f>IF(ISERROR(VLOOKUP(B241,'START LİSTE'!$B$6:$F$1259,4,0)),"",VLOOKUP(B241,'START LİSTE'!$B$6:$F$1259,4,0))</f>
      </c>
      <c r="F241" s="48">
        <f>IF(ISERROR(VLOOKUP($B241,'START LİSTE'!$B$6:$F$1259,5,0)),"",VLOOKUP($B241,'START LİSTE'!$B$6:$F$1259,5,0))</f>
      </c>
      <c r="G241" s="100"/>
      <c r="H241" s="49">
        <f t="shared" si="9"/>
      </c>
    </row>
    <row r="242" spans="1:8" ht="18" customHeight="1">
      <c r="A242" s="44">
        <f t="shared" si="8"/>
      </c>
      <c r="B242" s="45"/>
      <c r="C242" s="46">
        <f>IF(ISERROR(VLOOKUP(B242,'START LİSTE'!$B$6:$F$1259,2,0)),"",VLOOKUP(B242,'START LİSTE'!$B$6:$F$1259,2,0))</f>
      </c>
      <c r="D242" s="46">
        <f>IF(ISERROR(VLOOKUP(B242,'START LİSTE'!$B$6:$F$1259,3,0)),"",VLOOKUP(B242,'START LİSTE'!$B$6:$F$1259,3,0))</f>
      </c>
      <c r="E242" s="47">
        <f>IF(ISERROR(VLOOKUP(B242,'START LİSTE'!$B$6:$F$1259,4,0)),"",VLOOKUP(B242,'START LİSTE'!$B$6:$F$1259,4,0))</f>
      </c>
      <c r="F242" s="48">
        <f>IF(ISERROR(VLOOKUP($B242,'START LİSTE'!$B$6:$F$1259,5,0)),"",VLOOKUP($B242,'START LİSTE'!$B$6:$F$1259,5,0))</f>
      </c>
      <c r="G242" s="100"/>
      <c r="H242" s="49">
        <f t="shared" si="9"/>
      </c>
    </row>
    <row r="243" spans="1:8" ht="18" customHeight="1">
      <c r="A243" s="44">
        <f t="shared" si="8"/>
      </c>
      <c r="B243" s="45"/>
      <c r="C243" s="46">
        <f>IF(ISERROR(VLOOKUP(B243,'START LİSTE'!$B$6:$F$1259,2,0)),"",VLOOKUP(B243,'START LİSTE'!$B$6:$F$1259,2,0))</f>
      </c>
      <c r="D243" s="46">
        <f>IF(ISERROR(VLOOKUP(B243,'START LİSTE'!$B$6:$F$1259,3,0)),"",VLOOKUP(B243,'START LİSTE'!$B$6:$F$1259,3,0))</f>
      </c>
      <c r="E243" s="47">
        <f>IF(ISERROR(VLOOKUP(B243,'START LİSTE'!$B$6:$F$1259,4,0)),"",VLOOKUP(B243,'START LİSTE'!$B$6:$F$1259,4,0))</f>
      </c>
      <c r="F243" s="48">
        <f>IF(ISERROR(VLOOKUP($B243,'START LİSTE'!$B$6:$F$1259,5,0)),"",VLOOKUP($B243,'START LİSTE'!$B$6:$F$1259,5,0))</f>
      </c>
      <c r="G243" s="100"/>
      <c r="H243" s="49">
        <f t="shared" si="9"/>
      </c>
    </row>
    <row r="244" spans="1:8" ht="18" customHeight="1">
      <c r="A244" s="44">
        <f t="shared" si="8"/>
      </c>
      <c r="B244" s="45"/>
      <c r="C244" s="46">
        <f>IF(ISERROR(VLOOKUP(B244,'START LİSTE'!$B$6:$F$1259,2,0)),"",VLOOKUP(B244,'START LİSTE'!$B$6:$F$1259,2,0))</f>
      </c>
      <c r="D244" s="46">
        <f>IF(ISERROR(VLOOKUP(B244,'START LİSTE'!$B$6:$F$1259,3,0)),"",VLOOKUP(B244,'START LİSTE'!$B$6:$F$1259,3,0))</f>
      </c>
      <c r="E244" s="47">
        <f>IF(ISERROR(VLOOKUP(B244,'START LİSTE'!$B$6:$F$1259,4,0)),"",VLOOKUP(B244,'START LİSTE'!$B$6:$F$1259,4,0))</f>
      </c>
      <c r="F244" s="48">
        <f>IF(ISERROR(VLOOKUP($B244,'START LİSTE'!$B$6:$F$1259,5,0)),"",VLOOKUP($B244,'START LİSTE'!$B$6:$F$1259,5,0))</f>
      </c>
      <c r="G244" s="100"/>
      <c r="H244" s="49">
        <f t="shared" si="9"/>
      </c>
    </row>
    <row r="245" spans="1:8" ht="18" customHeight="1">
      <c r="A245" s="44">
        <f t="shared" si="8"/>
      </c>
      <c r="B245" s="45"/>
      <c r="C245" s="46">
        <f>IF(ISERROR(VLOOKUP(B245,'START LİSTE'!$B$6:$F$1259,2,0)),"",VLOOKUP(B245,'START LİSTE'!$B$6:$F$1259,2,0))</f>
      </c>
      <c r="D245" s="46">
        <f>IF(ISERROR(VLOOKUP(B245,'START LİSTE'!$B$6:$F$1259,3,0)),"",VLOOKUP(B245,'START LİSTE'!$B$6:$F$1259,3,0))</f>
      </c>
      <c r="E245" s="47">
        <f>IF(ISERROR(VLOOKUP(B245,'START LİSTE'!$B$6:$F$1259,4,0)),"",VLOOKUP(B245,'START LİSTE'!$B$6:$F$1259,4,0))</f>
      </c>
      <c r="F245" s="48">
        <f>IF(ISERROR(VLOOKUP($B245,'START LİSTE'!$B$6:$F$1259,5,0)),"",VLOOKUP($B245,'START LİSTE'!$B$6:$F$1259,5,0))</f>
      </c>
      <c r="G245" s="100"/>
      <c r="H245" s="49">
        <f t="shared" si="9"/>
      </c>
    </row>
    <row r="246" spans="1:8" ht="18" customHeight="1">
      <c r="A246" s="44">
        <f t="shared" si="8"/>
      </c>
      <c r="B246" s="45"/>
      <c r="C246" s="46">
        <f>IF(ISERROR(VLOOKUP(B246,'START LİSTE'!$B$6:$F$1259,2,0)),"",VLOOKUP(B246,'START LİSTE'!$B$6:$F$1259,2,0))</f>
      </c>
      <c r="D246" s="46">
        <f>IF(ISERROR(VLOOKUP(B246,'START LİSTE'!$B$6:$F$1259,3,0)),"",VLOOKUP(B246,'START LİSTE'!$B$6:$F$1259,3,0))</f>
      </c>
      <c r="E246" s="47">
        <f>IF(ISERROR(VLOOKUP(B246,'START LİSTE'!$B$6:$F$1259,4,0)),"",VLOOKUP(B246,'START LİSTE'!$B$6:$F$1259,4,0))</f>
      </c>
      <c r="F246" s="48">
        <f>IF(ISERROR(VLOOKUP($B246,'START LİSTE'!$B$6:$F$1259,5,0)),"",VLOOKUP($B246,'START LİSTE'!$B$6:$F$1259,5,0))</f>
      </c>
      <c r="G246" s="100"/>
      <c r="H246" s="49">
        <f t="shared" si="9"/>
      </c>
    </row>
    <row r="247" spans="1:8" ht="18" customHeight="1">
      <c r="A247" s="44">
        <f t="shared" si="8"/>
      </c>
      <c r="B247" s="45"/>
      <c r="C247" s="46">
        <f>IF(ISERROR(VLOOKUP(B247,'START LİSTE'!$B$6:$F$1259,2,0)),"",VLOOKUP(B247,'START LİSTE'!$B$6:$F$1259,2,0))</f>
      </c>
      <c r="D247" s="46">
        <f>IF(ISERROR(VLOOKUP(B247,'START LİSTE'!$B$6:$F$1259,3,0)),"",VLOOKUP(B247,'START LİSTE'!$B$6:$F$1259,3,0))</f>
      </c>
      <c r="E247" s="47">
        <f>IF(ISERROR(VLOOKUP(B247,'START LİSTE'!$B$6:$F$1259,4,0)),"",VLOOKUP(B247,'START LİSTE'!$B$6:$F$1259,4,0))</f>
      </c>
      <c r="F247" s="48">
        <f>IF(ISERROR(VLOOKUP($B247,'START LİSTE'!$B$6:$F$1259,5,0)),"",VLOOKUP($B247,'START LİSTE'!$B$6:$F$1259,5,0))</f>
      </c>
      <c r="G247" s="100"/>
      <c r="H247" s="49">
        <f t="shared" si="9"/>
      </c>
    </row>
    <row r="248" spans="1:8" ht="18" customHeight="1">
      <c r="A248" s="44">
        <f t="shared" si="8"/>
      </c>
      <c r="B248" s="45"/>
      <c r="C248" s="46">
        <f>IF(ISERROR(VLOOKUP(B248,'START LİSTE'!$B$6:$F$1259,2,0)),"",VLOOKUP(B248,'START LİSTE'!$B$6:$F$1259,2,0))</f>
      </c>
      <c r="D248" s="46">
        <f>IF(ISERROR(VLOOKUP(B248,'START LİSTE'!$B$6:$F$1259,3,0)),"",VLOOKUP(B248,'START LİSTE'!$B$6:$F$1259,3,0))</f>
      </c>
      <c r="E248" s="47">
        <f>IF(ISERROR(VLOOKUP(B248,'START LİSTE'!$B$6:$F$1259,4,0)),"",VLOOKUP(B248,'START LİSTE'!$B$6:$F$1259,4,0))</f>
      </c>
      <c r="F248" s="48">
        <f>IF(ISERROR(VLOOKUP($B248,'START LİSTE'!$B$6:$F$1259,5,0)),"",VLOOKUP($B248,'START LİSTE'!$B$6:$F$1259,5,0))</f>
      </c>
      <c r="G248" s="100"/>
      <c r="H248" s="49">
        <f t="shared" si="9"/>
      </c>
    </row>
    <row r="249" spans="1:8" ht="18" customHeight="1">
      <c r="A249" s="44">
        <f t="shared" si="8"/>
      </c>
      <c r="B249" s="45"/>
      <c r="C249" s="46">
        <f>IF(ISERROR(VLOOKUP(B249,'START LİSTE'!$B$6:$F$1259,2,0)),"",VLOOKUP(B249,'START LİSTE'!$B$6:$F$1259,2,0))</f>
      </c>
      <c r="D249" s="46">
        <f>IF(ISERROR(VLOOKUP(B249,'START LİSTE'!$B$6:$F$1259,3,0)),"",VLOOKUP(B249,'START LİSTE'!$B$6:$F$1259,3,0))</f>
      </c>
      <c r="E249" s="47">
        <f>IF(ISERROR(VLOOKUP(B249,'START LİSTE'!$B$6:$F$1259,4,0)),"",VLOOKUP(B249,'START LİSTE'!$B$6:$F$1259,4,0))</f>
      </c>
      <c r="F249" s="48">
        <f>IF(ISERROR(VLOOKUP($B249,'START LİSTE'!$B$6:$F$1259,5,0)),"",VLOOKUP($B249,'START LİSTE'!$B$6:$F$1259,5,0))</f>
      </c>
      <c r="G249" s="100"/>
      <c r="H249" s="49">
        <f t="shared" si="9"/>
      </c>
    </row>
    <row r="250" spans="1:8" ht="18" customHeight="1">
      <c r="A250" s="44">
        <f t="shared" si="8"/>
      </c>
      <c r="B250" s="45"/>
      <c r="C250" s="46">
        <f>IF(ISERROR(VLOOKUP(B250,'START LİSTE'!$B$6:$F$1259,2,0)),"",VLOOKUP(B250,'START LİSTE'!$B$6:$F$1259,2,0))</f>
      </c>
      <c r="D250" s="46">
        <f>IF(ISERROR(VLOOKUP(B250,'START LİSTE'!$B$6:$F$1259,3,0)),"",VLOOKUP(B250,'START LİSTE'!$B$6:$F$1259,3,0))</f>
      </c>
      <c r="E250" s="47">
        <f>IF(ISERROR(VLOOKUP(B250,'START LİSTE'!$B$6:$F$1259,4,0)),"",VLOOKUP(B250,'START LİSTE'!$B$6:$F$1259,4,0))</f>
      </c>
      <c r="F250" s="48">
        <f>IF(ISERROR(VLOOKUP($B250,'START LİSTE'!$B$6:$F$1259,5,0)),"",VLOOKUP($B250,'START LİSTE'!$B$6:$F$1259,5,0))</f>
      </c>
      <c r="G250" s="100"/>
      <c r="H250" s="49">
        <f t="shared" si="9"/>
      </c>
    </row>
    <row r="251" spans="1:8" ht="18" customHeight="1">
      <c r="A251" s="44">
        <f t="shared" si="8"/>
      </c>
      <c r="B251" s="45"/>
      <c r="C251" s="46">
        <f>IF(ISERROR(VLOOKUP(B251,'START LİSTE'!$B$6:$F$1259,2,0)),"",VLOOKUP(B251,'START LİSTE'!$B$6:$F$1259,2,0))</f>
      </c>
      <c r="D251" s="46">
        <f>IF(ISERROR(VLOOKUP(B251,'START LİSTE'!$B$6:$F$1259,3,0)),"",VLOOKUP(B251,'START LİSTE'!$B$6:$F$1259,3,0))</f>
      </c>
      <c r="E251" s="47">
        <f>IF(ISERROR(VLOOKUP(B251,'START LİSTE'!$B$6:$F$1259,4,0)),"",VLOOKUP(B251,'START LİSTE'!$B$6:$F$1259,4,0))</f>
      </c>
      <c r="F251" s="48">
        <f>IF(ISERROR(VLOOKUP($B251,'START LİSTE'!$B$6:$F$1259,5,0)),"",VLOOKUP($B251,'START LİSTE'!$B$6:$F$1259,5,0))</f>
      </c>
      <c r="G251" s="100"/>
      <c r="H251" s="49">
        <f t="shared" si="9"/>
      </c>
    </row>
    <row r="252" spans="1:8" ht="18" customHeight="1">
      <c r="A252" s="44">
        <f t="shared" si="8"/>
      </c>
      <c r="B252" s="45"/>
      <c r="C252" s="46">
        <f>IF(ISERROR(VLOOKUP(B252,'START LİSTE'!$B$6:$F$1259,2,0)),"",VLOOKUP(B252,'START LİSTE'!$B$6:$F$1259,2,0))</f>
      </c>
      <c r="D252" s="46">
        <f>IF(ISERROR(VLOOKUP(B252,'START LİSTE'!$B$6:$F$1259,3,0)),"",VLOOKUP(B252,'START LİSTE'!$B$6:$F$1259,3,0))</f>
      </c>
      <c r="E252" s="47">
        <f>IF(ISERROR(VLOOKUP(B252,'START LİSTE'!$B$6:$F$1259,4,0)),"",VLOOKUP(B252,'START LİSTE'!$B$6:$F$1259,4,0))</f>
      </c>
      <c r="F252" s="48">
        <f>IF(ISERROR(VLOOKUP($B252,'START LİSTE'!$B$6:$F$1259,5,0)),"",VLOOKUP($B252,'START LİSTE'!$B$6:$F$1259,5,0))</f>
      </c>
      <c r="G252" s="100"/>
      <c r="H252" s="49">
        <f t="shared" si="9"/>
      </c>
    </row>
    <row r="253" spans="1:8" ht="18" customHeight="1">
      <c r="A253" s="44">
        <f t="shared" si="8"/>
      </c>
      <c r="B253" s="45"/>
      <c r="C253" s="46">
        <f>IF(ISERROR(VLOOKUP(B253,'START LİSTE'!$B$6:$F$1259,2,0)),"",VLOOKUP(B253,'START LİSTE'!$B$6:$F$1259,2,0))</f>
      </c>
      <c r="D253" s="46">
        <f>IF(ISERROR(VLOOKUP(B253,'START LİSTE'!$B$6:$F$1259,3,0)),"",VLOOKUP(B253,'START LİSTE'!$B$6:$F$1259,3,0))</f>
      </c>
      <c r="E253" s="47">
        <f>IF(ISERROR(VLOOKUP(B253,'START LİSTE'!$B$6:$F$1259,4,0)),"",VLOOKUP(B253,'START LİSTE'!$B$6:$F$1259,4,0))</f>
      </c>
      <c r="F253" s="48">
        <f>IF(ISERROR(VLOOKUP($B253,'START LİSTE'!$B$6:$F$1259,5,0)),"",VLOOKUP($B253,'START LİSTE'!$B$6:$F$1259,5,0))</f>
      </c>
      <c r="G253" s="100"/>
      <c r="H253" s="49">
        <f t="shared" si="9"/>
      </c>
    </row>
    <row r="254" spans="1:8" ht="18" customHeight="1">
      <c r="A254" s="44">
        <f t="shared" si="8"/>
      </c>
      <c r="B254" s="45"/>
      <c r="C254" s="46">
        <f>IF(ISERROR(VLOOKUP(B254,'START LİSTE'!$B$6:$F$1259,2,0)),"",VLOOKUP(B254,'START LİSTE'!$B$6:$F$1259,2,0))</f>
      </c>
      <c r="D254" s="46">
        <f>IF(ISERROR(VLOOKUP(B254,'START LİSTE'!$B$6:$F$1259,3,0)),"",VLOOKUP(B254,'START LİSTE'!$B$6:$F$1259,3,0))</f>
      </c>
      <c r="E254" s="47">
        <f>IF(ISERROR(VLOOKUP(B254,'START LİSTE'!$B$6:$F$1259,4,0)),"",VLOOKUP(B254,'START LİSTE'!$B$6:$F$1259,4,0))</f>
      </c>
      <c r="F254" s="48">
        <f>IF(ISERROR(VLOOKUP($B254,'START LİSTE'!$B$6:$F$1259,5,0)),"",VLOOKUP($B254,'START LİSTE'!$B$6:$F$1259,5,0))</f>
      </c>
      <c r="G254" s="100"/>
      <c r="H254" s="49">
        <f t="shared" si="9"/>
      </c>
    </row>
    <row r="255" spans="1:8" ht="18" customHeight="1">
      <c r="A255" s="44">
        <f t="shared" si="8"/>
      </c>
      <c r="B255" s="45"/>
      <c r="C255" s="46">
        <f>IF(ISERROR(VLOOKUP(B255,'START LİSTE'!$B$6:$F$1259,2,0)),"",VLOOKUP(B255,'START LİSTE'!$B$6:$F$1259,2,0))</f>
      </c>
      <c r="D255" s="46">
        <f>IF(ISERROR(VLOOKUP(B255,'START LİSTE'!$B$6:$F$1259,3,0)),"",VLOOKUP(B255,'START LİSTE'!$B$6:$F$1259,3,0))</f>
      </c>
      <c r="E255" s="47">
        <f>IF(ISERROR(VLOOKUP(B255,'START LİSTE'!$B$6:$F$1259,4,0)),"",VLOOKUP(B255,'START LİSTE'!$B$6:$F$1259,4,0))</f>
      </c>
      <c r="F255" s="48">
        <f>IF(ISERROR(VLOOKUP($B255,'START LİSTE'!$B$6:$F$1259,5,0)),"",VLOOKUP($B255,'START LİSTE'!$B$6:$F$1259,5,0))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4" operator="containsText" stopIfTrue="1" text="$E$7=&quot;&quot;F&quot;&quot;">
      <formula>NOT(ISERROR(SEARCH("$E$7=""F""",H6)))</formula>
    </cfRule>
    <cfRule type="containsText" priority="4" dxfId="14" operator="containsText" stopIfTrue="1" text="F=E7">
      <formula>NOT(ISERROR(SEARCH("F=E7",H6)))</formula>
    </cfRule>
  </conditionalFormatting>
  <conditionalFormatting sqref="B6:B255">
    <cfRule type="duplicateValues" priority="1" dxfId="14"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28" sqref="D2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72" t="str">
        <f>KAPAK!A2</f>
        <v>Türkiye Atletizm Federasyonu
Çorum Atletizm İl Temsilciliği</v>
      </c>
      <c r="B1" s="172"/>
      <c r="C1" s="172"/>
      <c r="D1" s="172"/>
      <c r="E1" s="172"/>
      <c r="F1" s="172"/>
      <c r="G1" s="172"/>
      <c r="H1" s="172"/>
      <c r="I1" s="172"/>
      <c r="J1" s="172"/>
      <c r="BA1" s="2"/>
    </row>
    <row r="2" spans="1:53" s="1" customFormat="1" ht="18" customHeight="1">
      <c r="A2" s="173" t="str">
        <f>KAPAK!B24</f>
        <v>Küçükler ve Yıldızlar Bölgesel Kros Ligi 1.Kademe</v>
      </c>
      <c r="B2" s="173"/>
      <c r="C2" s="173"/>
      <c r="D2" s="173"/>
      <c r="E2" s="173"/>
      <c r="F2" s="173"/>
      <c r="G2" s="173"/>
      <c r="H2" s="173"/>
      <c r="I2" s="173"/>
      <c r="J2" s="173"/>
      <c r="BA2" s="2"/>
    </row>
    <row r="3" spans="1:53" s="1" customFormat="1" ht="14.25" customHeight="1">
      <c r="A3" s="174" t="str">
        <f>KAPAK!B27</f>
        <v>Çorum</v>
      </c>
      <c r="B3" s="174"/>
      <c r="C3" s="174"/>
      <c r="D3" s="174"/>
      <c r="E3" s="174"/>
      <c r="F3" s="174"/>
      <c r="G3" s="174"/>
      <c r="H3" s="174"/>
      <c r="I3" s="174"/>
      <c r="J3" s="174"/>
      <c r="BA3" s="2"/>
    </row>
    <row r="4" spans="1:53" s="1" customFormat="1" ht="18" customHeight="1">
      <c r="A4" s="175" t="str">
        <f>KAPAK!B26</f>
        <v>Yıldız Kızlar</v>
      </c>
      <c r="B4" s="175"/>
      <c r="C4" s="176" t="str">
        <f>KAPAK!B25</f>
        <v>2000 Metre</v>
      </c>
      <c r="D4" s="176"/>
      <c r="E4" s="177">
        <f>KAPAK!B28</f>
        <v>41672.444444444445</v>
      </c>
      <c r="F4" s="177"/>
      <c r="G4" s="177"/>
      <c r="H4" s="177"/>
      <c r="I4" s="177"/>
      <c r="J4" s="177"/>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40">
        <v>436</v>
      </c>
      <c r="D6" s="8" t="str">
        <f>IF(ISERROR(VLOOKUP($C6,'START LİSTE'!$B$6:$F$1031,2,0)),"",VLOOKUP($C6,'START LİSTE'!$B$6:$F$1031,2,0))</f>
        <v>KÜBRA YILMAZ</v>
      </c>
      <c r="E6" s="9" t="str">
        <f>IF(ISERROR(VLOOKUP($C6,'START LİSTE'!$B$6:$F$1031,4,0)),"",VLOOKUP($C6,'START LİSTE'!$B$6:$F$1031,4,0))</f>
        <v>T</v>
      </c>
      <c r="F6" s="10">
        <f>IF(ISERROR(VLOOKUP($C6,'FERDİ SONUÇ'!$B$6:$H$1140,6,0)),"",VLOOKUP($C6,'FERDİ SONUÇ'!$B$6:$H$1140,6,0))</f>
        <v>653</v>
      </c>
      <c r="G6" s="11">
        <f>IF(OR(E6="",F6="DQ",F6="DNF",F6="DNS",F6=""),"-",VLOOKUP(C6,'FERDİ SONUÇ'!$B$6:$H$1140,7,0))</f>
        <v>1</v>
      </c>
      <c r="H6" s="11">
        <f>IF(OR(E6="",E6="F",F6="DQ",F6="DNF",F6="DNS",F6=""),"-",VLOOKUP(C6,'FERDİ SONUÇ'!$B$6:$H$1140,7,0))</f>
        <v>1</v>
      </c>
      <c r="I6" s="12">
        <f>IF(ISERROR(SMALL(H6:H9,1)),"-",SMALL(H6:H9,1))</f>
        <v>1</v>
      </c>
      <c r="J6" s="13"/>
      <c r="K6" s="3"/>
      <c r="BA6" s="2">
        <v>1000</v>
      </c>
    </row>
    <row r="7" spans="1:53" s="1" customFormat="1" ht="15" customHeight="1">
      <c r="A7" s="14"/>
      <c r="B7" s="15"/>
      <c r="C7" s="141">
        <v>437</v>
      </c>
      <c r="D7" s="16" t="str">
        <f>IF(ISERROR(VLOOKUP($C7,'START LİSTE'!$B$6:$F$1031,2,0)),"",VLOOKUP($C7,'START LİSTE'!$B$6:$F$1031,2,0))</f>
        <v>MİNE YAYLACI</v>
      </c>
      <c r="E7" s="17" t="str">
        <f>IF(ISERROR(VLOOKUP($C7,'START LİSTE'!$B$6:$F$1031,4,0)),"",VLOOKUP($C7,'START LİSTE'!$B$6:$F$1031,4,0))</f>
        <v>T</v>
      </c>
      <c r="F7" s="18">
        <f>IF(ISERROR(VLOOKUP($C7,'FERDİ SONUÇ'!$B$6:$H$1140,6,0)),"",VLOOKUP($C7,'FERDİ SONUÇ'!$B$6:$H$1140,6,0))</f>
        <v>825</v>
      </c>
      <c r="G7" s="19">
        <f>IF(OR(E7="",F7="DQ",F7="DNF",F7="DNS",F7=""),"-",VLOOKUP(C7,'FERDİ SONUÇ'!$B$6:$H$1140,7,0))</f>
        <v>7</v>
      </c>
      <c r="H7" s="19">
        <f>IF(OR(E7="",E7="F",F7="DQ",F7="DNF",F7="DNS",F7=""),"-",VLOOKUP(C7,'FERDİ SONUÇ'!$B$6:$H$1140,7,0))</f>
        <v>7</v>
      </c>
      <c r="I7" s="20">
        <f>IF(ISERROR(SMALL(H6:H9,2)),"-",SMALL(H6:H9,2))</f>
        <v>7</v>
      </c>
      <c r="J7" s="21"/>
      <c r="K7" s="3"/>
      <c r="BA7" s="2">
        <v>1001</v>
      </c>
    </row>
    <row r="8" spans="1:53" s="1" customFormat="1" ht="15" customHeight="1">
      <c r="A8" s="35">
        <f>IF(AND(B8&lt;&gt;"",J8&lt;&gt;"DQ"),COUNT(J$6:J$125)-(RANK(J8,J$6:J$125)+COUNTIF(J$6:J8,J8))+2,IF(C6&lt;&gt;"",BA8,""))</f>
        <v>3</v>
      </c>
      <c r="B8" s="15" t="str">
        <f>IF(ISERROR(VLOOKUP(C6,'START LİSTE'!$B$6:$F$1031,3,0)),"",VLOOKUP(C6,'START LİSTE'!$B$6:$F$1031,3,0))</f>
        <v>ÇORUM GENÇLİK SPOR KULÜBÜ</v>
      </c>
      <c r="C8" s="141">
        <v>438</v>
      </c>
      <c r="D8" s="16" t="str">
        <f>IF(ISERROR(VLOOKUP($C8,'START LİSTE'!$B$6:$F$1031,2,0)),"",VLOOKUP($C8,'START LİSTE'!$B$6:$F$1031,2,0))</f>
        <v>SEHER BATAK</v>
      </c>
      <c r="E8" s="17" t="str">
        <f>IF(ISERROR(VLOOKUP($C8,'START LİSTE'!$B$6:$F$1031,4,0)),"",VLOOKUP($C8,'START LİSTE'!$B$6:$F$1031,4,0))</f>
        <v>T</v>
      </c>
      <c r="F8" s="18">
        <f>IF(ISERROR(VLOOKUP($C8,'FERDİ SONUÇ'!$B$6:$H$1140,6,0)),"",VLOOKUP($C8,'FERDİ SONUÇ'!$B$6:$H$1140,6,0))</f>
        <v>912</v>
      </c>
      <c r="G8" s="19">
        <f>IF(OR(E8="",F8="DQ",F8="DNF",F8="DNS",F8=""),"-",VLOOKUP(C8,'FERDİ SONUÇ'!$B$6:$H$1140,7,0))</f>
        <v>9</v>
      </c>
      <c r="H8" s="19">
        <f>IF(OR(E8="",E8="F",F8="DQ",F8="DNF",F8="DNS",F8=""),"-",VLOOKUP(C8,'FERDİ SONUÇ'!$B$6:$H$1140,7,0))</f>
        <v>9</v>
      </c>
      <c r="I8" s="20">
        <f>IF(ISERROR(SMALL(H6:H9,3)),"-",SMALL(H6:H9,3))</f>
        <v>9</v>
      </c>
      <c r="J8" s="22">
        <f>IF(C6="","",IF(OR(I6="-",I7="-",I8="-"),"DQ",SUM(I6,I7,I8)))</f>
        <v>17</v>
      </c>
      <c r="K8" s="3"/>
      <c r="BA8" s="2">
        <v>1002</v>
      </c>
    </row>
    <row r="9" spans="1:53" s="1" customFormat="1" ht="15" customHeight="1" thickBot="1">
      <c r="A9" s="14"/>
      <c r="B9" s="15"/>
      <c r="C9" s="142">
        <v>439</v>
      </c>
      <c r="D9" s="16" t="str">
        <f>IF(ISERROR(VLOOKUP($C9,'START LİSTE'!$B$6:$F$1031,2,0)),"",VLOOKUP($C9,'START LİSTE'!$B$6:$F$1031,2,0))</f>
        <v>BERFİN KARA</v>
      </c>
      <c r="E9" s="17" t="str">
        <f>IF(ISERROR(VLOOKUP($C9,'START LİSTE'!$B$6:$F$1031,4,0)),"",VLOOKUP($C9,'START LİSTE'!$B$6:$F$1031,4,0))</f>
        <v>T</v>
      </c>
      <c r="F9" s="18" t="str">
        <f>IF(ISERROR(VLOOKUP($C9,'FERDİ SONUÇ'!$B$6:$H$1140,6,0)),"",VLOOKUP($C9,'FERDİ SONUÇ'!$B$6:$H$1140,6,0))</f>
        <v>DNF</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43">
        <v>440</v>
      </c>
      <c r="D10" s="8" t="str">
        <f>IF(ISERROR(VLOOKUP($C10,'START LİSTE'!$B$6:$F$1031,2,0)),"",VLOOKUP($C10,'START LİSTE'!$B$6:$F$1031,2,0))</f>
        <v>Sibel UZUN</v>
      </c>
      <c r="E10" s="9" t="str">
        <f>IF(ISERROR(VLOOKUP($C10,'START LİSTE'!$B$6:$F$1031,4,0)),"",VLOOKUP($C10,'START LİSTE'!$B$6:$F$1031,4,0))</f>
        <v>T</v>
      </c>
      <c r="F10" s="10">
        <f>IF(ISERROR(VLOOKUP($C10,'FERDİ SONUÇ'!$B$6:$H$1140,6,0)),"",VLOOKUP($C10,'FERDİ SONUÇ'!$B$6:$H$1140,6,0))</f>
        <v>751</v>
      </c>
      <c r="G10" s="11">
        <f>IF(OR(E10="",F10="DQ",F10="DNF",F10="DNS",F10=""),"-",VLOOKUP(C10,'FERDİ SONUÇ'!$B$6:$H$1140,7,0))</f>
        <v>4</v>
      </c>
      <c r="H10" s="11">
        <f>IF(OR(E10="",E10="F",F10="DQ",F10="DNF",F10="DNS",F10=""),"-",VLOOKUP(C10,'FERDİ SONUÇ'!$B$6:$H$1140,7,0))</f>
        <v>4</v>
      </c>
      <c r="I10" s="12">
        <f>IF(ISERROR(SMALL(H10:H13,1)),"-",SMALL(H10:H13,1))</f>
        <v>2</v>
      </c>
      <c r="J10" s="13"/>
      <c r="BA10" s="2">
        <v>1006</v>
      </c>
    </row>
    <row r="11" spans="1:53" ht="15" customHeight="1">
      <c r="A11" s="14"/>
      <c r="B11" s="15"/>
      <c r="C11" s="141">
        <v>441</v>
      </c>
      <c r="D11" s="16" t="str">
        <f>IF(ISERROR(VLOOKUP($C11,'START LİSTE'!$B$6:$F$1031,2,0)),"",VLOOKUP($C11,'START LİSTE'!$B$6:$F$1031,2,0))</f>
        <v>Gözdenur KOYUNCU</v>
      </c>
      <c r="E11" s="17" t="str">
        <f>IF(ISERROR(VLOOKUP($C11,'START LİSTE'!$B$6:$F$1031,4,0)),"",VLOOKUP($C11,'START LİSTE'!$B$6:$F$1031,4,0))</f>
        <v>T</v>
      </c>
      <c r="F11" s="18">
        <f>IF(ISERROR(VLOOKUP($C11,'FERDİ SONUÇ'!$B$6:$H$1140,6,0)),"",VLOOKUP($C11,'FERDİ SONUÇ'!$B$6:$H$1140,6,0))</f>
        <v>732</v>
      </c>
      <c r="G11" s="19">
        <f>IF(OR(E11="",F11="DQ",F11="DNF",F11="DNS",F11=""),"-",VLOOKUP(C11,'FERDİ SONUÇ'!$B$6:$H$1140,7,0))</f>
        <v>2</v>
      </c>
      <c r="H11" s="19">
        <f>IF(OR(E11="",E11="F",F11="DQ",F11="DNF",F11="DNS",F11=""),"-",VLOOKUP(C11,'FERDİ SONUÇ'!$B$6:$H$1140,7,0))</f>
        <v>2</v>
      </c>
      <c r="I11" s="20">
        <f>IF(ISERROR(SMALL(H10:H13,2)),"-",SMALL(H10:H13,2))</f>
        <v>4</v>
      </c>
      <c r="J11" s="21"/>
      <c r="BA11" s="2">
        <v>1007</v>
      </c>
    </row>
    <row r="12" spans="1:53" ht="15" customHeight="1">
      <c r="A12" s="35">
        <f>IF(AND(B12&lt;&gt;"",J12&lt;&gt;"DQ"),COUNT(J$6:J$125)-(RANK(J12,J$6:J$125)+COUNTIF(J$6:J12,J12))+2,IF(C10&lt;&gt;"",BA12,""))</f>
        <v>2</v>
      </c>
      <c r="B12" s="15" t="str">
        <f>IF(ISERROR(VLOOKUP(C10,'START LİSTE'!$B$6:$F$1031,3,0)),"",VLOOKUP(C10,'START LİSTE'!$B$6:$F$1031,3,0))</f>
        <v>Kastamonu Polis Gücü</v>
      </c>
      <c r="C12" s="141">
        <v>442</v>
      </c>
      <c r="D12" s="16" t="str">
        <f>IF(ISERROR(VLOOKUP($C12,'START LİSTE'!$B$6:$F$1031,2,0)),"",VLOOKUP($C12,'START LİSTE'!$B$6:$F$1031,2,0))</f>
        <v>Sevdanur KOYUNCU</v>
      </c>
      <c r="E12" s="17" t="str">
        <f>IF(ISERROR(VLOOKUP($C12,'START LİSTE'!$B$6:$F$1031,4,0)),"",VLOOKUP($C12,'START LİSTE'!$B$6:$F$1031,4,0))</f>
        <v>T</v>
      </c>
      <c r="F12" s="18">
        <f>IF(ISERROR(VLOOKUP($C12,'FERDİ SONUÇ'!$B$6:$H$1140,6,0)),"",VLOOKUP($C12,'FERDİ SONUÇ'!$B$6:$H$1140,6,0))</f>
        <v>833</v>
      </c>
      <c r="G12" s="19">
        <f>IF(OR(E12="",F12="DQ",F12="DNF",F12="DNS",F12=""),"-",VLOOKUP(C12,'FERDİ SONUÇ'!$B$6:$H$1140,7,0))</f>
        <v>8</v>
      </c>
      <c r="H12" s="19">
        <f>IF(OR(E12="",E12="F",F12="DQ",F12="DNF",F12="DNS",F12=""),"-",VLOOKUP(C12,'FERDİ SONUÇ'!$B$6:$H$1140,7,0))</f>
        <v>8</v>
      </c>
      <c r="I12" s="20">
        <f>IF(ISERROR(SMALL(H10:H13,3)),"-",SMALL(H10:H13,3))</f>
        <v>8</v>
      </c>
      <c r="J12" s="22">
        <f>IF(C10="","",IF(OR(I10="-",I11="-",I12="-"),"DQ",SUM(I10,I11,I12)))</f>
        <v>14</v>
      </c>
      <c r="BA12" s="2">
        <v>1008</v>
      </c>
    </row>
    <row r="13" spans="1:53" ht="15" customHeight="1" thickBot="1">
      <c r="A13" s="14"/>
      <c r="B13" s="15"/>
      <c r="C13" s="142">
        <v>443</v>
      </c>
      <c r="D13" s="16" t="str">
        <f>IF(ISERROR(VLOOKUP($C13,'START LİSTE'!$B$6:$F$1031,2,0)),"",VLOOKUP($C13,'START LİSTE'!$B$6:$F$1031,2,0))</f>
        <v>Pınar KAPLAN</v>
      </c>
      <c r="E13" s="17" t="str">
        <f>IF(ISERROR(VLOOKUP($C13,'START LİSTE'!$B$6:$F$1031,4,0)),"",VLOOKUP($C13,'START LİSTE'!$B$6:$F$1031,4,0))</f>
        <v>T</v>
      </c>
      <c r="F13" s="18">
        <f>IF(ISERROR(VLOOKUP($C13,'FERDİ SONUÇ'!$B$6:$H$1140,6,0)),"",VLOOKUP($C13,'FERDİ SONUÇ'!$B$6:$H$1140,6,0))</f>
        <v>1051</v>
      </c>
      <c r="G13" s="19">
        <f>IF(OR(E13="",F13="DQ",F13="DNF",F13="DNS",F13=""),"-",VLOOKUP(C13,'FERDİ SONUÇ'!$B$6:$H$1140,7,0))</f>
        <v>11</v>
      </c>
      <c r="H13" s="19">
        <f>IF(OR(E13="",E13="F",F13="DQ",F13="DNF",F13="DNS",F13=""),"-",VLOOKUP(C13,'FERDİ SONUÇ'!$B$6:$H$1140,7,0))</f>
        <v>11</v>
      </c>
      <c r="I13" s="20">
        <f>IF(ISERROR(SMALL(H10:H13,4)),"-",SMALL(H10:H13,4))</f>
        <v>11</v>
      </c>
      <c r="J13" s="21"/>
      <c r="BA13" s="2">
        <v>1009</v>
      </c>
    </row>
    <row r="14" spans="1:53" ht="15" customHeight="1">
      <c r="A14" s="6"/>
      <c r="B14" s="7"/>
      <c r="C14" s="143">
        <v>452</v>
      </c>
      <c r="D14" s="8" t="str">
        <f>IF(ISERROR(VLOOKUP($C14,'START LİSTE'!$B$6:$F$1031,2,0)),"",VLOOKUP($C14,'START LİSTE'!$B$6:$F$1031,2,0))</f>
        <v>TUĞÇE TEMELTAŞ</v>
      </c>
      <c r="E14" s="9" t="str">
        <f>IF(ISERROR(VLOOKUP($C14,'START LİSTE'!$B$6:$F$1031,4,0)),"",VLOOKUP($C14,'START LİSTE'!$B$6:$F$1031,4,0))</f>
        <v>T</v>
      </c>
      <c r="F14" s="10">
        <f>IF(ISERROR(VLOOKUP($C14,'FERDİ SONUÇ'!$B$6:$H$1140,6,0)),"",VLOOKUP($C14,'FERDİ SONUÇ'!$B$6:$H$1140,6,0))</f>
        <v>733</v>
      </c>
      <c r="G14" s="11">
        <f>IF(OR(E14="",F14="DQ",F14="DNF",F14="DNS",F14=""),"-",VLOOKUP(C14,'FERDİ SONUÇ'!$B$6:$H$1140,7,0))</f>
        <v>3</v>
      </c>
      <c r="H14" s="11">
        <f>IF(OR(E14="",E14="F",F14="DQ",F14="DNF",F14="DNS",F14=""),"-",VLOOKUP(C14,'FERDİ SONUÇ'!$B$6:$H$1140,7,0))</f>
        <v>3</v>
      </c>
      <c r="I14" s="12">
        <f>IF(ISERROR(SMALL(H14:H17,1)),"-",SMALL(H14:H17,1))</f>
        <v>3</v>
      </c>
      <c r="J14" s="13"/>
      <c r="BA14" s="2">
        <v>1012</v>
      </c>
    </row>
    <row r="15" spans="1:53" ht="15" customHeight="1">
      <c r="A15" s="14"/>
      <c r="B15" s="15"/>
      <c r="C15" s="141">
        <v>453</v>
      </c>
      <c r="D15" s="16" t="str">
        <f>IF(ISERROR(VLOOKUP($C15,'START LİSTE'!$B$6:$F$1031,2,0)),"",VLOOKUP($C15,'START LİSTE'!$B$6:$F$1031,2,0))</f>
        <v>EMİNE ÖZGE ÇETİN</v>
      </c>
      <c r="E15" s="17" t="str">
        <f>IF(ISERROR(VLOOKUP($C15,'START LİSTE'!$B$6:$F$1031,4,0)),"",VLOOKUP($C15,'START LİSTE'!$B$6:$F$1031,4,0))</f>
        <v>T</v>
      </c>
      <c r="F15" s="18">
        <f>IF(ISERROR(VLOOKUP($C15,'FERDİ SONUÇ'!$B$6:$H$1140,6,0)),"",VLOOKUP($C15,'FERDİ SONUÇ'!$B$6:$H$1140,6,0))</f>
        <v>817</v>
      </c>
      <c r="G15" s="19">
        <f>IF(OR(E15="",F15="DQ",F15="DNF",F15="DNS",F15=""),"-",VLOOKUP(C15,'FERDİ SONUÇ'!$B$6:$H$1140,7,0))</f>
        <v>6</v>
      </c>
      <c r="H15" s="19">
        <f>IF(OR(E15="",E15="F",F15="DQ",F15="DNF",F15="DNS",F15=""),"-",VLOOKUP(C15,'FERDİ SONUÇ'!$B$6:$H$1140,7,0))</f>
        <v>6</v>
      </c>
      <c r="I15" s="20">
        <f>IF(ISERROR(SMALL(H14:H17,2)),"-",SMALL(H14:H17,2))</f>
        <v>5</v>
      </c>
      <c r="J15" s="21"/>
      <c r="BA15" s="2">
        <v>1013</v>
      </c>
    </row>
    <row r="16" spans="1:53" ht="15" customHeight="1">
      <c r="A16" s="35">
        <f>IF(AND(B16&lt;&gt;"",J16&lt;&gt;"DQ"),COUNT(J$6:J$125)-(RANK(J16,J$6:J$125)+COUNTIF(J$6:J16,J16))+2,IF(C14&lt;&gt;"",BA16,""))</f>
        <v>1</v>
      </c>
      <c r="B16" s="15" t="str">
        <f>IF(ISERROR(VLOOKUP(C14,'START LİSTE'!$B$6:$F$1031,3,0)),"",VLOOKUP(C14,'START LİSTE'!$B$6:$F$1031,3,0))</f>
        <v>BARTIN GENÇLİK HİZMETLERİ SPOR KLB.</v>
      </c>
      <c r="C16" s="141">
        <v>454</v>
      </c>
      <c r="D16" s="16" t="str">
        <f>IF(ISERROR(VLOOKUP($C16,'START LİSTE'!$B$6:$F$1031,2,0)),"",VLOOKUP($C16,'START LİSTE'!$B$6:$F$1031,2,0))</f>
        <v>ALEYNA OLGUN</v>
      </c>
      <c r="E16" s="17" t="str">
        <f>IF(ISERROR(VLOOKUP($C16,'START LİSTE'!$B$6:$F$1031,4,0)),"",VLOOKUP($C16,'START LİSTE'!$B$6:$F$1031,4,0))</f>
        <v>T</v>
      </c>
      <c r="F16" s="18">
        <f>IF(ISERROR(VLOOKUP($C16,'FERDİ SONUÇ'!$B$6:$H$1140,6,0)),"",VLOOKUP($C16,'FERDİ SONUÇ'!$B$6:$H$1140,6,0))</f>
        <v>815</v>
      </c>
      <c r="G16" s="19">
        <f>IF(OR(E16="",F16="DQ",F16="DNF",F16="DNS",F16=""),"-",VLOOKUP(C16,'FERDİ SONUÇ'!$B$6:$H$1140,7,0))</f>
        <v>5</v>
      </c>
      <c r="H16" s="19">
        <f>IF(OR(E16="",E16="F",F16="DQ",F16="DNF",F16="DNS",F16=""),"-",VLOOKUP(C16,'FERDİ SONUÇ'!$B$6:$H$1140,7,0))</f>
        <v>5</v>
      </c>
      <c r="I16" s="20">
        <f>IF(ISERROR(SMALL(H14:H17,3)),"-",SMALL(H14:H17,3))</f>
        <v>6</v>
      </c>
      <c r="J16" s="22">
        <f>IF(C14="","",IF(OR(I14="-",I15="-",I16="-"),"DQ",SUM(I14,I15,I16)))</f>
        <v>14</v>
      </c>
      <c r="BA16" s="2">
        <v>1014</v>
      </c>
    </row>
    <row r="17" spans="1:53" ht="15" customHeight="1" thickBot="1">
      <c r="A17" s="14"/>
      <c r="B17" s="15"/>
      <c r="C17" s="142">
        <v>455</v>
      </c>
      <c r="D17" s="16" t="str">
        <f>IF(ISERROR(VLOOKUP($C17,'START LİSTE'!$B$6:$F$1031,2,0)),"",VLOOKUP($C17,'START LİSTE'!$B$6:$F$1031,2,0))</f>
        <v>KADER ÇELİK</v>
      </c>
      <c r="E17" s="17" t="str">
        <f>IF(ISERROR(VLOOKUP($C17,'START LİSTE'!$B$6:$F$1031,4,0)),"",VLOOKUP($C17,'START LİSTE'!$B$6:$F$1031,4,0))</f>
        <v>T</v>
      </c>
      <c r="F17" s="18">
        <f>IF(ISERROR(VLOOKUP($C17,'FERDİ SONUÇ'!$B$6:$H$1140,6,0)),"",VLOOKUP($C17,'FERDİ SONUÇ'!$B$6:$H$1140,6,0))</f>
        <v>1001</v>
      </c>
      <c r="G17" s="19">
        <f>IF(OR(E17="",F17="DQ",F17="DNF",F17="DNS",F17=""),"-",VLOOKUP(C17,'FERDİ SONUÇ'!$B$6:$H$1140,7,0))</f>
        <v>10</v>
      </c>
      <c r="H17" s="19">
        <f>IF(OR(E17="",E17="F",F17="DQ",F17="DNF",F17="DNS",F17=""),"-",VLOOKUP(C17,'FERDİ SONUÇ'!$B$6:$H$1140,7,0))</f>
        <v>10</v>
      </c>
      <c r="I17" s="20">
        <f>IF(ISERROR(SMALL(H14:H17,4)),"-",SMALL(H14:H17,4))</f>
        <v>10</v>
      </c>
      <c r="J17" s="21"/>
      <c r="BA17" s="2">
        <v>1015</v>
      </c>
    </row>
    <row r="18" spans="1:53" ht="15" customHeight="1">
      <c r="A18" s="6"/>
      <c r="B18" s="7"/>
      <c r="C18" s="143"/>
      <c r="D18" s="8">
        <f>IF(ISERROR(VLOOKUP($C18,'START LİSTE'!$B$6:$F$1031,2,0)),"",VLOOKUP($C18,'START LİSTE'!$B$6:$F$1031,2,0))</f>
      </c>
      <c r="E18" s="9">
        <f>IF(ISERROR(VLOOKUP($C18,'START LİSTE'!$B$6:$F$1031,4,0)),"",VLOOKUP($C18,'START LİSTE'!$B$6:$F$1031,4,0))</f>
      </c>
      <c r="F18" s="10">
        <f>IF(ISERROR(VLOOKUP($C18,'FERDİ SONUÇ'!$B$6:$H$1140,6,0)),"",VLOOKUP($C18,'FERDİ SONUÇ'!$B$6:$H$1140,6,0))</f>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141"/>
      <c r="D19" s="16">
        <f>IF(ISERROR(VLOOKUP($C19,'START LİSTE'!$B$6:$F$1031,2,0)),"",VLOOKUP($C19,'START LİSTE'!$B$6:$F$1031,2,0))</f>
      </c>
      <c r="E19" s="17">
        <f>IF(ISERROR(VLOOKUP($C19,'START LİSTE'!$B$6:$F$1031,4,0)),"",VLOOKUP($C19,'START LİSTE'!$B$6:$F$1031,4,0))</f>
      </c>
      <c r="F19" s="18">
        <f>IF(ISERROR(VLOOKUP($C19,'FERDİ SONUÇ'!$B$6:$H$1140,6,0)),"",VLOOKUP($C19,'FERDİ SONUÇ'!$B$6:$H$1140,6,0))</f>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c>
      <c r="B20" s="15">
        <f>IF(ISERROR(VLOOKUP(C18,'START LİSTE'!$B$6:$F$1031,3,0)),"",VLOOKUP(C18,'START LİSTE'!$B$6:$F$1031,3,0))</f>
      </c>
      <c r="C20" s="141"/>
      <c r="D20" s="16">
        <f>IF(ISERROR(VLOOKUP($C20,'START LİSTE'!$B$6:$F$1031,2,0)),"",VLOOKUP($C20,'START LİSTE'!$B$6:$F$1031,2,0))</f>
      </c>
      <c r="E20" s="17">
        <f>IF(ISERROR(VLOOKUP($C20,'START LİSTE'!$B$6:$F$1031,4,0)),"",VLOOKUP($C20,'START LİSTE'!$B$6:$F$1031,4,0))</f>
      </c>
      <c r="F20" s="18">
        <f>IF(ISERROR(VLOOKUP($C20,'FERDİ SONUÇ'!$B$6:$H$1140,6,0)),"",VLOOKUP($C20,'FERDİ SONUÇ'!$B$6:$H$1140,6,0))</f>
      </c>
      <c r="G20" s="17" t="str">
        <f>IF(OR(E20="",F20="DQ",F20="DNF",F20="DNS",F20=""),"-",VLOOKUP(C20,'FERDİ SONUÇ'!$B$6:$H$1140,7,0))</f>
        <v>-</v>
      </c>
      <c r="H20" s="17" t="str">
        <f>IF(OR(E20="",E20="F",F20="DQ",F20="DNF",F20="DNS",F20=""),"-",VLOOKUP(C20,'FERDİ SONUÇ'!$B$6:$H$1140,7,0))</f>
        <v>-</v>
      </c>
      <c r="I20" s="20" t="str">
        <f>IF(ISERROR(SMALL(H18:H21,3)),"-",SMALL(H18:H21,3))</f>
        <v>-</v>
      </c>
      <c r="J20" s="22">
        <f>IF(C18="","",IF(OR(I18="-",I19="-",I20="-"),"DQ",SUM(I18,I19,I20)))</f>
      </c>
      <c r="BA20" s="2">
        <v>1020</v>
      </c>
    </row>
    <row r="21" spans="1:53" ht="15" customHeight="1" thickBot="1">
      <c r="A21" s="14"/>
      <c r="B21" s="15"/>
      <c r="C21" s="142"/>
      <c r="D21" s="16">
        <f>IF(ISERROR(VLOOKUP($C21,'START LİSTE'!$B$6:$F$1031,2,0)),"",VLOOKUP($C21,'START LİSTE'!$B$6:$F$1031,2,0))</f>
      </c>
      <c r="E21" s="17">
        <f>IF(ISERROR(VLOOKUP($C21,'START LİSTE'!$B$6:$F$1031,4,0)),"",VLOOKUP($C21,'START LİSTE'!$B$6:$F$1031,4,0))</f>
      </c>
      <c r="F21" s="18">
        <f>IF(ISERROR(VLOOKUP($C21,'FERDİ SONUÇ'!$B$6:$H$1140,6,0)),"",VLOOKUP($C21,'FERDİ SONUÇ'!$B$6:$H$1140,6,0))</f>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43"/>
      <c r="D22" s="8">
        <f>IF(ISERROR(VLOOKUP($C22,'START LİSTE'!$B$6:$F$1031,2,0)),"",VLOOKUP($C22,'START LİSTE'!$B$6:$F$1031,2,0))</f>
      </c>
      <c r="E22" s="9">
        <f>IF(ISERROR(VLOOKUP($C22,'START LİSTE'!$B$6:$F$1031,4,0)),"",VLOOKUP($C22,'START LİSTE'!$B$6:$F$1031,4,0))</f>
      </c>
      <c r="F22" s="10">
        <f>IF(ISERROR(VLOOKUP($C22,'FERDİ SONUÇ'!$B$6:$H$1140,6,0)),"",VLOOKUP($C22,'FERDİ SONUÇ'!$B$6:$H$1140,6,0))</f>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141"/>
      <c r="D23" s="16">
        <f>IF(ISERROR(VLOOKUP($C23,'START LİSTE'!$B$6:$F$1031,2,0)),"",VLOOKUP($C23,'START LİSTE'!$B$6:$F$1031,2,0))</f>
      </c>
      <c r="E23" s="17">
        <f>IF(ISERROR(VLOOKUP($C23,'START LİSTE'!$B$6:$F$1031,4,0)),"",VLOOKUP($C23,'START LİSTE'!$B$6:$F$1031,4,0))</f>
      </c>
      <c r="F23" s="18">
        <f>IF(ISERROR(VLOOKUP($C23,'FERDİ SONUÇ'!$B$6:$H$1140,6,0)),"",VLOOKUP($C23,'FERDİ SONUÇ'!$B$6:$H$1140,6,0))</f>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c>
      <c r="B24" s="15">
        <f>IF(ISERROR(VLOOKUP(C22,'START LİSTE'!$B$6:$F$1031,3,0)),"",VLOOKUP(C22,'START LİSTE'!$B$6:$F$1031,3,0))</f>
      </c>
      <c r="C24" s="141"/>
      <c r="D24" s="16">
        <f>IF(ISERROR(VLOOKUP($C24,'START LİSTE'!$B$6:$F$1031,2,0)),"",VLOOKUP($C24,'START LİSTE'!$B$6:$F$1031,2,0))</f>
      </c>
      <c r="E24" s="17">
        <f>IF(ISERROR(VLOOKUP($C24,'START LİSTE'!$B$6:$F$1031,4,0)),"",VLOOKUP($C24,'START LİSTE'!$B$6:$F$1031,4,0))</f>
      </c>
      <c r="F24" s="18">
        <f>IF(ISERROR(VLOOKUP($C24,'FERDİ SONUÇ'!$B$6:$H$1140,6,0)),"",VLOOKUP($C24,'FERDİ SONUÇ'!$B$6:$H$1140,6,0))</f>
      </c>
      <c r="G24" s="17" t="str">
        <f>IF(OR(E24="",F24="DQ",F24="DNF",F24="DNS",F24=""),"-",VLOOKUP(C24,'FERDİ SONUÇ'!$B$6:$H$1140,7,0))</f>
        <v>-</v>
      </c>
      <c r="H24" s="17" t="str">
        <f>IF(OR(E24="",E24="F",F24="DQ",F24="DNF",F24="DNS",F24=""),"-",VLOOKUP(C24,'FERDİ SONUÇ'!$B$6:$H$1140,7,0))</f>
        <v>-</v>
      </c>
      <c r="I24" s="20" t="str">
        <f>IF(ISERROR(SMALL(H22:H25,3)),"-",SMALL(H22:H25,3))</f>
        <v>-</v>
      </c>
      <c r="J24" s="22">
        <f>IF(C22="","",IF(OR(I22="-",I23="-",I24="-"),"DQ",SUM(I22,I23,I24)))</f>
      </c>
      <c r="BA24" s="2">
        <v>1026</v>
      </c>
    </row>
    <row r="25" spans="1:53" ht="15" customHeight="1" thickBot="1">
      <c r="A25" s="14"/>
      <c r="B25" s="15"/>
      <c r="C25" s="142"/>
      <c r="D25" s="16">
        <f>IF(ISERROR(VLOOKUP($C25,'START LİSTE'!$B$6:$F$1031,2,0)),"",VLOOKUP($C25,'START LİSTE'!$B$6:$F$1031,2,0))</f>
      </c>
      <c r="E25" s="17">
        <f>IF(ISERROR(VLOOKUP($C25,'START LİSTE'!$B$6:$F$1031,4,0)),"",VLOOKUP($C25,'START LİSTE'!$B$6:$F$1031,4,0))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c r="D26" s="8">
        <f>IF(ISERROR(VLOOKUP($C26,'START LİSTE'!$B$6:$F$1031,2,0)),"",VLOOKUP($C26,'START LİSTE'!$B$6:$F$1031,2,0))</f>
      </c>
      <c r="E26" s="9">
        <f>IF(ISERROR(VLOOKUP($C26,'START LİSTE'!$B$6:$F$1031,4,0)),"",VLOOKUP($C26,'START LİSTE'!$B$6:$F$1031,4,0))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34"/>
      <c r="D27" s="16">
        <f>IF(ISERROR(VLOOKUP($C27,'START LİSTE'!$B$6:$F$1031,2,0)),"",VLOOKUP($C27,'START LİSTE'!$B$6:$F$1031,2,0))</f>
      </c>
      <c r="E27" s="17">
        <f>IF(ISERROR(VLOOKUP($C27,'START LİSTE'!$B$6:$F$1031,4,0)),"",VLOOKUP($C27,'START LİSTE'!$B$6:$F$1031,4,0))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LİSTE'!$B$6:$F$1031,3,0)),"",VLOOKUP(C26,'START LİSTE'!$B$6:$F$1031,3,0))</f>
      </c>
      <c r="C28" s="34"/>
      <c r="D28" s="16">
        <f>IF(ISERROR(VLOOKUP($C28,'START LİSTE'!$B$6:$F$1031,2,0)),"",VLOOKUP($C28,'START LİSTE'!$B$6:$F$1031,2,0))</f>
      </c>
      <c r="E28" s="17">
        <f>IF(ISERROR(VLOOKUP($C28,'START LİSTE'!$B$6:$F$1031,4,0)),"",VLOOKUP($C28,'START LİSTE'!$B$6:$F$1031,4,0))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c r="A29" s="14"/>
      <c r="B29" s="15"/>
      <c r="C29" s="34"/>
      <c r="D29" s="16">
        <f>IF(ISERROR(VLOOKUP($C29,'START LİSTE'!$B$6:$F$1031,2,0)),"",VLOOKUP($C29,'START LİSTE'!$B$6:$F$1031,2,0))</f>
      </c>
      <c r="E29" s="17">
        <f>IF(ISERROR(VLOOKUP($C29,'START LİSTE'!$B$6:$F$1031,4,0)),"",VLOOKUP($C29,'START LİSTE'!$B$6:$F$1031,4,0))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c r="D30" s="8">
        <f>IF(ISERROR(VLOOKUP($C30,'START LİSTE'!$B$6:$F$1031,2,0)),"",VLOOKUP($C30,'START LİSTE'!$B$6:$F$1031,2,0))</f>
      </c>
      <c r="E30" s="9">
        <f>IF(ISERROR(VLOOKUP($C30,'START LİSTE'!$B$6:$F$1031,4,0)),"",VLOOKUP($C30,'START LİSTE'!$B$6:$F$1031,4,0))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34"/>
      <c r="D31" s="16">
        <f>IF(ISERROR(VLOOKUP($C31,'START LİSTE'!$B$6:$F$1031,2,0)),"",VLOOKUP($C31,'START LİSTE'!$B$6:$F$1031,2,0))</f>
      </c>
      <c r="E31" s="17">
        <f>IF(ISERROR(VLOOKUP($C31,'START LİSTE'!$B$6:$F$1031,4,0)),"",VLOOKUP($C31,'START LİSTE'!$B$6:$F$1031,4,0))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LİSTE'!$B$6:$F$1031,3,0)),"",VLOOKUP(C30,'START LİSTE'!$B$6:$F$1031,3,0))</f>
      </c>
      <c r="C32" s="34"/>
      <c r="D32" s="16">
        <f>IF(ISERROR(VLOOKUP($C32,'START LİSTE'!$B$6:$F$1031,2,0)),"",VLOOKUP($C32,'START LİSTE'!$B$6:$F$1031,2,0))</f>
      </c>
      <c r="E32" s="17">
        <f>IF(ISERROR(VLOOKUP($C32,'START LİSTE'!$B$6:$F$1031,4,0)),"",VLOOKUP($C32,'START LİSTE'!$B$6:$F$1031,4,0))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LİSTE'!$B$6:$F$1031,2,0)),"",VLOOKUP($C33,'START LİSTE'!$B$6:$F$1031,2,0))</f>
      </c>
      <c r="E33" s="17">
        <f>IF(ISERROR(VLOOKUP($C33,'START LİSTE'!$B$6:$F$1031,4,0)),"",VLOOKUP($C33,'START LİSTE'!$B$6:$F$1031,4,0))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LİSTE'!$B$6:$F$1031,2,0)),"",VLOOKUP($C34,'START LİSTE'!$B$6:$F$1031,2,0))</f>
      </c>
      <c r="E34" s="9">
        <f>IF(ISERROR(VLOOKUP($C34,'START LİSTE'!$B$6:$F$1031,4,0)),"",VLOOKUP($C34,'START LİSTE'!$B$6:$F$1031,4,0))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LİSTE'!$B$6:$F$1031,2,0)),"",VLOOKUP($C35,'START LİSTE'!$B$6:$F$1031,2,0))</f>
      </c>
      <c r="E35" s="17">
        <f>IF(ISERROR(VLOOKUP($C35,'START LİSTE'!$B$6:$F$1031,4,0)),"",VLOOKUP($C35,'START LİSTE'!$B$6:$F$1031,4,0))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LİSTE'!$B$6:$F$1031,3,0)),"",VLOOKUP(C34,'START LİSTE'!$B$6:$F$1031,3,0))</f>
      </c>
      <c r="C36" s="34"/>
      <c r="D36" s="16">
        <f>IF(ISERROR(VLOOKUP($C36,'START LİSTE'!$B$6:$F$1031,2,0)),"",VLOOKUP($C36,'START LİSTE'!$B$6:$F$1031,2,0))</f>
      </c>
      <c r="E36" s="17">
        <f>IF(ISERROR(VLOOKUP($C36,'START LİSTE'!$B$6:$F$1031,4,0)),"",VLOOKUP($C36,'START LİSTE'!$B$6:$F$1031,4,0))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LİSTE'!$B$6:$F$1031,2,0)),"",VLOOKUP($C37,'START LİSTE'!$B$6:$F$1031,2,0))</f>
      </c>
      <c r="E37" s="17">
        <f>IF(ISERROR(VLOOKUP($C37,'START LİSTE'!$B$6:$F$1031,4,0)),"",VLOOKUP($C37,'START LİSTE'!$B$6:$F$1031,4,0))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LİSTE'!$B$6:$F$1031,2,0)),"",VLOOKUP($C38,'START LİSTE'!$B$6:$F$1031,2,0))</f>
      </c>
      <c r="E38" s="9">
        <f>IF(ISERROR(VLOOKUP($C38,'START LİSTE'!$B$6:$F$1031,4,0)),"",VLOOKUP($C38,'START LİSTE'!$B$6:$F$1031,4,0))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LİSTE'!$B$6:$F$1031,2,0)),"",VLOOKUP($C39,'START LİSTE'!$B$6:$F$1031,2,0))</f>
      </c>
      <c r="E39" s="17">
        <f>IF(ISERROR(VLOOKUP($C39,'START LİSTE'!$B$6:$F$1031,4,0)),"",VLOOKUP($C39,'START LİSTE'!$B$6:$F$1031,4,0))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LİSTE'!$B$6:$F$1031,3,0)),"",VLOOKUP(C38,'START LİSTE'!$B$6:$F$1031,3,0))</f>
      </c>
      <c r="C40" s="34"/>
      <c r="D40" s="16">
        <f>IF(ISERROR(VLOOKUP($C40,'START LİSTE'!$B$6:$F$1031,2,0)),"",VLOOKUP($C40,'START LİSTE'!$B$6:$F$1031,2,0))</f>
      </c>
      <c r="E40" s="17">
        <f>IF(ISERROR(VLOOKUP($C40,'START LİSTE'!$B$6:$F$1031,4,0)),"",VLOOKUP($C40,'START LİSTE'!$B$6:$F$1031,4,0))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LİSTE'!$B$6:$F$1031,2,0)),"",VLOOKUP($C41,'START LİSTE'!$B$6:$F$1031,2,0))</f>
      </c>
      <c r="E41" s="17">
        <f>IF(ISERROR(VLOOKUP($C41,'START LİSTE'!$B$6:$F$1031,4,0)),"",VLOOKUP($C41,'START LİSTE'!$B$6:$F$1031,4,0))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LİSTE'!$B$6:$F$1031,2,0)),"",VLOOKUP($C42,'START LİSTE'!$B$6:$F$1031,2,0))</f>
      </c>
      <c r="E42" s="9">
        <f>IF(ISERROR(VLOOKUP($C42,'START LİSTE'!$B$6:$F$1031,4,0)),"",VLOOKUP($C42,'START LİSTE'!$B$6:$F$1031,4,0))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LİSTE'!$B$6:$F$1031,2,0)),"",VLOOKUP($C43,'START LİSTE'!$B$6:$F$1031,2,0))</f>
      </c>
      <c r="E43" s="17">
        <f>IF(ISERROR(VLOOKUP($C43,'START LİSTE'!$B$6:$F$1031,4,0)),"",VLOOKUP($C43,'START LİSTE'!$B$6:$F$1031,4,0))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LİSTE'!$B$6:$F$1031,3,0)),"",VLOOKUP(C42,'START LİSTE'!$B$6:$F$1031,3,0))</f>
      </c>
      <c r="C44" s="34"/>
      <c r="D44" s="16">
        <f>IF(ISERROR(VLOOKUP($C44,'START LİSTE'!$B$6:$F$1031,2,0)),"",VLOOKUP($C44,'START LİSTE'!$B$6:$F$1031,2,0))</f>
      </c>
      <c r="E44" s="17">
        <f>IF(ISERROR(VLOOKUP($C44,'START LİSTE'!$B$6:$F$1031,4,0)),"",VLOOKUP($C44,'START LİSTE'!$B$6:$F$1031,4,0))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LİSTE'!$B$6:$F$1031,2,0)),"",VLOOKUP($C45,'START LİSTE'!$B$6:$F$1031,2,0))</f>
      </c>
      <c r="E45" s="17">
        <f>IF(ISERROR(VLOOKUP($C45,'START LİSTE'!$B$6:$F$1031,4,0)),"",VLOOKUP($C45,'START LİSTE'!$B$6:$F$1031,4,0))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LİSTE'!$B$6:$F$1031,2,0)),"",VLOOKUP($C46,'START LİSTE'!$B$6:$F$1031,2,0))</f>
      </c>
      <c r="E46" s="9">
        <f>IF(ISERROR(VLOOKUP($C46,'START LİSTE'!$B$6:$F$1031,4,0)),"",VLOOKUP($C46,'START LİSTE'!$B$6:$F$1031,4,0))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LİSTE'!$B$6:$F$1031,2,0)),"",VLOOKUP($C47,'START LİSTE'!$B$6:$F$1031,2,0))</f>
      </c>
      <c r="E47" s="17">
        <f>IF(ISERROR(VLOOKUP($C47,'START LİSTE'!$B$6:$F$1031,4,0)),"",VLOOKUP($C47,'START LİSTE'!$B$6:$F$1031,4,0))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LİSTE'!$B$6:$F$1031,3,0)),"",VLOOKUP(C46,'START LİSTE'!$B$6:$F$1031,3,0))</f>
      </c>
      <c r="C48" s="34"/>
      <c r="D48" s="16">
        <f>IF(ISERROR(VLOOKUP($C48,'START LİSTE'!$B$6:$F$1031,2,0)),"",VLOOKUP($C48,'START LİSTE'!$B$6:$F$1031,2,0))</f>
      </c>
      <c r="E48" s="17">
        <f>IF(ISERROR(VLOOKUP($C48,'START LİSTE'!$B$6:$F$1031,4,0)),"",VLOOKUP($C48,'START LİSTE'!$B$6:$F$1031,4,0))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LİSTE'!$B$6:$F$1031,2,0)),"",VLOOKUP($C49,'START LİSTE'!$B$6:$F$1031,2,0))</f>
      </c>
      <c r="E49" s="17">
        <f>IF(ISERROR(VLOOKUP($C49,'START LİSTE'!$B$6:$F$1031,4,0)),"",VLOOKUP($C49,'START LİSTE'!$B$6:$F$1031,4,0))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LİSTE'!$B$6:$F$1031,2,0)),"",VLOOKUP($C50,'START LİSTE'!$B$6:$F$1031,2,0))</f>
      </c>
      <c r="E50" s="9">
        <f>IF(ISERROR(VLOOKUP($C50,'START LİSTE'!$B$6:$F$1031,4,0)),"",VLOOKUP($C50,'START LİSTE'!$B$6:$F$1031,4,0))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LİSTE'!$B$6:$F$1031,2,0)),"",VLOOKUP($C51,'START LİSTE'!$B$6:$F$1031,2,0))</f>
      </c>
      <c r="E51" s="17">
        <f>IF(ISERROR(VLOOKUP($C51,'START LİSTE'!$B$6:$F$1031,4,0)),"",VLOOKUP($C51,'START LİSTE'!$B$6:$F$1031,4,0))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LİSTE'!$B$6:$F$1031,3,0)),"",VLOOKUP(C50,'START LİSTE'!$B$6:$F$1031,3,0))</f>
      </c>
      <c r="C52" s="34"/>
      <c r="D52" s="16">
        <f>IF(ISERROR(VLOOKUP($C52,'START LİSTE'!$B$6:$F$1031,2,0)),"",VLOOKUP($C52,'START LİSTE'!$B$6:$F$1031,2,0))</f>
      </c>
      <c r="E52" s="17">
        <f>IF(ISERROR(VLOOKUP($C52,'START LİSTE'!$B$6:$F$1031,4,0)),"",VLOOKUP($C52,'START LİSTE'!$B$6:$F$1031,4,0))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LİSTE'!$B$6:$F$1031,2,0)),"",VLOOKUP($C53,'START LİSTE'!$B$6:$F$1031,2,0))</f>
      </c>
      <c r="E53" s="17">
        <f>IF(ISERROR(VLOOKUP($C53,'START LİSTE'!$B$6:$F$1031,4,0)),"",VLOOKUP($C53,'START LİSTE'!$B$6:$F$1031,4,0))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LİSTE'!$B$6:$F$1031,2,0)),"",VLOOKUP($C54,'START LİSTE'!$B$6:$F$1031,2,0))</f>
      </c>
      <c r="E54" s="9">
        <f>IF(ISERROR(VLOOKUP($C54,'START LİSTE'!$B$6:$F$1031,4,0)),"",VLOOKUP($C54,'START LİSTE'!$B$6:$F$1031,4,0))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LİSTE'!$B$6:$F$1031,2,0)),"",VLOOKUP($C55,'START LİSTE'!$B$6:$F$1031,2,0))</f>
      </c>
      <c r="E55" s="17">
        <f>IF(ISERROR(VLOOKUP($C55,'START LİSTE'!$B$6:$F$1031,4,0)),"",VLOOKUP($C55,'START LİSTE'!$B$6:$F$1031,4,0))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LİSTE'!$B$6:$F$1031,3,0)),"",VLOOKUP(C54,'START LİSTE'!$B$6:$F$1031,3,0))</f>
      </c>
      <c r="C56" s="34"/>
      <c r="D56" s="16">
        <f>IF(ISERROR(VLOOKUP($C56,'START LİSTE'!$B$6:$F$1031,2,0)),"",VLOOKUP($C56,'START LİSTE'!$B$6:$F$1031,2,0))</f>
      </c>
      <c r="E56" s="17">
        <f>IF(ISERROR(VLOOKUP($C56,'START LİSTE'!$B$6:$F$1031,4,0)),"",VLOOKUP($C56,'START LİSTE'!$B$6:$F$1031,4,0))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LİSTE'!$B$6:$F$1031,2,0)),"",VLOOKUP($C57,'START LİSTE'!$B$6:$F$1031,2,0))</f>
      </c>
      <c r="E57" s="17">
        <f>IF(ISERROR(VLOOKUP($C57,'START LİSTE'!$B$6:$F$1031,4,0)),"",VLOOKUP($C57,'START LİSTE'!$B$6:$F$1031,4,0))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LİSTE'!$B$6:$F$1031,2,0)),"",VLOOKUP($C58,'START LİSTE'!$B$6:$F$1031,2,0))</f>
      </c>
      <c r="E58" s="9">
        <f>IF(ISERROR(VLOOKUP($C58,'START LİSTE'!$B$6:$F$1031,4,0)),"",VLOOKUP($C58,'START LİSTE'!$B$6:$F$1031,4,0))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LİSTE'!$B$6:$F$1031,2,0)),"",VLOOKUP($C59,'START LİSTE'!$B$6:$F$1031,2,0))</f>
      </c>
      <c r="E59" s="17">
        <f>IF(ISERROR(VLOOKUP($C59,'START LİSTE'!$B$6:$F$1031,4,0)),"",VLOOKUP($C59,'START LİSTE'!$B$6:$F$1031,4,0))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LİSTE'!$B$6:$F$1031,3,0)),"",VLOOKUP(C58,'START LİSTE'!$B$6:$F$1031,3,0))</f>
      </c>
      <c r="C60" s="34"/>
      <c r="D60" s="16">
        <f>IF(ISERROR(VLOOKUP($C60,'START LİSTE'!$B$6:$F$1031,2,0)),"",VLOOKUP($C60,'START LİSTE'!$B$6:$F$1031,2,0))</f>
      </c>
      <c r="E60" s="17">
        <f>IF(ISERROR(VLOOKUP($C60,'START LİSTE'!$B$6:$F$1031,4,0)),"",VLOOKUP($C60,'START LİSTE'!$B$6:$F$1031,4,0))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LİSTE'!$B$6:$F$1031,2,0)),"",VLOOKUP($C61,'START LİSTE'!$B$6:$F$1031,2,0))</f>
      </c>
      <c r="E61" s="17">
        <f>IF(ISERROR(VLOOKUP($C61,'START LİSTE'!$B$6:$F$1031,4,0)),"",VLOOKUP($C61,'START LİSTE'!$B$6:$F$1031,4,0))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LİSTE'!$B$6:$F$1031,2,0)),"",VLOOKUP($C62,'START LİSTE'!$B$6:$F$1031,2,0))</f>
      </c>
      <c r="E62" s="9">
        <f>IF(ISERROR(VLOOKUP($C62,'START LİSTE'!$B$6:$F$1031,4,0)),"",VLOOKUP($C62,'START LİSTE'!$B$6:$F$1031,4,0))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LİSTE'!$B$6:$F$1031,2,0)),"",VLOOKUP($C63,'START LİSTE'!$B$6:$F$1031,2,0))</f>
      </c>
      <c r="E63" s="17">
        <f>IF(ISERROR(VLOOKUP($C63,'START LİSTE'!$B$6:$F$1031,4,0)),"",VLOOKUP($C63,'START LİSTE'!$B$6:$F$1031,4,0))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LİSTE'!$B$6:$F$1031,3,0)),"",VLOOKUP(C62,'START LİSTE'!$B$6:$F$1031,3,0))</f>
      </c>
      <c r="C64" s="34"/>
      <c r="D64" s="16">
        <f>IF(ISERROR(VLOOKUP($C64,'START LİSTE'!$B$6:$F$1031,2,0)),"",VLOOKUP($C64,'START LİSTE'!$B$6:$F$1031,2,0))</f>
      </c>
      <c r="E64" s="17">
        <f>IF(ISERROR(VLOOKUP($C64,'START LİSTE'!$B$6:$F$1031,4,0)),"",VLOOKUP($C64,'START LİSTE'!$B$6:$F$1031,4,0))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LİSTE'!$B$6:$F$1031,2,0)),"",VLOOKUP($C65,'START LİSTE'!$B$6:$F$1031,2,0))</f>
      </c>
      <c r="E65" s="17">
        <f>IF(ISERROR(VLOOKUP($C65,'START LİSTE'!$B$6:$F$1031,4,0)),"",VLOOKUP($C65,'START LİSTE'!$B$6:$F$1031,4,0))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LİSTE'!$B$6:$F$1031,2,0)),"",VLOOKUP($C66,'START LİSTE'!$B$6:$F$1031,2,0))</f>
      </c>
      <c r="E66" s="9">
        <f>IF(ISERROR(VLOOKUP($C66,'START LİSTE'!$B$6:$F$1031,4,0)),"",VLOOKUP($C66,'START LİSTE'!$B$6:$F$1031,4,0))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LİSTE'!$B$6:$F$1031,2,0)),"",VLOOKUP($C67,'START LİSTE'!$B$6:$F$1031,2,0))</f>
      </c>
      <c r="E67" s="17">
        <f>IF(ISERROR(VLOOKUP($C67,'START LİSTE'!$B$6:$F$1031,4,0)),"",VLOOKUP($C67,'START LİSTE'!$B$6:$F$1031,4,0))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LİSTE'!$B$6:$F$1031,3,0)),"",VLOOKUP(C66,'START LİSTE'!$B$6:$F$1031,3,0))</f>
      </c>
      <c r="C68" s="34"/>
      <c r="D68" s="16">
        <f>IF(ISERROR(VLOOKUP($C68,'START LİSTE'!$B$6:$F$1031,2,0)),"",VLOOKUP($C68,'START LİSTE'!$B$6:$F$1031,2,0))</f>
      </c>
      <c r="E68" s="17">
        <f>IF(ISERROR(VLOOKUP($C68,'START LİSTE'!$B$6:$F$1031,4,0)),"",VLOOKUP($C68,'START LİSTE'!$B$6:$F$1031,4,0))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LİSTE'!$B$6:$F$1031,2,0)),"",VLOOKUP($C69,'START LİSTE'!$B$6:$F$1031,2,0))</f>
      </c>
      <c r="E69" s="17">
        <f>IF(ISERROR(VLOOKUP($C69,'START LİSTE'!$B$6:$F$1031,4,0)),"",VLOOKUP($C69,'START LİSTE'!$B$6:$F$1031,4,0))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LİSTE'!$B$6:$F$1031,2,0)),"",VLOOKUP($C70,'START LİSTE'!$B$6:$F$1031,2,0))</f>
      </c>
      <c r="E70" s="9">
        <f>IF(ISERROR(VLOOKUP($C70,'START LİSTE'!$B$6:$F$1031,4,0)),"",VLOOKUP($C70,'START LİSTE'!$B$6:$F$1031,4,0))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LİSTE'!$B$6:$F$1031,2,0)),"",VLOOKUP($C71,'START LİSTE'!$B$6:$F$1031,2,0))</f>
      </c>
      <c r="E71" s="17">
        <f>IF(ISERROR(VLOOKUP($C71,'START LİSTE'!$B$6:$F$1031,4,0)),"",VLOOKUP($C71,'START LİSTE'!$B$6:$F$1031,4,0))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LİSTE'!$B$6:$F$1031,3,0)),"",VLOOKUP(C70,'START LİSTE'!$B$6:$F$1031,3,0))</f>
      </c>
      <c r="C72" s="34"/>
      <c r="D72" s="16">
        <f>IF(ISERROR(VLOOKUP($C72,'START LİSTE'!$B$6:$F$1031,2,0)),"",VLOOKUP($C72,'START LİSTE'!$B$6:$F$1031,2,0))</f>
      </c>
      <c r="E72" s="17">
        <f>IF(ISERROR(VLOOKUP($C72,'START LİSTE'!$B$6:$F$1031,4,0)),"",VLOOKUP($C72,'START LİSTE'!$B$6:$F$1031,4,0))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LİSTE'!$B$6:$F$1031,2,0)),"",VLOOKUP($C73,'START LİSTE'!$B$6:$F$1031,2,0))</f>
      </c>
      <c r="E73" s="17">
        <f>IF(ISERROR(VLOOKUP($C73,'START LİSTE'!$B$6:$F$1031,4,0)),"",VLOOKUP($C73,'START LİSTE'!$B$6:$F$1031,4,0))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LİSTE'!$B$6:$F$1031,2,0)),"",VLOOKUP($C74,'START LİSTE'!$B$6:$F$1031,2,0))</f>
      </c>
      <c r="E74" s="9">
        <f>IF(ISERROR(VLOOKUP($C74,'START LİSTE'!$B$6:$F$1031,4,0)),"",VLOOKUP($C74,'START LİSTE'!$B$6:$F$1031,4,0))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LİSTE'!$B$6:$F$1031,2,0)),"",VLOOKUP($C75,'START LİSTE'!$B$6:$F$1031,2,0))</f>
      </c>
      <c r="E75" s="17">
        <f>IF(ISERROR(VLOOKUP($C75,'START LİSTE'!$B$6:$F$1031,4,0)),"",VLOOKUP($C75,'START LİSTE'!$B$6:$F$1031,4,0))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LİSTE'!$B$6:$F$1031,3,0)),"",VLOOKUP(C74,'START LİSTE'!$B$6:$F$1031,3,0))</f>
      </c>
      <c r="C76" s="34"/>
      <c r="D76" s="16">
        <f>IF(ISERROR(VLOOKUP($C76,'START LİSTE'!$B$6:$F$1031,2,0)),"",VLOOKUP($C76,'START LİSTE'!$B$6:$F$1031,2,0))</f>
      </c>
      <c r="E76" s="17">
        <f>IF(ISERROR(VLOOKUP($C76,'START LİSTE'!$B$6:$F$1031,4,0)),"",VLOOKUP($C76,'START LİSTE'!$B$6:$F$1031,4,0))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LİSTE'!$B$6:$F$1031,2,0)),"",VLOOKUP($C77,'START LİSTE'!$B$6:$F$1031,2,0))</f>
      </c>
      <c r="E77" s="17">
        <f>IF(ISERROR(VLOOKUP($C77,'START LİSTE'!$B$6:$F$1031,4,0)),"",VLOOKUP($C77,'START LİSTE'!$B$6:$F$1031,4,0))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LİSTE'!$B$6:$F$1031,2,0)),"",VLOOKUP($C78,'START LİSTE'!$B$6:$F$1031,2,0))</f>
      </c>
      <c r="E78" s="9">
        <f>IF(ISERROR(VLOOKUP($C78,'START LİSTE'!$B$6:$F$1031,4,0)),"",VLOOKUP($C78,'START LİSTE'!$B$6:$F$1031,4,0))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LİSTE'!$B$6:$F$1031,2,0)),"",VLOOKUP($C79,'START LİSTE'!$B$6:$F$1031,2,0))</f>
      </c>
      <c r="E79" s="17">
        <f>IF(ISERROR(VLOOKUP($C79,'START LİSTE'!$B$6:$F$1031,4,0)),"",VLOOKUP($C79,'START LİSTE'!$B$6:$F$1031,4,0))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LİSTE'!$B$6:$F$1031,3,0)),"",VLOOKUP(C78,'START LİSTE'!$B$6:$F$1031,3,0))</f>
      </c>
      <c r="C80" s="34"/>
      <c r="D80" s="16">
        <f>IF(ISERROR(VLOOKUP($C80,'START LİSTE'!$B$6:$F$1031,2,0)),"",VLOOKUP($C80,'START LİSTE'!$B$6:$F$1031,2,0))</f>
      </c>
      <c r="E80" s="17">
        <f>IF(ISERROR(VLOOKUP($C80,'START LİSTE'!$B$6:$F$1031,4,0)),"",VLOOKUP($C80,'START LİSTE'!$B$6:$F$1031,4,0))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LİSTE'!$B$6:$F$1031,2,0)),"",VLOOKUP($C81,'START LİSTE'!$B$6:$F$1031,2,0))</f>
      </c>
      <c r="E81" s="17">
        <f>IF(ISERROR(VLOOKUP($C81,'START LİSTE'!$B$6:$F$1031,4,0)),"",VLOOKUP($C81,'START LİSTE'!$B$6:$F$1031,4,0))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LİSTE'!$B$6:$F$1031,2,0)),"",VLOOKUP($C82,'START LİSTE'!$B$6:$F$1031,2,0))</f>
      </c>
      <c r="E82" s="9">
        <f>IF(ISERROR(VLOOKUP($C82,'START LİSTE'!$B$6:$F$1031,4,0)),"",VLOOKUP($C82,'START LİSTE'!$B$6:$F$1031,4,0))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LİSTE'!$B$6:$F$1031,2,0)),"",VLOOKUP($C83,'START LİSTE'!$B$6:$F$1031,2,0))</f>
      </c>
      <c r="E83" s="17">
        <f>IF(ISERROR(VLOOKUP($C83,'START LİSTE'!$B$6:$F$1031,4,0)),"",VLOOKUP($C83,'START LİSTE'!$B$6:$F$1031,4,0))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LİSTE'!$B$6:$F$1031,3,0)),"",VLOOKUP(C82,'START LİSTE'!$B$6:$F$1031,3,0))</f>
      </c>
      <c r="C84" s="34"/>
      <c r="D84" s="16">
        <f>IF(ISERROR(VLOOKUP($C84,'START LİSTE'!$B$6:$F$1031,2,0)),"",VLOOKUP($C84,'START LİSTE'!$B$6:$F$1031,2,0))</f>
      </c>
      <c r="E84" s="17">
        <f>IF(ISERROR(VLOOKUP($C84,'START LİSTE'!$B$6:$F$1031,4,0)),"",VLOOKUP($C84,'START LİSTE'!$B$6:$F$1031,4,0))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LİSTE'!$B$6:$F$1031,2,0)),"",VLOOKUP($C85,'START LİSTE'!$B$6:$F$1031,2,0))</f>
      </c>
      <c r="E85" s="17">
        <f>IF(ISERROR(VLOOKUP($C85,'START LİSTE'!$B$6:$F$1031,4,0)),"",VLOOKUP($C85,'START LİSTE'!$B$6:$F$1031,4,0))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LİSTE'!$B$6:$F$1031,2,0)),"",VLOOKUP($C86,'START LİSTE'!$B$6:$F$1031,2,0))</f>
      </c>
      <c r="E86" s="9">
        <f>IF(ISERROR(VLOOKUP($C86,'START LİSTE'!$B$6:$F$1031,4,0)),"",VLOOKUP($C86,'START LİSTE'!$B$6:$F$1031,4,0))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LİSTE'!$B$6:$F$1031,2,0)),"",VLOOKUP($C87,'START LİSTE'!$B$6:$F$1031,2,0))</f>
      </c>
      <c r="E87" s="17">
        <f>IF(ISERROR(VLOOKUP($C87,'START LİSTE'!$B$6:$F$1031,4,0)),"",VLOOKUP($C87,'START LİSTE'!$B$6:$F$1031,4,0))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LİSTE'!$B$6:$F$1031,3,0)),"",VLOOKUP(C86,'START LİSTE'!$B$6:$F$1031,3,0))</f>
      </c>
      <c r="C88" s="34"/>
      <c r="D88" s="16">
        <f>IF(ISERROR(VLOOKUP($C88,'START LİSTE'!$B$6:$F$1031,2,0)),"",VLOOKUP($C88,'START LİSTE'!$B$6:$F$1031,2,0))</f>
      </c>
      <c r="E88" s="17">
        <f>IF(ISERROR(VLOOKUP($C88,'START LİSTE'!$B$6:$F$1031,4,0)),"",VLOOKUP($C88,'START LİSTE'!$B$6:$F$1031,4,0))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LİSTE'!$B$6:$F$1031,2,0)),"",VLOOKUP($C89,'START LİSTE'!$B$6:$F$1031,2,0))</f>
      </c>
      <c r="E89" s="17">
        <f>IF(ISERROR(VLOOKUP($C89,'START LİSTE'!$B$6:$F$1031,4,0)),"",VLOOKUP($C89,'START LİSTE'!$B$6:$F$1031,4,0))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LİSTE'!$B$6:$F$1031,2,0)),"",VLOOKUP($C90,'START LİSTE'!$B$6:$F$1031,2,0))</f>
      </c>
      <c r="E90" s="9">
        <f>IF(ISERROR(VLOOKUP($C90,'START LİSTE'!$B$6:$F$1031,4,0)),"",VLOOKUP($C90,'START LİSTE'!$B$6:$F$1031,4,0))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LİSTE'!$B$6:$F$1031,2,0)),"",VLOOKUP($C91,'START LİSTE'!$B$6:$F$1031,2,0))</f>
      </c>
      <c r="E91" s="17">
        <f>IF(ISERROR(VLOOKUP($C91,'START LİSTE'!$B$6:$F$1031,4,0)),"",VLOOKUP($C91,'START LİSTE'!$B$6:$F$1031,4,0))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LİSTE'!$B$6:$F$1031,3,0)),"",VLOOKUP(C90,'START LİSTE'!$B$6:$F$1031,3,0))</f>
      </c>
      <c r="C92" s="34"/>
      <c r="D92" s="16">
        <f>IF(ISERROR(VLOOKUP($C92,'START LİSTE'!$B$6:$F$1031,2,0)),"",VLOOKUP($C92,'START LİSTE'!$B$6:$F$1031,2,0))</f>
      </c>
      <c r="E92" s="17">
        <f>IF(ISERROR(VLOOKUP($C92,'START LİSTE'!$B$6:$F$1031,4,0)),"",VLOOKUP($C92,'START LİSTE'!$B$6:$F$1031,4,0))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LİSTE'!$B$6:$F$1031,2,0)),"",VLOOKUP($C93,'START LİSTE'!$B$6:$F$1031,2,0))</f>
      </c>
      <c r="E93" s="17">
        <f>IF(ISERROR(VLOOKUP($C93,'START LİSTE'!$B$6:$F$1031,4,0)),"",VLOOKUP($C93,'START LİSTE'!$B$6:$F$1031,4,0))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LİSTE'!$B$6:$F$1031,2,0)),"",VLOOKUP($C94,'START LİSTE'!$B$6:$F$1031,2,0))</f>
      </c>
      <c r="E94" s="9">
        <f>IF(ISERROR(VLOOKUP($C94,'START LİSTE'!$B$6:$F$1031,4,0)),"",VLOOKUP($C94,'START LİSTE'!$B$6:$F$1031,4,0))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LİSTE'!$B$6:$F$1031,2,0)),"",VLOOKUP($C95,'START LİSTE'!$B$6:$F$1031,2,0))</f>
      </c>
      <c r="E95" s="17">
        <f>IF(ISERROR(VLOOKUP($C95,'START LİSTE'!$B$6:$F$1031,4,0)),"",VLOOKUP($C95,'START LİSTE'!$B$6:$F$1031,4,0))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LİSTE'!$B$6:$F$1031,3,0)),"",VLOOKUP(C94,'START LİSTE'!$B$6:$F$1031,3,0))</f>
      </c>
      <c r="C96" s="34"/>
      <c r="D96" s="16">
        <f>IF(ISERROR(VLOOKUP($C96,'START LİSTE'!$B$6:$F$1031,2,0)),"",VLOOKUP($C96,'START LİSTE'!$B$6:$F$1031,2,0))</f>
      </c>
      <c r="E96" s="17">
        <f>IF(ISERROR(VLOOKUP($C96,'START LİSTE'!$B$6:$F$1031,4,0)),"",VLOOKUP($C96,'START LİSTE'!$B$6:$F$1031,4,0))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LİSTE'!$B$6:$F$1031,2,0)),"",VLOOKUP($C97,'START LİSTE'!$B$6:$F$1031,2,0))</f>
      </c>
      <c r="E97" s="17">
        <f>IF(ISERROR(VLOOKUP($C97,'START LİSTE'!$B$6:$F$1031,4,0)),"",VLOOKUP($C97,'START LİSTE'!$B$6:$F$1031,4,0))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LİSTE'!$B$6:$F$1031,2,0)),"",VLOOKUP($C98,'START LİSTE'!$B$6:$F$1031,2,0))</f>
      </c>
      <c r="E98" s="9">
        <f>IF(ISERROR(VLOOKUP($C98,'START LİSTE'!$B$6:$F$1031,4,0)),"",VLOOKUP($C98,'START LİSTE'!$B$6:$F$1031,4,0))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LİSTE'!$B$6:$F$1031,2,0)),"",VLOOKUP($C99,'START LİSTE'!$B$6:$F$1031,2,0))</f>
      </c>
      <c r="E99" s="17">
        <f>IF(ISERROR(VLOOKUP($C99,'START LİSTE'!$B$6:$F$1031,4,0)),"",VLOOKUP($C99,'START LİSTE'!$B$6:$F$1031,4,0))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LİSTE'!$B$6:$F$1031,3,0)),"",VLOOKUP(C98,'START LİSTE'!$B$6:$F$1031,3,0))</f>
      </c>
      <c r="C100" s="34"/>
      <c r="D100" s="16">
        <f>IF(ISERROR(VLOOKUP($C100,'START LİSTE'!$B$6:$F$1031,2,0)),"",VLOOKUP($C100,'START LİSTE'!$B$6:$F$1031,2,0))</f>
      </c>
      <c r="E100" s="17">
        <f>IF(ISERROR(VLOOKUP($C100,'START LİSTE'!$B$6:$F$1031,4,0)),"",VLOOKUP($C100,'START LİSTE'!$B$6:$F$1031,4,0))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LİSTE'!$B$6:$F$1031,2,0)),"",VLOOKUP($C101,'START LİSTE'!$B$6:$F$1031,2,0))</f>
      </c>
      <c r="E101" s="17">
        <f>IF(ISERROR(VLOOKUP($C101,'START LİSTE'!$B$6:$F$1031,4,0)),"",VLOOKUP($C101,'START LİSTE'!$B$6:$F$1031,4,0))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LİSTE'!$B$6:$F$1031,2,0)),"",VLOOKUP($C102,'START LİSTE'!$B$6:$F$1031,2,0))</f>
      </c>
      <c r="E102" s="9">
        <f>IF(ISERROR(VLOOKUP($C102,'START LİSTE'!$B$6:$F$1031,4,0)),"",VLOOKUP($C102,'START LİSTE'!$B$6:$F$1031,4,0))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LİSTE'!$B$6:$F$1031,2,0)),"",VLOOKUP($C103,'START LİSTE'!$B$6:$F$1031,2,0))</f>
      </c>
      <c r="E103" s="17">
        <f>IF(ISERROR(VLOOKUP($C103,'START LİSTE'!$B$6:$F$1031,4,0)),"",VLOOKUP($C103,'START LİSTE'!$B$6:$F$1031,4,0))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LİSTE'!$B$6:$F$1031,3,0)),"",VLOOKUP(C102,'START LİSTE'!$B$6:$F$1031,3,0))</f>
      </c>
      <c r="C104" s="34"/>
      <c r="D104" s="16">
        <f>IF(ISERROR(VLOOKUP($C104,'START LİSTE'!$B$6:$F$1031,2,0)),"",VLOOKUP($C104,'START LİSTE'!$B$6:$F$1031,2,0))</f>
      </c>
      <c r="E104" s="17">
        <f>IF(ISERROR(VLOOKUP($C104,'START LİSTE'!$B$6:$F$1031,4,0)),"",VLOOKUP($C104,'START LİSTE'!$B$6:$F$1031,4,0))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LİSTE'!$B$6:$F$1031,2,0)),"",VLOOKUP($C105,'START LİSTE'!$B$6:$F$1031,2,0))</f>
      </c>
      <c r="E105" s="17">
        <f>IF(ISERROR(VLOOKUP($C105,'START LİSTE'!$B$6:$F$1031,4,0)),"",VLOOKUP($C105,'START LİSTE'!$B$6:$F$1031,4,0))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LİSTE'!$B$6:$F$1031,2,0)),"",VLOOKUP($C106,'START LİSTE'!$B$6:$F$1031,2,0))</f>
      </c>
      <c r="E106" s="9">
        <f>IF(ISERROR(VLOOKUP($C106,'START LİSTE'!$B$6:$F$1031,4,0)),"",VLOOKUP($C106,'START LİSTE'!$B$6:$F$1031,4,0))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LİSTE'!$B$6:$F$1031,2,0)),"",VLOOKUP($C107,'START LİSTE'!$B$6:$F$1031,2,0))</f>
      </c>
      <c r="E107" s="17">
        <f>IF(ISERROR(VLOOKUP($C107,'START LİSTE'!$B$6:$F$1031,4,0)),"",VLOOKUP($C107,'START LİSTE'!$B$6:$F$1031,4,0))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LİSTE'!$B$6:$F$1031,3,0)),"",VLOOKUP(C106,'START LİSTE'!$B$6:$F$1031,3,0))</f>
      </c>
      <c r="C108" s="34"/>
      <c r="D108" s="16">
        <f>IF(ISERROR(VLOOKUP($C108,'START LİSTE'!$B$6:$F$1031,2,0)),"",VLOOKUP($C108,'START LİSTE'!$B$6:$F$1031,2,0))</f>
      </c>
      <c r="E108" s="17">
        <f>IF(ISERROR(VLOOKUP($C108,'START LİSTE'!$B$6:$F$1031,4,0)),"",VLOOKUP($C108,'START LİSTE'!$B$6:$F$1031,4,0))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LİSTE'!$B$6:$F$1031,2,0)),"",VLOOKUP($C109,'START LİSTE'!$B$6:$F$1031,2,0))</f>
      </c>
      <c r="E109" s="17">
        <f>IF(ISERROR(VLOOKUP($C109,'START LİSTE'!$B$6:$F$1031,4,0)),"",VLOOKUP($C109,'START LİSTE'!$B$6:$F$1031,4,0))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LİSTE'!$B$6:$F$1031,2,0)),"",VLOOKUP($C110,'START LİSTE'!$B$6:$F$1031,2,0))</f>
      </c>
      <c r="E110" s="9">
        <f>IF(ISERROR(VLOOKUP($C110,'START LİSTE'!$B$6:$F$1031,4,0)),"",VLOOKUP($C110,'START LİSTE'!$B$6:$F$1031,4,0))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LİSTE'!$B$6:$F$1031,2,0)),"",VLOOKUP($C111,'START LİSTE'!$B$6:$F$1031,2,0))</f>
      </c>
      <c r="E111" s="17">
        <f>IF(ISERROR(VLOOKUP($C111,'START LİSTE'!$B$6:$F$1031,4,0)),"",VLOOKUP($C111,'START LİSTE'!$B$6:$F$1031,4,0))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LİSTE'!$B$6:$F$1031,3,0)),"",VLOOKUP(C110,'START LİSTE'!$B$6:$F$1031,3,0))</f>
      </c>
      <c r="C112" s="34"/>
      <c r="D112" s="16">
        <f>IF(ISERROR(VLOOKUP($C112,'START LİSTE'!$B$6:$F$1031,2,0)),"",VLOOKUP($C112,'START LİSTE'!$B$6:$F$1031,2,0))</f>
      </c>
      <c r="E112" s="17">
        <f>IF(ISERROR(VLOOKUP($C112,'START LİSTE'!$B$6:$F$1031,4,0)),"",VLOOKUP($C112,'START LİSTE'!$B$6:$F$1031,4,0))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LİSTE'!$B$6:$F$1031,2,0)),"",VLOOKUP($C113,'START LİSTE'!$B$6:$F$1031,2,0))</f>
      </c>
      <c r="E113" s="17">
        <f>IF(ISERROR(VLOOKUP($C113,'START LİSTE'!$B$6:$F$1031,4,0)),"",VLOOKUP($C113,'START LİSTE'!$B$6:$F$1031,4,0))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LİSTE'!$B$6:$F$1031,2,0)),"",VLOOKUP($C114,'START LİSTE'!$B$6:$F$1031,2,0))</f>
      </c>
      <c r="E114" s="9">
        <f>IF(ISERROR(VLOOKUP($C114,'START LİSTE'!$B$6:$F$1031,4,0)),"",VLOOKUP($C114,'START LİSTE'!$B$6:$F$1031,4,0))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LİSTE'!$B$6:$F$1031,2,0)),"",VLOOKUP($C115,'START LİSTE'!$B$6:$F$1031,2,0))</f>
      </c>
      <c r="E115" s="17">
        <f>IF(ISERROR(VLOOKUP($C115,'START LİSTE'!$B$6:$F$1031,4,0)),"",VLOOKUP($C115,'START LİSTE'!$B$6:$F$1031,4,0))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LİSTE'!$B$6:$F$1031,3,0)),"",VLOOKUP(C114,'START LİSTE'!$B$6:$F$1031,3,0))</f>
      </c>
      <c r="C116" s="34"/>
      <c r="D116" s="16">
        <f>IF(ISERROR(VLOOKUP($C116,'START LİSTE'!$B$6:$F$1031,2,0)),"",VLOOKUP($C116,'START LİSTE'!$B$6:$F$1031,2,0))</f>
      </c>
      <c r="E116" s="17">
        <f>IF(ISERROR(VLOOKUP($C116,'START LİSTE'!$B$6:$F$1031,4,0)),"",VLOOKUP($C116,'START LİSTE'!$B$6:$F$1031,4,0))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LİSTE'!$B$6:$F$1031,2,0)),"",VLOOKUP($C117,'START LİSTE'!$B$6:$F$1031,2,0))</f>
      </c>
      <c r="E117" s="17">
        <f>IF(ISERROR(VLOOKUP($C117,'START LİSTE'!$B$6:$F$1031,4,0)),"",VLOOKUP($C117,'START LİSTE'!$B$6:$F$1031,4,0))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LİSTE'!$B$6:$F$1031,2,0)),"",VLOOKUP($C118,'START LİSTE'!$B$6:$F$1031,2,0))</f>
      </c>
      <c r="E118" s="9">
        <f>IF(ISERROR(VLOOKUP($C118,'START LİSTE'!$B$6:$F$1031,4,0)),"",VLOOKUP($C118,'START LİSTE'!$B$6:$F$1031,4,0))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LİSTE'!$B$6:$F$1031,2,0)),"",VLOOKUP($C119,'START LİSTE'!$B$6:$F$1031,2,0))</f>
      </c>
      <c r="E119" s="17">
        <f>IF(ISERROR(VLOOKUP($C119,'START LİSTE'!$B$6:$F$1031,4,0)),"",VLOOKUP($C119,'START LİSTE'!$B$6:$F$1031,4,0))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LİSTE'!$B$6:$F$1031,3,0)),"",VLOOKUP(C118,'START LİSTE'!$B$6:$F$1031,3,0))</f>
      </c>
      <c r="C120" s="34"/>
      <c r="D120" s="16">
        <f>IF(ISERROR(VLOOKUP($C120,'START LİSTE'!$B$6:$F$1031,2,0)),"",VLOOKUP($C120,'START LİSTE'!$B$6:$F$1031,2,0))</f>
      </c>
      <c r="E120" s="17">
        <f>IF(ISERROR(VLOOKUP($C120,'START LİSTE'!$B$6:$F$1031,4,0)),"",VLOOKUP($C120,'START LİSTE'!$B$6:$F$1031,4,0))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LİSTE'!$B$6:$F$1031,2,0)),"",VLOOKUP($C121,'START LİSTE'!$B$6:$F$1031,2,0))</f>
      </c>
      <c r="E121" s="17">
        <f>IF(ISERROR(VLOOKUP($C121,'START LİSTE'!$B$6:$F$1031,4,0)),"",VLOOKUP($C121,'START LİSTE'!$B$6:$F$1031,4,0))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LİSTE'!$B$6:$F$1031,2,0)),"",VLOOKUP($C122,'START LİSTE'!$B$6:$F$1031,2,0))</f>
      </c>
      <c r="E122" s="9">
        <f>IF(ISERROR(VLOOKUP($C122,'START LİSTE'!$B$6:$F$1031,4,0)),"",VLOOKUP($C122,'START LİSTE'!$B$6:$F$1031,4,0))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LİSTE'!$B$6:$F$1031,2,0)),"",VLOOKUP($C123,'START LİSTE'!$B$6:$F$1031,2,0))</f>
      </c>
      <c r="E123" s="17">
        <f>IF(ISERROR(VLOOKUP($C123,'START LİSTE'!$B$6:$F$1031,4,0)),"",VLOOKUP($C123,'START LİSTE'!$B$6:$F$1031,4,0))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LİSTE'!$B$6:$F$1031,3,0)),"",VLOOKUP(C122,'START LİSTE'!$B$6:$F$1031,3,0))</f>
      </c>
      <c r="C124" s="34"/>
      <c r="D124" s="16">
        <f>IF(ISERROR(VLOOKUP($C124,'START LİSTE'!$B$6:$F$1031,2,0)),"",VLOOKUP($C124,'START LİSTE'!$B$6:$F$1031,2,0))</f>
      </c>
      <c r="E124" s="17">
        <f>IF(ISERROR(VLOOKUP($C124,'START LİSTE'!$B$6:$F$1031,4,0)),"",VLOOKUP($C124,'START LİSTE'!$B$6:$F$1031,4,0))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LİSTE'!$B$6:$F$1031,2,0)),"",VLOOKUP($C125,'START LİSTE'!$B$6:$F$1031,2,0))</f>
      </c>
      <c r="E125" s="27">
        <f>IF(ISERROR(VLOOKUP($C125,'START LİSTE'!$B$6:$F$1031,4,0)),"",VLOOKUP($C125,'START LİSTE'!$B$6:$F$1031,4,0))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2" dxfId="14" stopIfTrue="1">
      <formula>AND(COUNTIF($B$5:$B$5,B5)&gt;1,NOT(ISBLANK(B5)))</formula>
    </cfRule>
  </conditionalFormatting>
  <conditionalFormatting sqref="A6:A125">
    <cfRule type="cellIs" priority="2" dxfId="15" operator="greaterThan">
      <formula>1000</formula>
    </cfRule>
  </conditionalFormatting>
  <conditionalFormatting sqref="J6:J125">
    <cfRule type="duplicateValues" priority="129" dxfId="0" stopIfTrue="1">
      <formula>AND(COUNTIF($J$6:$J$125,J6)&gt;1,NOT(ISBLANK(J6)))</formula>
    </cfRule>
  </conditionalFormatting>
  <conditionalFormatting sqref="C6:C25">
    <cfRule type="duplicateValues" priority="1" dxfId="14" stopIfTrue="1">
      <formula>AND(COUNTIF($C$6:$C$25,C6)&gt;1,NOT(ISBLANK(C6)))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K9" sqref="K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72" t="str">
        <f>KAPAK!A2</f>
        <v>Türkiye Atletizm Federasyonu
Çorum Atletizm İl Temsilciliği</v>
      </c>
      <c r="B1" s="172"/>
      <c r="C1" s="172"/>
      <c r="D1" s="172"/>
      <c r="E1" s="172"/>
      <c r="F1" s="172"/>
      <c r="G1" s="172"/>
      <c r="H1" s="172"/>
    </row>
    <row r="2" spans="1:8" s="1" customFormat="1" ht="14.25">
      <c r="A2" s="178" t="str">
        <f>KAPAK!B24</f>
        <v>Küçükler ve Yıldızlar Bölgesel Kros Ligi 1.Kademe</v>
      </c>
      <c r="B2" s="178"/>
      <c r="C2" s="178"/>
      <c r="D2" s="178"/>
      <c r="E2" s="178"/>
      <c r="F2" s="178"/>
      <c r="G2" s="178"/>
      <c r="H2" s="178"/>
    </row>
    <row r="3" spans="1:8" s="1" customFormat="1" ht="14.25">
      <c r="A3" s="179" t="str">
        <f>KAPAK!B27</f>
        <v>Çorum</v>
      </c>
      <c r="B3" s="179"/>
      <c r="C3" s="179"/>
      <c r="D3" s="179"/>
      <c r="E3" s="179"/>
      <c r="F3" s="179"/>
      <c r="G3" s="179"/>
      <c r="H3" s="179"/>
    </row>
    <row r="4" spans="1:8" s="1" customFormat="1" ht="17.25" customHeight="1">
      <c r="A4" s="175" t="str">
        <f>KAPAK!B26</f>
        <v>Yıldız Kızlar</v>
      </c>
      <c r="B4" s="175"/>
      <c r="C4" s="176" t="str">
        <f>KAPAK!B25</f>
        <v>2000 Metre</v>
      </c>
      <c r="D4" s="176"/>
      <c r="E4" s="53"/>
      <c r="F4" s="177">
        <f>KAPAK!B28</f>
        <v>41672.444444444445</v>
      </c>
      <c r="G4" s="177"/>
      <c r="H4" s="177"/>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452</v>
      </c>
      <c r="D6" s="8" t="str">
        <f>IF(ISERROR(VLOOKUP($C6,'START LİSTE'!$B$6:$F$1031,2,0)),"",VLOOKUP($C6,'START LİSTE'!$B$6:$F$1031,2,0))</f>
        <v>TUĞÇE TEMELTAŞ</v>
      </c>
      <c r="E6" s="9" t="str">
        <f>IF(ISERROR(VLOOKUP($C6,'START LİSTE'!$B$6:$F$1031,4,0)),"",VLOOKUP($C6,'START LİSTE'!$B$6:$F$1031,4,0))</f>
        <v>T</v>
      </c>
      <c r="F6" s="10">
        <f>IF(ISERROR(VLOOKUP($C6,'FERDİ SONUÇ'!$B$6:$H$1140,6,0)),"",VLOOKUP($C6,'FERDİ SONUÇ'!$B$6:$H$1140,6,0))</f>
        <v>733</v>
      </c>
      <c r="G6" s="56">
        <f>IF(OR(E6="",F6="DQ",F6="DNF",F6="DNS",F6=""),"-",VLOOKUP(C6,'FERDİ SONUÇ'!$B$6:$H$1140,7,0))</f>
        <v>3</v>
      </c>
      <c r="H6" s="13"/>
    </row>
    <row r="7" spans="1:8" s="1" customFormat="1" ht="14.25" customHeight="1">
      <c r="A7" s="14"/>
      <c r="B7" s="15"/>
      <c r="C7" s="57">
        <f>IF(A8="","",INDEX('TAKIM KAYIT'!$C$6:$C$125,MATCH(C8,'TAKIM KAYIT'!$C$6:$C$125,0)-1))</f>
        <v>453</v>
      </c>
      <c r="D7" s="16" t="str">
        <f>IF(ISERROR(VLOOKUP($C7,'START LİSTE'!$B$6:$F$1031,2,0)),"",VLOOKUP($C7,'START LİSTE'!$B$6:$F$1031,2,0))</f>
        <v>EMİNE ÖZGE ÇETİN</v>
      </c>
      <c r="E7" s="17" t="str">
        <f>IF(ISERROR(VLOOKUP($C7,'START LİSTE'!$B$6:$F$1031,4,0)),"",VLOOKUP($C7,'START LİSTE'!$B$6:$F$1031,4,0))</f>
        <v>T</v>
      </c>
      <c r="F7" s="18">
        <f>IF(ISERROR(VLOOKUP($C7,'FERDİ SONUÇ'!$B$6:$H$1140,6,0)),"",VLOOKUP($C7,'FERDİ SONUÇ'!$B$6:$H$1140,6,0))</f>
        <v>817</v>
      </c>
      <c r="G7" s="58">
        <f>IF(OR(E7="",F7="DQ",F7="DNF",F7="DNS",F7=""),"-",VLOOKUP(C7,'FERDİ SONUÇ'!$B$6:$H$1140,7,0))</f>
        <v>6</v>
      </c>
      <c r="H7" s="21"/>
    </row>
    <row r="8" spans="1:8" s="1" customFormat="1" ht="14.25" customHeight="1">
      <c r="A8" s="60">
        <f>IF(ISERROR(SMALL('TAKIM KAYIT'!$A$6:$A$125,1)),"",SMALL('TAKIM KAYIT'!$A$6:$A$125,1))</f>
        <v>1</v>
      </c>
      <c r="B8" s="15" t="str">
        <f>IF(A8="","",VLOOKUP(A8,'TAKIM KAYIT'!$A$6:$J$125,2,FALSE))</f>
        <v>BARTIN GENÇLİK HİZMETLERİ SPOR KLB.</v>
      </c>
      <c r="C8" s="57">
        <f>IF(A8="","",VLOOKUP(A8,'TAKIM KAYIT'!$A$6:$J$125,3,FALSE))</f>
        <v>454</v>
      </c>
      <c r="D8" s="16" t="str">
        <f>IF(ISERROR(VLOOKUP($C8,'START LİSTE'!$B$6:$F$1031,2,0)),"",VLOOKUP($C8,'START LİSTE'!$B$6:$F$1031,2,0))</f>
        <v>ALEYNA OLGUN</v>
      </c>
      <c r="E8" s="17" t="str">
        <f>IF(ISERROR(VLOOKUP($C8,'START LİSTE'!$B$6:$F$1031,4,0)),"",VLOOKUP($C8,'START LİSTE'!$B$6:$F$1031,4,0))</f>
        <v>T</v>
      </c>
      <c r="F8" s="18">
        <f>IF(ISERROR(VLOOKUP($C8,'FERDİ SONUÇ'!$B$6:$H$1140,6,0)),"",VLOOKUP($C8,'FERDİ SONUÇ'!$B$6:$H$1140,6,0))</f>
        <v>815</v>
      </c>
      <c r="G8" s="58">
        <f>IF(OR(E8="",F8="DQ",F8="DNF",F8="DNS",F8=""),"-",VLOOKUP(C8,'FERDİ SONUÇ'!$B$6:$H$1140,7,0))</f>
        <v>5</v>
      </c>
      <c r="H8" s="22">
        <f>IF(A8="","",VLOOKUP(A8,'TAKIM KAYIT'!$A$6:$K$125,10,FALSE))</f>
        <v>14</v>
      </c>
    </row>
    <row r="9" spans="1:8" s="1" customFormat="1" ht="14.25" customHeight="1">
      <c r="A9" s="14"/>
      <c r="B9" s="15"/>
      <c r="C9" s="57">
        <f>IF(A8="","",INDEX('TAKIM KAYIT'!$C$6:$C$125,MATCH(C8,'TAKIM KAYIT'!$C$6:$C$125,0)+1))</f>
        <v>455</v>
      </c>
      <c r="D9" s="16" t="str">
        <f>IF(ISERROR(VLOOKUP($C9,'START LİSTE'!$B$6:$F$1031,2,0)),"",VLOOKUP($C9,'START LİSTE'!$B$6:$F$1031,2,0))</f>
        <v>KADER ÇELİK</v>
      </c>
      <c r="E9" s="17" t="str">
        <f>IF(ISERROR(VLOOKUP($C9,'START LİSTE'!$B$6:$F$1031,4,0)),"",VLOOKUP($C9,'START LİSTE'!$B$6:$F$1031,4,0))</f>
        <v>T</v>
      </c>
      <c r="F9" s="18">
        <f>IF(ISERROR(VLOOKUP($C9,'FERDİ SONUÇ'!$B$6:$H$1140,6,0)),"",VLOOKUP($C9,'FERDİ SONUÇ'!$B$6:$H$1140,6,0))</f>
        <v>1001</v>
      </c>
      <c r="G9" s="58">
        <f>IF(OR(E9="",F9="DQ",F9="DNF",F9="DNS",F9=""),"-",VLOOKUP(C9,'FERDİ SONUÇ'!$B$6:$H$1140,7,0))</f>
        <v>10</v>
      </c>
      <c r="H9" s="21"/>
    </row>
    <row r="10" spans="1:8" ht="14.25" customHeight="1">
      <c r="A10" s="6"/>
      <c r="B10" s="7"/>
      <c r="C10" s="55">
        <f>IF(A12="","",INDEX('TAKIM KAYIT'!$C$6:$C$125,MATCH(C12,'TAKIM KAYIT'!$C$6:$C$125,0)-2))</f>
        <v>440</v>
      </c>
      <c r="D10" s="8" t="str">
        <f>IF(ISERROR(VLOOKUP($C10,'START LİSTE'!$B$6:$F$1031,2,0)),"",VLOOKUP($C10,'START LİSTE'!$B$6:$F$1031,2,0))</f>
        <v>Sibel UZUN</v>
      </c>
      <c r="E10" s="9" t="str">
        <f>IF(ISERROR(VLOOKUP($C10,'START LİSTE'!$B$6:$F$1031,4,0)),"",VLOOKUP($C10,'START LİSTE'!$B$6:$F$1031,4,0))</f>
        <v>T</v>
      </c>
      <c r="F10" s="10">
        <f>IF(ISERROR(VLOOKUP($C10,'FERDİ SONUÇ'!$B$6:$H$1140,6,0)),"",VLOOKUP($C10,'FERDİ SONUÇ'!$B$6:$H$1140,6,0))</f>
        <v>751</v>
      </c>
      <c r="G10" s="56">
        <f>IF(OR(E10="",F10="DQ",F10="DNF",F10="DNS",F10=""),"-",VLOOKUP(C10,'FERDİ SONUÇ'!$B$6:$H$1140,7,0))</f>
        <v>4</v>
      </c>
      <c r="H10" s="13"/>
    </row>
    <row r="11" spans="1:8" ht="14.25" customHeight="1">
      <c r="A11" s="14"/>
      <c r="B11" s="15"/>
      <c r="C11" s="57">
        <f>IF(A12="","",INDEX('TAKIM KAYIT'!$C$6:$C$125,MATCH(C12,'TAKIM KAYIT'!$C$6:$C$125,0)-1))</f>
        <v>441</v>
      </c>
      <c r="D11" s="16" t="str">
        <f>IF(ISERROR(VLOOKUP($C11,'START LİSTE'!$B$6:$F$1031,2,0)),"",VLOOKUP($C11,'START LİSTE'!$B$6:$F$1031,2,0))</f>
        <v>Gözdenur KOYUNCU</v>
      </c>
      <c r="E11" s="17" t="str">
        <f>IF(ISERROR(VLOOKUP($C11,'START LİSTE'!$B$6:$F$1031,4,0)),"",VLOOKUP($C11,'START LİSTE'!$B$6:$F$1031,4,0))</f>
        <v>T</v>
      </c>
      <c r="F11" s="18">
        <f>IF(ISERROR(VLOOKUP($C11,'FERDİ SONUÇ'!$B$6:$H$1140,6,0)),"",VLOOKUP($C11,'FERDİ SONUÇ'!$B$6:$H$1140,6,0))</f>
        <v>732</v>
      </c>
      <c r="G11" s="58">
        <f>IF(OR(E11="",F11="DQ",F11="DNF",F11="DNS",F11=""),"-",VLOOKUP(C11,'FERDİ SONUÇ'!$B$6:$H$1140,7,0))</f>
        <v>2</v>
      </c>
      <c r="H11" s="21"/>
    </row>
    <row r="12" spans="1:8" ht="14.25" customHeight="1">
      <c r="A12" s="60">
        <f>IF(ISERROR(SMALL('TAKIM KAYIT'!$A$6:$A$125,2)),"",SMALL('TAKIM KAYIT'!$A$6:$A$125,2))</f>
        <v>2</v>
      </c>
      <c r="B12" s="15" t="str">
        <f>IF(A12="","",VLOOKUP(A12,'TAKIM KAYIT'!$A$6:$J$125,2,FALSE))</f>
        <v>Kastamonu Polis Gücü</v>
      </c>
      <c r="C12" s="57">
        <f>IF(A12="","",VLOOKUP(A12,'TAKIM KAYIT'!$A$6:$J$125,3,FALSE))</f>
        <v>442</v>
      </c>
      <c r="D12" s="16" t="str">
        <f>IF(ISERROR(VLOOKUP($C12,'START LİSTE'!$B$6:$F$1031,2,0)),"",VLOOKUP($C12,'START LİSTE'!$B$6:$F$1031,2,0))</f>
        <v>Sevdanur KOYUNCU</v>
      </c>
      <c r="E12" s="17" t="str">
        <f>IF(ISERROR(VLOOKUP($C12,'START LİSTE'!$B$6:$F$1031,4,0)),"",VLOOKUP($C12,'START LİSTE'!$B$6:$F$1031,4,0))</f>
        <v>T</v>
      </c>
      <c r="F12" s="18">
        <f>IF(ISERROR(VLOOKUP($C12,'FERDİ SONUÇ'!$B$6:$H$1140,6,0)),"",VLOOKUP($C12,'FERDİ SONUÇ'!$B$6:$H$1140,6,0))</f>
        <v>833</v>
      </c>
      <c r="G12" s="58">
        <f>IF(OR(E12="",F12="DQ",F12="DNF",F12="DNS",F12=""),"-",VLOOKUP(C12,'FERDİ SONUÇ'!$B$6:$H$1140,7,0))</f>
        <v>8</v>
      </c>
      <c r="H12" s="22">
        <f>IF(A12="","",VLOOKUP(A12,'TAKIM KAYIT'!$A$6:$J$125,10,FALSE))</f>
        <v>14</v>
      </c>
    </row>
    <row r="13" spans="1:8" ht="14.25" customHeight="1">
      <c r="A13" s="14"/>
      <c r="B13" s="15"/>
      <c r="C13" s="57">
        <f>IF(A12="","",INDEX('TAKIM KAYIT'!$C$6:$C$125,MATCH(C12,'TAKIM KAYIT'!$C$6:$C$125,0)+1))</f>
        <v>443</v>
      </c>
      <c r="D13" s="16" t="str">
        <f>IF(ISERROR(VLOOKUP($C13,'START LİSTE'!$B$6:$F$1031,2,0)),"",VLOOKUP($C13,'START LİSTE'!$B$6:$F$1031,2,0))</f>
        <v>Pınar KAPLAN</v>
      </c>
      <c r="E13" s="17" t="str">
        <f>IF(ISERROR(VLOOKUP($C13,'START LİSTE'!$B$6:$F$1031,4,0)),"",VLOOKUP($C13,'START LİSTE'!$B$6:$F$1031,4,0))</f>
        <v>T</v>
      </c>
      <c r="F13" s="18">
        <f>IF(ISERROR(VLOOKUP($C13,'FERDİ SONUÇ'!$B$6:$H$1140,6,0)),"",VLOOKUP($C13,'FERDİ SONUÇ'!$B$6:$H$1140,6,0))</f>
        <v>1051</v>
      </c>
      <c r="G13" s="58">
        <f>IF(OR(E13="",F13="DQ",F13="DNF",F13="DNS",F13=""),"-",VLOOKUP(C13,'FERDİ SONUÇ'!$B$6:$H$1140,7,0))</f>
        <v>11</v>
      </c>
      <c r="H13" s="21"/>
    </row>
    <row r="14" spans="1:8" ht="14.25" customHeight="1">
      <c r="A14" s="6"/>
      <c r="B14" s="7"/>
      <c r="C14" s="55">
        <f>IF(A16="","",INDEX('TAKIM KAYIT'!$C$6:$C$125,MATCH(C16,'TAKIM KAYIT'!$C$6:$C$125,0)-2))</f>
        <v>436</v>
      </c>
      <c r="D14" s="8" t="str">
        <f>IF(ISERROR(VLOOKUP($C14,'START LİSTE'!$B$6:$F$1031,2,0)),"",VLOOKUP($C14,'START LİSTE'!$B$6:$F$1031,2,0))</f>
        <v>KÜBRA YILMAZ</v>
      </c>
      <c r="E14" s="9" t="str">
        <f>IF(ISERROR(VLOOKUP($C14,'START LİSTE'!$B$6:$F$1031,4,0)),"",VLOOKUP($C14,'START LİSTE'!$B$6:$F$1031,4,0))</f>
        <v>T</v>
      </c>
      <c r="F14" s="10">
        <f>IF(ISERROR(VLOOKUP($C14,'FERDİ SONUÇ'!$B$6:$H$1140,6,0)),"",VLOOKUP($C14,'FERDİ SONUÇ'!$B$6:$H$1140,6,0))</f>
        <v>653</v>
      </c>
      <c r="G14" s="56">
        <f>IF(OR(E14="",F14="DQ",F14="DNF",F14="DNS",F14=""),"-",VLOOKUP(C14,'FERDİ SONUÇ'!$B$6:$H$1140,7,0))</f>
        <v>1</v>
      </c>
      <c r="H14" s="13"/>
    </row>
    <row r="15" spans="1:8" ht="14.25" customHeight="1">
      <c r="A15" s="14"/>
      <c r="B15" s="15"/>
      <c r="C15" s="57">
        <f>IF(A16="","",INDEX('TAKIM KAYIT'!$C$6:$C$125,MATCH(C16,'TAKIM KAYIT'!$C$6:$C$125,0)-1))</f>
        <v>437</v>
      </c>
      <c r="D15" s="16" t="str">
        <f>IF(ISERROR(VLOOKUP($C15,'START LİSTE'!$B$6:$F$1031,2,0)),"",VLOOKUP($C15,'START LİSTE'!$B$6:$F$1031,2,0))</f>
        <v>MİNE YAYLACI</v>
      </c>
      <c r="E15" s="17" t="str">
        <f>IF(ISERROR(VLOOKUP($C15,'START LİSTE'!$B$6:$F$1031,4,0)),"",VLOOKUP($C15,'START LİSTE'!$B$6:$F$1031,4,0))</f>
        <v>T</v>
      </c>
      <c r="F15" s="18">
        <f>IF(ISERROR(VLOOKUP($C15,'FERDİ SONUÇ'!$B$6:$H$1140,6,0)),"",VLOOKUP($C15,'FERDİ SONUÇ'!$B$6:$H$1140,6,0))</f>
        <v>825</v>
      </c>
      <c r="G15" s="58">
        <f>IF(OR(E15="",F15="DQ",F15="DNF",F15="DNS",F15=""),"-",VLOOKUP(C15,'FERDİ SONUÇ'!$B$6:$H$1140,7,0))</f>
        <v>7</v>
      </c>
      <c r="H15" s="21"/>
    </row>
    <row r="16" spans="1:8" ht="14.25" customHeight="1">
      <c r="A16" s="60">
        <f>IF(ISERROR(SMALL('TAKIM KAYIT'!$A$6:$A$125,3)),"",SMALL('TAKIM KAYIT'!$A$6:$A$125,3))</f>
        <v>3</v>
      </c>
      <c r="B16" s="15" t="str">
        <f>IF(A16="","",VLOOKUP(A16,'TAKIM KAYIT'!$A$6:$J$125,2,FALSE))</f>
        <v>ÇORUM GENÇLİK SPOR KULÜBÜ</v>
      </c>
      <c r="C16" s="57">
        <f>IF(A16="","",VLOOKUP(A16,'TAKIM KAYIT'!$A$6:$J$125,3,FALSE))</f>
        <v>438</v>
      </c>
      <c r="D16" s="16" t="str">
        <f>IF(ISERROR(VLOOKUP($C16,'START LİSTE'!$B$6:$F$1031,2,0)),"",VLOOKUP($C16,'START LİSTE'!$B$6:$F$1031,2,0))</f>
        <v>SEHER BATAK</v>
      </c>
      <c r="E16" s="17" t="str">
        <f>IF(ISERROR(VLOOKUP($C16,'START LİSTE'!$B$6:$F$1031,4,0)),"",VLOOKUP($C16,'START LİSTE'!$B$6:$F$1031,4,0))</f>
        <v>T</v>
      </c>
      <c r="F16" s="18">
        <f>IF(ISERROR(VLOOKUP($C16,'FERDİ SONUÇ'!$B$6:$H$1140,6,0)),"",VLOOKUP($C16,'FERDİ SONUÇ'!$B$6:$H$1140,6,0))</f>
        <v>912</v>
      </c>
      <c r="G16" s="58">
        <f>IF(OR(E16="",F16="DQ",F16="DNF",F16="DNS",F16=""),"-",VLOOKUP(C16,'FERDİ SONUÇ'!$B$6:$H$1140,7,0))</f>
        <v>9</v>
      </c>
      <c r="H16" s="22">
        <f>IF(A16="","",VLOOKUP(A16,'TAKIM KAYIT'!$A$6:$K$125,10,FALSE))</f>
        <v>17</v>
      </c>
    </row>
    <row r="17" spans="1:8" ht="14.25" customHeight="1">
      <c r="A17" s="14"/>
      <c r="B17" s="15"/>
      <c r="C17" s="57">
        <f>IF(A16="","",INDEX('TAKIM KAYIT'!$C$6:$C$125,MATCH(C16,'TAKIM KAYIT'!$C$6:$C$125,0)+1))</f>
        <v>439</v>
      </c>
      <c r="D17" s="16" t="str">
        <f>IF(ISERROR(VLOOKUP($C17,'START LİSTE'!$B$6:$F$1031,2,0)),"",VLOOKUP($C17,'START LİSTE'!$B$6:$F$1031,2,0))</f>
        <v>BERFİN KARA</v>
      </c>
      <c r="E17" s="17" t="str">
        <f>IF(ISERROR(VLOOKUP($C17,'START LİSTE'!$B$6:$F$1031,4,0)),"",VLOOKUP($C17,'START LİSTE'!$B$6:$F$1031,4,0))</f>
        <v>T</v>
      </c>
      <c r="F17" s="18" t="str">
        <f>IF(ISERROR(VLOOKUP($C17,'FERDİ SONUÇ'!$B$6:$H$1140,6,0)),"",VLOOKUP($C17,'FERDİ SONUÇ'!$B$6:$H$1140,6,0))</f>
        <v>DNF</v>
      </c>
      <c r="G17" s="58" t="str">
        <f>IF(OR(E17="",F17="DQ",F17="DNF",F17="DNS",F17=""),"-",VLOOKUP(C17,'FERDİ SONUÇ'!$B$6:$H$1140,7,0))</f>
        <v>-</v>
      </c>
      <c r="H17" s="21"/>
    </row>
    <row r="18" spans="1:8" ht="14.25" customHeight="1">
      <c r="A18" s="6"/>
      <c r="B18" s="7"/>
      <c r="C18" s="55">
        <f>IF(A20="","",INDEX('TAKIM KAYIT'!$C$6:$C$125,MATCH(C20,'TAKIM KAYIT'!$C$6:$C$125,0)-2))</f>
      </c>
      <c r="D18" s="8">
        <f>IF(ISERROR(VLOOKUP($C18,'START LİSTE'!$B$6:$F$1031,2,0)),"",VLOOKUP($C18,'START LİSTE'!$B$6:$F$1031,2,0))</f>
      </c>
      <c r="E18" s="9">
        <f>IF(ISERROR(VLOOKUP($C18,'START LİSTE'!$B$6:$F$1031,4,0)),"",VLOOKUP($C18,'START LİSTE'!$B$6:$F$1031,4,0))</f>
      </c>
      <c r="F18" s="10">
        <f>IF(ISERROR(VLOOKUP($C18,'FERDİ SONUÇ'!$B$6:$H$1140,6,0)),"",VLOOKUP($C18,'FERDİ SONUÇ'!$B$6:$H$1140,6,0))</f>
      </c>
      <c r="G18" s="12" t="str">
        <f>IF(OR(E18="",F18="DQ",F18="DNF",F18="DNS",F18=""),"-",VLOOKUP(C18,'FERDİ SONUÇ'!$B$6:$H$1140,7,0))</f>
        <v>-</v>
      </c>
      <c r="H18" s="13"/>
    </row>
    <row r="19" spans="1:8" ht="14.25" customHeight="1">
      <c r="A19" s="14"/>
      <c r="B19" s="15"/>
      <c r="C19" s="57">
        <f>IF(A20="","",INDEX('TAKIM KAYIT'!$C$6:$C$125,MATCH(C20,'TAKIM KAYIT'!$C$6:$C$125,0)-1))</f>
      </c>
      <c r="D19" s="16">
        <f>IF(ISERROR(VLOOKUP($C19,'START LİSTE'!$B$6:$F$1031,2,0)),"",VLOOKUP($C19,'START LİSTE'!$B$6:$F$1031,2,0))</f>
      </c>
      <c r="E19" s="17">
        <f>IF(ISERROR(VLOOKUP($C19,'START LİSTE'!$B$6:$F$1031,4,0)),"",VLOOKUP($C19,'START LİSTE'!$B$6:$F$1031,4,0))</f>
      </c>
      <c r="F19" s="18">
        <f>IF(ISERROR(VLOOKUP($C19,'FERDİ SONUÇ'!$B$6:$H$1140,6,0)),"",VLOOKUP($C19,'FERDİ SONUÇ'!$B$6:$H$1140,6,0))</f>
      </c>
      <c r="G19" s="20" t="str">
        <f>IF(OR(E19="",F19="DQ",F19="DNF",F19="DNS",F19=""),"-",VLOOKUP(C19,'FERDİ SONUÇ'!$B$6:$H$1140,7,0))</f>
        <v>-</v>
      </c>
      <c r="H19" s="21"/>
    </row>
    <row r="20" spans="1:8" ht="14.25" customHeight="1">
      <c r="A20" s="60">
        <f>IF(ISERROR(SMALL('TAKIM KAYIT'!$A$6:$A$125,4)),"",SMALL('TAKIM KAYIT'!$A$6:$A$125,4))</f>
      </c>
      <c r="B20" s="15">
        <f>IF(A20="","",VLOOKUP(A20,'TAKIM KAYIT'!$A$6:$J$125,2,FALSE))</f>
      </c>
      <c r="C20" s="57">
        <f>IF(A20="","",VLOOKUP(A20,'TAKIM KAYIT'!$A$6:$J$125,3,FALSE))</f>
      </c>
      <c r="D20" s="16">
        <f>IF(ISERROR(VLOOKUP($C20,'START LİSTE'!$B$6:$F$1031,2,0)),"",VLOOKUP($C20,'START LİSTE'!$B$6:$F$1031,2,0))</f>
      </c>
      <c r="E20" s="17">
        <f>IF(ISERROR(VLOOKUP($C20,'START LİSTE'!$B$6:$F$1031,4,0)),"",VLOOKUP($C20,'START LİSTE'!$B$6:$F$1031,4,0))</f>
      </c>
      <c r="F20" s="18">
        <f>IF(ISERROR(VLOOKUP($C20,'FERDİ SONUÇ'!$B$6:$H$1140,6,0)),"",VLOOKUP($C20,'FERDİ SONUÇ'!$B$6:$H$1140,6,0))</f>
      </c>
      <c r="G20" s="20" t="str">
        <f>IF(OR(E20="",F20="DQ",F20="DNF",F20="DNS",F20=""),"-",VLOOKUP(C20,'FERDİ SONUÇ'!$B$6:$H$1140,7,0))</f>
        <v>-</v>
      </c>
      <c r="H20" s="22">
        <f>IF(A20="","",VLOOKUP(A20,'TAKIM KAYIT'!$A$6:$K$125,10,FALSE))</f>
      </c>
    </row>
    <row r="21" spans="1:8" ht="14.25" customHeight="1">
      <c r="A21" s="14"/>
      <c r="B21" s="15"/>
      <c r="C21" s="57">
        <f>IF(A20="","",INDEX('TAKIM KAYIT'!$C$6:$C$125,MATCH(C20,'TAKIM KAYIT'!$C$6:$C$125,0)+1))</f>
      </c>
      <c r="D21" s="16">
        <f>IF(ISERROR(VLOOKUP($C21,'START LİSTE'!$B$6:$F$1031,2,0)),"",VLOOKUP($C21,'START LİSTE'!$B$6:$F$1031,2,0))</f>
      </c>
      <c r="E21" s="17">
        <f>IF(ISERROR(VLOOKUP($C21,'START LİSTE'!$B$6:$F$1031,4,0)),"",VLOOKUP($C21,'START LİSTE'!$B$6:$F$1031,4,0))</f>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c>
      <c r="D22" s="8">
        <f>IF(ISERROR(VLOOKUP($C22,'START LİSTE'!$B$6:$F$1031,2,0)),"",VLOOKUP($C22,'START LİSTE'!$B$6:$F$1031,2,0))</f>
      </c>
      <c r="E22" s="9">
        <f>IF(ISERROR(VLOOKUP($C22,'START LİSTE'!$B$6:$F$1031,4,0)),"",VLOOKUP($C22,'START LİSTE'!$B$6:$F$1031,4,0))</f>
      </c>
      <c r="F22" s="10">
        <f>IF(ISERROR(VLOOKUP($C22,'FERDİ SONUÇ'!$B$6:$H$1140,6,0)),"",VLOOKUP($C22,'FERDİ SONUÇ'!$B$6:$H$1140,6,0))</f>
      </c>
      <c r="G22" s="12" t="str">
        <f>IF(OR(E22="",F22="DQ",F22="DNF",F22="DNS",F22=""),"-",VLOOKUP(C22,'FERDİ SONUÇ'!$B$6:$H$1140,7,0))</f>
        <v>-</v>
      </c>
      <c r="H22" s="13"/>
    </row>
    <row r="23" spans="1:8" ht="14.25" customHeight="1">
      <c r="A23" s="14"/>
      <c r="B23" s="15"/>
      <c r="C23" s="57">
        <f>IF(A24="","",INDEX('TAKIM KAYIT'!$C$6:$C$125,MATCH(C24,'TAKIM KAYIT'!$C$6:$C$125,0)-1))</f>
      </c>
      <c r="D23" s="16">
        <f>IF(ISERROR(VLOOKUP($C23,'START LİSTE'!$B$6:$F$1031,2,0)),"",VLOOKUP($C23,'START LİSTE'!$B$6:$F$1031,2,0))</f>
      </c>
      <c r="E23" s="17">
        <f>IF(ISERROR(VLOOKUP($C23,'START LİSTE'!$B$6:$F$1031,4,0)),"",VLOOKUP($C23,'START LİSTE'!$B$6:$F$1031,4,0))</f>
      </c>
      <c r="F23" s="18">
        <f>IF(ISERROR(VLOOKUP($C23,'FERDİ SONUÇ'!$B$6:$H$1140,6,0)),"",VLOOKUP($C23,'FERDİ SONUÇ'!$B$6:$H$1140,6,0))</f>
      </c>
      <c r="G23" s="20" t="str">
        <f>IF(OR(E23="",F23="DQ",F23="DNF",F23="DNS",F23=""),"-",VLOOKUP(C23,'FERDİ SONUÇ'!$B$6:$H$1140,7,0))</f>
        <v>-</v>
      </c>
      <c r="H23" s="21"/>
    </row>
    <row r="24" spans="1:8" ht="14.25" customHeight="1">
      <c r="A24" s="60">
        <f>IF(ISERROR(SMALL('TAKIM KAYIT'!$A$6:$A$125,5)),"",SMALL('TAKIM KAYIT'!$A$6:$A$125,5))</f>
      </c>
      <c r="B24" s="15">
        <f>IF(A24="","",VLOOKUP(A24,'TAKIM KAYIT'!$A$6:$J$125,2,FALSE))</f>
      </c>
      <c r="C24" s="57">
        <f>IF(A24="","",VLOOKUP(A24,'TAKIM KAYIT'!$A$6:$J$125,3,FALSE))</f>
      </c>
      <c r="D24" s="16">
        <f>IF(ISERROR(VLOOKUP($C24,'START LİSTE'!$B$6:$F$1031,2,0)),"",VLOOKUP($C24,'START LİSTE'!$B$6:$F$1031,2,0))</f>
      </c>
      <c r="E24" s="17">
        <f>IF(ISERROR(VLOOKUP($C24,'START LİSTE'!$B$6:$F$1031,4,0)),"",VLOOKUP($C24,'START LİSTE'!$B$6:$F$1031,4,0))</f>
      </c>
      <c r="F24" s="18">
        <f>IF(ISERROR(VLOOKUP($C24,'FERDİ SONUÇ'!$B$6:$H$1140,6,0)),"",VLOOKUP($C24,'FERDİ SONUÇ'!$B$6:$H$1140,6,0))</f>
      </c>
      <c r="G24" s="20" t="str">
        <f>IF(OR(E24="",F24="DQ",F24="DNF",F24="DNS",F24=""),"-",VLOOKUP(C24,'FERDİ SONUÇ'!$B$6:$H$1140,7,0))</f>
        <v>-</v>
      </c>
      <c r="H24" s="22">
        <f>IF(A24="","",VLOOKUP(A24,'TAKIM KAYIT'!$A$6:$K$125,10,FALSE))</f>
      </c>
    </row>
    <row r="25" spans="1:8" ht="14.25" customHeight="1">
      <c r="A25" s="14"/>
      <c r="B25" s="15"/>
      <c r="C25" s="57">
        <f>IF(A24="","",INDEX('TAKIM KAYIT'!$C$6:$C$125,MATCH(C24,'TAKIM KAYIT'!$C$6:$C$125,0)+1))</f>
      </c>
      <c r="D25" s="16">
        <f>IF(ISERROR(VLOOKUP($C25,'START LİSTE'!$B$6:$F$1031,2,0)),"",VLOOKUP($C25,'START LİSTE'!$B$6:$F$1031,2,0))</f>
      </c>
      <c r="E25" s="17">
        <f>IF(ISERROR(VLOOKUP($C25,'START LİSTE'!$B$6:$F$1031,4,0)),"",VLOOKUP($C25,'START LİSTE'!$B$6:$F$1031,4,0))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c>
      <c r="D26" s="8">
        <f>IF(ISERROR(VLOOKUP($C26,'START LİSTE'!$B$6:$F$1031,2,0)),"",VLOOKUP($C26,'START LİSTE'!$B$6:$F$1031,2,0))</f>
      </c>
      <c r="E26" s="9">
        <f>IF(ISERROR(VLOOKUP($C26,'START LİSTE'!$B$6:$F$1031,4,0)),"",VLOOKUP($C26,'START LİSTE'!$B$6:$F$1031,4,0))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LİSTE'!$B$6:$F$1031,2,0)),"",VLOOKUP($C27,'START LİSTE'!$B$6:$F$1031,2,0))</f>
      </c>
      <c r="E27" s="17">
        <f>IF(ISERROR(VLOOKUP($C27,'START LİSTE'!$B$6:$F$1031,4,0)),"",VLOOKUP($C27,'START LİSTE'!$B$6:$F$1031,4,0))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LİSTE'!$B$6:$F$1031,2,0)),"",VLOOKUP($C28,'START LİSTE'!$B$6:$F$1031,2,0))</f>
      </c>
      <c r="E28" s="17">
        <f>IF(ISERROR(VLOOKUP($C28,'START LİSTE'!$B$6:$F$1031,4,0)),"",VLOOKUP($C28,'START LİSTE'!$B$6:$F$1031,4,0))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LİSTE'!$B$6:$F$1031,2,0)),"",VLOOKUP($C29,'START LİSTE'!$B$6:$F$1031,2,0))</f>
      </c>
      <c r="E29" s="17">
        <f>IF(ISERROR(VLOOKUP($C29,'START LİSTE'!$B$6:$F$1031,4,0)),"",VLOOKUP($C29,'START LİSTE'!$B$6:$F$1031,4,0))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LİSTE'!$B$6:$F$1031,2,0)),"",VLOOKUP($C30,'START LİSTE'!$B$6:$F$1031,2,0))</f>
      </c>
      <c r="E30" s="9">
        <f>IF(ISERROR(VLOOKUP($C30,'START LİSTE'!$B$6:$F$1031,4,0)),"",VLOOKUP($C30,'START LİSTE'!$B$6:$F$1031,4,0))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LİSTE'!$B$6:$F$1031,2,0)),"",VLOOKUP($C31,'START LİSTE'!$B$6:$F$1031,2,0))</f>
      </c>
      <c r="E31" s="17">
        <f>IF(ISERROR(VLOOKUP($C31,'START LİSTE'!$B$6:$F$1031,4,0)),"",VLOOKUP($C31,'START LİSTE'!$B$6:$F$1031,4,0))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LİSTE'!$B$6:$F$1031,2,0)),"",VLOOKUP($C32,'START LİSTE'!$B$6:$F$1031,2,0))</f>
      </c>
      <c r="E32" s="17">
        <f>IF(ISERROR(VLOOKUP($C32,'START LİSTE'!$B$6:$F$1031,4,0)),"",VLOOKUP($C32,'START LİSTE'!$B$6:$F$1031,4,0))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LİSTE'!$B$6:$F$1031,2,0)),"",VLOOKUP($C33,'START LİSTE'!$B$6:$F$1031,2,0))</f>
      </c>
      <c r="E33" s="17">
        <f>IF(ISERROR(VLOOKUP($C33,'START LİSTE'!$B$6:$F$1031,4,0)),"",VLOOKUP($C33,'START LİSTE'!$B$6:$F$1031,4,0))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LİSTE'!$B$6:$F$1031,2,0)),"",VLOOKUP($C34,'START LİSTE'!$B$6:$F$1031,2,0))</f>
      </c>
      <c r="E34" s="9">
        <f>IF(ISERROR(VLOOKUP($C34,'START LİSTE'!$B$6:$F$1031,4,0)),"",VLOOKUP($C34,'START LİSTE'!$B$6:$F$1031,4,0))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LİSTE'!$B$6:$F$1031,2,0)),"",VLOOKUP($C35,'START LİSTE'!$B$6:$F$1031,2,0))</f>
      </c>
      <c r="E35" s="17">
        <f>IF(ISERROR(VLOOKUP($C35,'START LİSTE'!$B$6:$F$1031,4,0)),"",VLOOKUP($C35,'START LİSTE'!$B$6:$F$1031,4,0))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LİSTE'!$B$6:$F$1031,2,0)),"",VLOOKUP($C36,'START LİSTE'!$B$6:$F$1031,2,0))</f>
      </c>
      <c r="E36" s="17">
        <f>IF(ISERROR(VLOOKUP($C36,'START LİSTE'!$B$6:$F$1031,4,0)),"",VLOOKUP($C36,'START LİSTE'!$B$6:$F$1031,4,0))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LİSTE'!$B$6:$F$1031,2,0)),"",VLOOKUP($C37,'START LİSTE'!$B$6:$F$1031,2,0))</f>
      </c>
      <c r="E37" s="27">
        <f>IF(ISERROR(VLOOKUP($C37,'START LİSTE'!$B$6:$F$1031,4,0)),"",VLOOKUP($C37,'START LİSTE'!$B$6:$F$1031,4,0))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LİSTE'!$B$6:$F$1031,2,0)),"",VLOOKUP($C38,'START LİSTE'!$B$6:$F$1031,2,0))</f>
      </c>
      <c r="E38" s="9">
        <f>IF(ISERROR(VLOOKUP($C38,'START LİSTE'!$B$6:$F$1031,4,0)),"",VLOOKUP($C38,'START LİSTE'!$B$6:$F$1031,4,0))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LİSTE'!$B$6:$F$1031,2,0)),"",VLOOKUP($C39,'START LİSTE'!$B$6:$F$1031,2,0))</f>
      </c>
      <c r="E39" s="17">
        <f>IF(ISERROR(VLOOKUP($C39,'START LİSTE'!$B$6:$F$1031,4,0)),"",VLOOKUP($C39,'START LİSTE'!$B$6:$F$1031,4,0))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LİSTE'!$B$6:$F$1031,2,0)),"",VLOOKUP($C40,'START LİSTE'!$B$6:$F$1031,2,0))</f>
      </c>
      <c r="E40" s="17">
        <f>IF(ISERROR(VLOOKUP($C40,'START LİSTE'!$B$6:$F$1031,4,0)),"",VLOOKUP($C40,'START LİSTE'!$B$6:$F$1031,4,0))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LİSTE'!$B$6:$F$1031,2,0)),"",VLOOKUP($C41,'START LİSTE'!$B$6:$F$1031,2,0))</f>
      </c>
      <c r="E41" s="17">
        <f>IF(ISERROR(VLOOKUP($C41,'START LİSTE'!$B$6:$F$1031,4,0)),"",VLOOKUP($C41,'START LİSTE'!$B$6:$F$1031,4,0))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LİSTE'!$B$6:$F$1031,2,0)),"",VLOOKUP($C42,'START LİSTE'!$B$6:$F$1031,2,0))</f>
      </c>
      <c r="E42" s="9">
        <f>IF(ISERROR(VLOOKUP($C42,'START LİSTE'!$B$6:$F$1031,4,0)),"",VLOOKUP($C42,'START LİSTE'!$B$6:$F$1031,4,0))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LİSTE'!$B$6:$F$1031,2,0)),"",VLOOKUP($C43,'START LİSTE'!$B$6:$F$1031,2,0))</f>
      </c>
      <c r="E43" s="17">
        <f>IF(ISERROR(VLOOKUP($C43,'START LİSTE'!$B$6:$F$1031,4,0)),"",VLOOKUP($C43,'START LİSTE'!$B$6:$F$1031,4,0))</f>
      </c>
      <c r="F43" s="18">
        <f>IF(ISERROR(VLOOKUP($C43,'FERDİ SONUÇ'!$B$6:$H$1140,6,0)),"",VLOOKUP($C43,'FERDİ SONUÇ'!$B$6:$H$1140,6,0))</f>
      </c>
      <c r="G43" s="20" t="str">
        <f>IF(OR(E43="",F43="DQ",F43="DNF",F43="DNS",F43=""),"-",VLOOKUP(C43,'FERDİ SONUÇ'!$B$6:$H$1140,7,0))</f>
        <v>-</v>
      </c>
      <c r="H43" s="21"/>
    </row>
    <row r="44" spans="1:8" ht="14.25" customHeight="1">
      <c r="A44" s="96">
        <f>IF(ISERROR(SMALL('TAKIM KAYIT'!$A$6:$A$125,10)),"",SMALL('TAKIM KAYIT'!$A$6:$A$125,10))</f>
      </c>
      <c r="B44" s="15">
        <f>IF(A44="","",VLOOKUP(A44,'TAKIM KAYIT'!$A$6:$J$125,2,FALSE))</f>
      </c>
      <c r="C44" s="57">
        <f>IF(A44="","",VLOOKUP(A44,'TAKIM KAYIT'!$A$6:$J$125,3,FALSE))</f>
      </c>
      <c r="D44" s="16">
        <f>IF(ISERROR(VLOOKUP($C44,'START LİSTE'!$B$6:$F$1031,2,0)),"",VLOOKUP($C44,'START LİSTE'!$B$6:$F$1031,2,0))</f>
      </c>
      <c r="E44" s="17">
        <f>IF(ISERROR(VLOOKUP($C44,'START LİSTE'!$B$6:$F$1031,4,0)),"",VLOOKUP($C44,'START LİSTE'!$B$6:$F$1031,4,0))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LİSTE'!$B$6:$F$1031,2,0)),"",VLOOKUP($C45,'START LİSTE'!$B$6:$F$1031,2,0))</f>
      </c>
      <c r="E45" s="17">
        <f>IF(ISERROR(VLOOKUP($C45,'START LİSTE'!$B$6:$F$1031,4,0)),"",VLOOKUP($C45,'START LİSTE'!$B$6:$F$1031,4,0))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LİSTE'!$B$6:$F$1031,2,0)),"",VLOOKUP($C46,'START LİSTE'!$B$6:$F$1031,2,0))</f>
      </c>
      <c r="E46" s="9">
        <f>IF(ISERROR(VLOOKUP($C46,'START LİSTE'!$B$6:$F$1031,4,0)),"",VLOOKUP($C46,'START LİSTE'!$B$6:$F$1031,4,0))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LİSTE'!$B$6:$F$1031,2,0)),"",VLOOKUP($C47,'START LİSTE'!$B$6:$F$1031,2,0))</f>
      </c>
      <c r="E47" s="17">
        <f>IF(ISERROR(VLOOKUP($C47,'START LİSTE'!$B$6:$F$1031,4,0)),"",VLOOKUP($C47,'START LİSTE'!$B$6:$F$1031,4,0))</f>
      </c>
      <c r="F47" s="18">
        <f>IF(ISERROR(VLOOKUP($C47,'FERDİ SONUÇ'!$B$6:$H$1140,6,0)),"",VLOOKUP($C47,'FERDİ SONUÇ'!$B$6:$H$1140,6,0))</f>
      </c>
      <c r="G47" s="20" t="str">
        <f>IF(OR(E47="",F47="DQ",F47="DNF",F47="DNS",F47=""),"-",VLOOKUP(C47,'FERDİ SONUÇ'!$B$6:$H$1140,7,0))</f>
        <v>-</v>
      </c>
      <c r="H47" s="21"/>
    </row>
    <row r="48" spans="1:8" ht="14.25" customHeight="1">
      <c r="A48" s="96">
        <f>IF(ISERROR(SMALL('TAKIM KAYIT'!$A$6:$A$125,11)),"",SMALL('TAKIM KAYIT'!$A$6:$A$125,11))</f>
      </c>
      <c r="B48" s="15">
        <f>IF(A48="","",VLOOKUP(A48,'TAKIM KAYIT'!$A$6:$J$125,2,FALSE))</f>
      </c>
      <c r="C48" s="57">
        <f>IF(A48="","",VLOOKUP(A48,'TAKIM KAYIT'!$A$6:$J$125,3,FALSE))</f>
      </c>
      <c r="D48" s="16">
        <f>IF(ISERROR(VLOOKUP($C48,'START LİSTE'!$B$6:$F$1031,2,0)),"",VLOOKUP($C48,'START LİSTE'!$B$6:$F$1031,2,0))</f>
      </c>
      <c r="E48" s="17">
        <f>IF(ISERROR(VLOOKUP($C48,'START LİSTE'!$B$6:$F$1031,4,0)),"",VLOOKUP($C48,'START LİSTE'!$B$6:$F$1031,4,0))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LİSTE'!$B$6:$F$1031,2,0)),"",VLOOKUP($C49,'START LİSTE'!$B$6:$F$1031,2,0))</f>
      </c>
      <c r="E49" s="17">
        <f>IF(ISERROR(VLOOKUP($C49,'START LİSTE'!$B$6:$F$1031,4,0)),"",VLOOKUP($C49,'START LİSTE'!$B$6:$F$1031,4,0))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LİSTE'!$B$6:$F$1031,2,0)),"",VLOOKUP($C50,'START LİSTE'!$B$6:$F$1031,2,0))</f>
      </c>
      <c r="E50" s="9">
        <f>IF(ISERROR(VLOOKUP($C50,'START LİSTE'!$B$6:$F$1031,4,0)),"",VLOOKUP($C50,'START LİSTE'!$B$6:$F$1031,4,0))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LİSTE'!$B$6:$F$1031,2,0)),"",VLOOKUP($C51,'START LİSTE'!$B$6:$F$1031,2,0))</f>
      </c>
      <c r="E51" s="17">
        <f>IF(ISERROR(VLOOKUP($C51,'START LİSTE'!$B$6:$F$1031,4,0)),"",VLOOKUP($C51,'START LİSTE'!$B$6:$F$1031,4,0))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LİSTE'!$B$6:$F$1031,2,0)),"",VLOOKUP($C52,'START LİSTE'!$B$6:$F$1031,2,0))</f>
      </c>
      <c r="E52" s="17">
        <f>IF(ISERROR(VLOOKUP($C52,'START LİSTE'!$B$6:$F$1031,4,0)),"",VLOOKUP($C52,'START LİSTE'!$B$6:$F$1031,4,0))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LİSTE'!$B$6:$F$1031,2,0)),"",VLOOKUP($C53,'START LİSTE'!$B$6:$F$1031,2,0))</f>
      </c>
      <c r="E53" s="17">
        <f>IF(ISERROR(VLOOKUP($C53,'START LİSTE'!$B$6:$F$1031,4,0)),"",VLOOKUP($C53,'START LİSTE'!$B$6:$F$1031,4,0))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LİSTE'!$B$6:$F$1031,2,0)),"",VLOOKUP($C54,'START LİSTE'!$B$6:$F$1031,2,0))</f>
      </c>
      <c r="E54" s="9">
        <f>IF(ISERROR(VLOOKUP($C54,'START LİSTE'!$B$6:$F$1031,4,0)),"",VLOOKUP($C54,'START LİSTE'!$B$6:$F$1031,4,0))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LİSTE'!$B$6:$F$1031,2,0)),"",VLOOKUP($C55,'START LİSTE'!$B$6:$F$1031,2,0))</f>
      </c>
      <c r="E55" s="17">
        <f>IF(ISERROR(VLOOKUP($C55,'START LİSTE'!$B$6:$F$1031,4,0)),"",VLOOKUP($C55,'START LİSTE'!$B$6:$F$1031,4,0))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LİSTE'!$B$6:$F$1031,2,0)),"",VLOOKUP($C56,'START LİSTE'!$B$6:$F$1031,2,0))</f>
      </c>
      <c r="E56" s="17">
        <f>IF(ISERROR(VLOOKUP($C56,'START LİSTE'!$B$6:$F$1031,4,0)),"",VLOOKUP($C56,'START LİSTE'!$B$6:$F$1031,4,0))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LİSTE'!$B$6:$F$1031,2,0)),"",VLOOKUP($C57,'START LİSTE'!$B$6:$F$1031,2,0))</f>
      </c>
      <c r="E57" s="17">
        <f>IF(ISERROR(VLOOKUP($C57,'START LİSTE'!$B$6:$F$1031,4,0)),"",VLOOKUP($C57,'START LİSTE'!$B$6:$F$1031,4,0))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LİSTE'!$B$6:$F$1031,2,0)),"",VLOOKUP($C58,'START LİSTE'!$B$6:$F$1031,2,0))</f>
      </c>
      <c r="E58" s="9">
        <f>IF(ISERROR(VLOOKUP($C58,'START LİSTE'!$B$6:$F$1031,4,0)),"",VLOOKUP($C58,'START LİSTE'!$B$6:$F$1031,4,0))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LİSTE'!$B$6:$F$1031,2,0)),"",VLOOKUP($C59,'START LİSTE'!$B$6:$F$1031,2,0))</f>
      </c>
      <c r="E59" s="17">
        <f>IF(ISERROR(VLOOKUP($C59,'START LİSTE'!$B$6:$F$1031,4,0)),"",VLOOKUP($C59,'START LİSTE'!$B$6:$F$1031,4,0))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LİSTE'!$B$6:$F$1031,2,0)),"",VLOOKUP($C60,'START LİSTE'!$B$6:$F$1031,2,0))</f>
      </c>
      <c r="E60" s="17">
        <f>IF(ISERROR(VLOOKUP($C60,'START LİSTE'!$B$6:$F$1031,4,0)),"",VLOOKUP($C60,'START LİSTE'!$B$6:$F$1031,4,0))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LİSTE'!$B$6:$F$1031,2,0)),"",VLOOKUP($C61,'START LİSTE'!$B$6:$F$1031,2,0))</f>
      </c>
      <c r="E61" s="17">
        <f>IF(ISERROR(VLOOKUP($C61,'START LİSTE'!$B$6:$F$1031,4,0)),"",VLOOKUP($C61,'START LİSTE'!$B$6:$F$1031,4,0))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LİSTE'!$B$6:$F$1031,2,0)),"",VLOOKUP($C62,'START LİSTE'!$B$6:$F$1031,2,0))</f>
      </c>
      <c r="E62" s="9">
        <f>IF(ISERROR(VLOOKUP($C62,'START LİSTE'!$B$6:$F$1031,4,0)),"",VLOOKUP($C62,'START LİSTE'!$B$6:$F$1031,4,0))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LİSTE'!$B$6:$F$1031,2,0)),"",VLOOKUP($C63,'START LİSTE'!$B$6:$F$1031,2,0))</f>
      </c>
      <c r="E63" s="17">
        <f>IF(ISERROR(VLOOKUP($C63,'START LİSTE'!$B$6:$F$1031,4,0)),"",VLOOKUP($C63,'START LİSTE'!$B$6:$F$1031,4,0))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LİSTE'!$B$6:$F$1031,2,0)),"",VLOOKUP($C64,'START LİSTE'!$B$6:$F$1031,2,0))</f>
      </c>
      <c r="E64" s="17">
        <f>IF(ISERROR(VLOOKUP($C64,'START LİSTE'!$B$6:$F$1031,4,0)),"",VLOOKUP($C64,'START LİSTE'!$B$6:$F$1031,4,0))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LİSTE'!$B$6:$F$1031,2,0)),"",VLOOKUP($C65,'START LİSTE'!$B$6:$F$1031,2,0))</f>
      </c>
      <c r="E65" s="17">
        <f>IF(ISERROR(VLOOKUP($C65,'START LİSTE'!$B$6:$F$1031,4,0)),"",VLOOKUP($C65,'START LİSTE'!$B$6:$F$1031,4,0))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LİSTE'!$B$6:$F$1031,2,0)),"",VLOOKUP($C66,'START LİSTE'!$B$6:$F$1031,2,0))</f>
      </c>
      <c r="E66" s="9">
        <f>IF(ISERROR(VLOOKUP($C66,'START LİSTE'!$B$6:$F$1031,4,0)),"",VLOOKUP($C66,'START LİSTE'!$B$6:$F$1031,4,0))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LİSTE'!$B$6:$F$1031,2,0)),"",VLOOKUP($C67,'START LİSTE'!$B$6:$F$1031,2,0))</f>
      </c>
      <c r="E67" s="17">
        <f>IF(ISERROR(VLOOKUP($C67,'START LİSTE'!$B$6:$F$1031,4,0)),"",VLOOKUP($C67,'START LİSTE'!$B$6:$F$1031,4,0))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LİSTE'!$B$6:$F$1031,2,0)),"",VLOOKUP($C68,'START LİSTE'!$B$6:$F$1031,2,0))</f>
      </c>
      <c r="E68" s="17">
        <f>IF(ISERROR(VLOOKUP($C68,'START LİSTE'!$B$6:$F$1031,4,0)),"",VLOOKUP($C68,'START LİSTE'!$B$6:$F$1031,4,0))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LİSTE'!$B$6:$F$1031,2,0)),"",VLOOKUP($C69,'START LİSTE'!$B$6:$F$1031,2,0))</f>
      </c>
      <c r="E69" s="17">
        <f>IF(ISERROR(VLOOKUP($C69,'START LİSTE'!$B$6:$F$1031,4,0)),"",VLOOKUP($C69,'START LİSTE'!$B$6:$F$1031,4,0))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LİSTE'!$B$6:$F$1031,2,0)),"",VLOOKUP($C70,'START LİSTE'!$B$6:$F$1031,2,0))</f>
      </c>
      <c r="E70" s="9">
        <f>IF(ISERROR(VLOOKUP($C70,'START LİSTE'!$B$6:$F$1031,4,0)),"",VLOOKUP($C70,'START LİSTE'!$B$6:$F$1031,4,0))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LİSTE'!$B$6:$F$1031,2,0)),"",VLOOKUP($C71,'START LİSTE'!$B$6:$F$1031,2,0))</f>
      </c>
      <c r="E71" s="17">
        <f>IF(ISERROR(VLOOKUP($C71,'START LİSTE'!$B$6:$F$1031,4,0)),"",VLOOKUP($C71,'START LİSTE'!$B$6:$F$1031,4,0))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LİSTE'!$B$6:$F$1031,2,0)),"",VLOOKUP($C72,'START LİSTE'!$B$6:$F$1031,2,0))</f>
      </c>
      <c r="E72" s="17">
        <f>IF(ISERROR(VLOOKUP($C72,'START LİSTE'!$B$6:$F$1031,4,0)),"",VLOOKUP($C72,'START LİSTE'!$B$6:$F$1031,4,0))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LİSTE'!$B$6:$F$1031,2,0)),"",VLOOKUP($C73,'START LİSTE'!$B$6:$F$1031,2,0))</f>
      </c>
      <c r="E73" s="17">
        <f>IF(ISERROR(VLOOKUP($C73,'START LİSTE'!$B$6:$F$1031,4,0)),"",VLOOKUP($C73,'START LİSTE'!$B$6:$F$1031,4,0))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LİSTE'!$B$6:$F$1031,2,0)),"",VLOOKUP($C74,'START LİSTE'!$B$6:$F$1031,2,0))</f>
      </c>
      <c r="E74" s="9">
        <f>IF(ISERROR(VLOOKUP($C74,'START LİSTE'!$B$6:$F$1031,4,0)),"",VLOOKUP($C74,'START LİSTE'!$B$6:$F$1031,4,0))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LİSTE'!$B$6:$F$1031,2,0)),"",VLOOKUP($C75,'START LİSTE'!$B$6:$F$1031,2,0))</f>
      </c>
      <c r="E75" s="17">
        <f>IF(ISERROR(VLOOKUP($C75,'START LİSTE'!$B$6:$F$1031,4,0)),"",VLOOKUP($C75,'START LİSTE'!$B$6:$F$1031,4,0))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LİSTE'!$B$6:$F$1031,2,0)),"",VLOOKUP($C76,'START LİSTE'!$B$6:$F$1031,2,0))</f>
      </c>
      <c r="E76" s="17">
        <f>IF(ISERROR(VLOOKUP($C76,'START LİSTE'!$B$6:$F$1031,4,0)),"",VLOOKUP($C76,'START LİSTE'!$B$6:$F$1031,4,0))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LİSTE'!$B$6:$F$1031,2,0)),"",VLOOKUP($C77,'START LİSTE'!$B$6:$F$1031,2,0))</f>
      </c>
      <c r="E77" s="27">
        <f>IF(ISERROR(VLOOKUP($C77,'START LİSTE'!$B$6:$F$1031,4,0)),"",VLOOKUP($C77,'START LİSTE'!$B$6:$F$1031,4,0))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LİSTE'!$B$6:$F$1031,2,0)),"",VLOOKUP($C78,'START LİSTE'!$B$6:$F$1031,2,0))</f>
      </c>
      <c r="E78" s="9">
        <f>IF(ISERROR(VLOOKUP($C78,'START LİSTE'!$B$6:$F$1031,4,0)),"",VLOOKUP($C78,'START LİSTE'!$B$6:$F$1031,4,0))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LİSTE'!$B$6:$F$1031,2,0)),"",VLOOKUP($C79,'START LİSTE'!$B$6:$F$1031,2,0))</f>
      </c>
      <c r="E79" s="17">
        <f>IF(ISERROR(VLOOKUP($C79,'START LİSTE'!$B$6:$F$1031,4,0)),"",VLOOKUP($C79,'START LİSTE'!$B$6:$F$1031,4,0))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LİSTE'!$B$6:$F$1031,2,0)),"",VLOOKUP($C80,'START LİSTE'!$B$6:$F$1031,2,0))</f>
      </c>
      <c r="E80" s="17">
        <f>IF(ISERROR(VLOOKUP($C80,'START LİSTE'!$B$6:$F$1031,4,0)),"",VLOOKUP($C80,'START LİSTE'!$B$6:$F$1031,4,0))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LİSTE'!$B$6:$F$1031,2,0)),"",VLOOKUP($C81,'START LİSTE'!$B$6:$F$1031,2,0))</f>
      </c>
      <c r="E81" s="17">
        <f>IF(ISERROR(VLOOKUP($C81,'START LİSTE'!$B$6:$F$1031,4,0)),"",VLOOKUP($C81,'START LİSTE'!$B$6:$F$1031,4,0))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LİSTE'!$B$6:$F$1031,2,0)),"",VLOOKUP($C82,'START LİSTE'!$B$6:$F$1031,2,0))</f>
      </c>
      <c r="E82" s="9">
        <f>IF(ISERROR(VLOOKUP($C82,'START LİSTE'!$B$6:$F$1031,4,0)),"",VLOOKUP($C82,'START LİSTE'!$B$6:$F$1031,4,0))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LİSTE'!$B$6:$F$1031,2,0)),"",VLOOKUP($C83,'START LİSTE'!$B$6:$F$1031,2,0))</f>
      </c>
      <c r="E83" s="17">
        <f>IF(ISERROR(VLOOKUP($C83,'START LİSTE'!$B$6:$F$1031,4,0)),"",VLOOKUP($C83,'START LİSTE'!$B$6:$F$1031,4,0))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LİSTE'!$B$6:$F$1031,2,0)),"",VLOOKUP($C84,'START LİSTE'!$B$6:$F$1031,2,0))</f>
      </c>
      <c r="E84" s="17">
        <f>IF(ISERROR(VLOOKUP($C84,'START LİSTE'!$B$6:$F$1031,4,0)),"",VLOOKUP($C84,'START LİSTE'!$B$6:$F$1031,4,0))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LİSTE'!$B$6:$F$1031,2,0)),"",VLOOKUP($C85,'START LİSTE'!$B$6:$F$1031,2,0))</f>
      </c>
      <c r="E85" s="17">
        <f>IF(ISERROR(VLOOKUP($C85,'START LİSTE'!$B$6:$F$1031,4,0)),"",VLOOKUP($C85,'START LİSTE'!$B$6:$F$1031,4,0))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LİSTE'!$B$6:$F$1031,2,0)),"",VLOOKUP($C86,'START LİSTE'!$B$6:$F$1031,2,0))</f>
      </c>
      <c r="E86" s="9">
        <f>IF(ISERROR(VLOOKUP($C86,'START LİSTE'!$B$6:$F$1031,4,0)),"",VLOOKUP($C86,'START LİSTE'!$B$6:$F$1031,4,0))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LİSTE'!$B$6:$F$1031,2,0)),"",VLOOKUP($C87,'START LİSTE'!$B$6:$F$1031,2,0))</f>
      </c>
      <c r="E87" s="17">
        <f>IF(ISERROR(VLOOKUP($C87,'START LİSTE'!$B$6:$F$1031,4,0)),"",VLOOKUP($C87,'START LİSTE'!$B$6:$F$1031,4,0))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LİSTE'!$B$6:$F$1031,2,0)),"",VLOOKUP($C88,'START LİSTE'!$B$6:$F$1031,2,0))</f>
      </c>
      <c r="E88" s="17">
        <f>IF(ISERROR(VLOOKUP($C88,'START LİSTE'!$B$6:$F$1031,4,0)),"",VLOOKUP($C88,'START LİSTE'!$B$6:$F$1031,4,0))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LİSTE'!$B$6:$F$1031,2,0)),"",VLOOKUP($C89,'START LİSTE'!$B$6:$F$1031,2,0))</f>
      </c>
      <c r="E89" s="17">
        <f>IF(ISERROR(VLOOKUP($C89,'START LİSTE'!$B$6:$F$1031,4,0)),"",VLOOKUP($C89,'START LİSTE'!$B$6:$F$1031,4,0))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LİSTE'!$B$6:$F$1031,2,0)),"",VLOOKUP($C90,'START LİSTE'!$B$6:$F$1031,2,0))</f>
      </c>
      <c r="E90" s="9">
        <f>IF(ISERROR(VLOOKUP($C90,'START LİSTE'!$B$6:$F$1031,4,0)),"",VLOOKUP($C90,'START LİSTE'!$B$6:$F$1031,4,0))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LİSTE'!$B$6:$F$1031,2,0)),"",VLOOKUP($C91,'START LİSTE'!$B$6:$F$1031,2,0))</f>
      </c>
      <c r="E91" s="17">
        <f>IF(ISERROR(VLOOKUP($C91,'START LİSTE'!$B$6:$F$1031,4,0)),"",VLOOKUP($C91,'START LİSTE'!$B$6:$F$1031,4,0))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LİSTE'!$B$6:$F$1031,2,0)),"",VLOOKUP($C92,'START LİSTE'!$B$6:$F$1031,2,0))</f>
      </c>
      <c r="E92" s="17">
        <f>IF(ISERROR(VLOOKUP($C92,'START LİSTE'!$B$6:$F$1031,4,0)),"",VLOOKUP($C92,'START LİSTE'!$B$6:$F$1031,4,0))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LİSTE'!$B$6:$F$1031,2,0)),"",VLOOKUP($C93,'START LİSTE'!$B$6:$F$1031,2,0))</f>
      </c>
      <c r="E93" s="17">
        <f>IF(ISERROR(VLOOKUP($C93,'START LİSTE'!$B$6:$F$1031,4,0)),"",VLOOKUP($C93,'START LİSTE'!$B$6:$F$1031,4,0))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LİSTE'!$B$6:$F$1031,2,0)),"",VLOOKUP($C94,'START LİSTE'!$B$6:$F$1031,2,0))</f>
      </c>
      <c r="E94" s="9">
        <f>IF(ISERROR(VLOOKUP($C94,'START LİSTE'!$B$6:$F$1031,4,0)),"",VLOOKUP($C94,'START LİSTE'!$B$6:$F$1031,4,0))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LİSTE'!$B$6:$F$1031,2,0)),"",VLOOKUP($C95,'START LİSTE'!$B$6:$F$1031,2,0))</f>
      </c>
      <c r="E95" s="17">
        <f>IF(ISERROR(VLOOKUP($C95,'START LİSTE'!$B$6:$F$1031,4,0)),"",VLOOKUP($C95,'START LİSTE'!$B$6:$F$1031,4,0))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LİSTE'!$B$6:$F$1031,2,0)),"",VLOOKUP($C96,'START LİSTE'!$B$6:$F$1031,2,0))</f>
      </c>
      <c r="E96" s="17">
        <f>IF(ISERROR(VLOOKUP($C96,'START LİSTE'!$B$6:$F$1031,4,0)),"",VLOOKUP($C96,'START LİSTE'!$B$6:$F$1031,4,0))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LİSTE'!$B$6:$F$1031,2,0)),"",VLOOKUP($C97,'START LİSTE'!$B$6:$F$1031,2,0))</f>
      </c>
      <c r="E97" s="17">
        <f>IF(ISERROR(VLOOKUP($C97,'START LİSTE'!$B$6:$F$1031,4,0)),"",VLOOKUP($C97,'START LİSTE'!$B$6:$F$1031,4,0))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LİSTE'!$B$6:$F$1031,2,0)),"",VLOOKUP($C98,'START LİSTE'!$B$6:$F$1031,2,0))</f>
      </c>
      <c r="E98" s="9">
        <f>IF(ISERROR(VLOOKUP($C98,'START LİSTE'!$B$6:$F$1031,4,0)),"",VLOOKUP($C98,'START LİSTE'!$B$6:$F$1031,4,0))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LİSTE'!$B$6:$F$1031,2,0)),"",VLOOKUP($C99,'START LİSTE'!$B$6:$F$1031,2,0))</f>
      </c>
      <c r="E99" s="17">
        <f>IF(ISERROR(VLOOKUP($C99,'START LİSTE'!$B$6:$F$1031,4,0)),"",VLOOKUP($C99,'START LİSTE'!$B$6:$F$1031,4,0))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LİSTE'!$B$6:$F$1031,2,0)),"",VLOOKUP($C100,'START LİSTE'!$B$6:$F$1031,2,0))</f>
      </c>
      <c r="E100" s="17">
        <f>IF(ISERROR(VLOOKUP($C100,'START LİSTE'!$B$6:$F$1031,4,0)),"",VLOOKUP($C100,'START LİSTE'!$B$6:$F$1031,4,0))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LİSTE'!$B$6:$F$1031,2,0)),"",VLOOKUP($C101,'START LİSTE'!$B$6:$F$1031,2,0))</f>
      </c>
      <c r="E101" s="17">
        <f>IF(ISERROR(VLOOKUP($C101,'START LİSTE'!$B$6:$F$1031,4,0)),"",VLOOKUP($C101,'START LİSTE'!$B$6:$F$1031,4,0))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LİSTE'!$B$6:$F$1031,2,0)),"",VLOOKUP($C102,'START LİSTE'!$B$6:$F$1031,2,0))</f>
      </c>
      <c r="E102" s="9">
        <f>IF(ISERROR(VLOOKUP($C102,'START LİSTE'!$B$6:$F$1031,4,0)),"",VLOOKUP($C102,'START LİSTE'!$B$6:$F$1031,4,0))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LİSTE'!$B$6:$F$1031,2,0)),"",VLOOKUP($C103,'START LİSTE'!$B$6:$F$1031,2,0))</f>
      </c>
      <c r="E103" s="17">
        <f>IF(ISERROR(VLOOKUP($C103,'START LİSTE'!$B$6:$F$1031,4,0)),"",VLOOKUP($C103,'START LİSTE'!$B$6:$F$1031,4,0))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LİSTE'!$B$6:$F$1031,2,0)),"",VLOOKUP($C104,'START LİSTE'!$B$6:$F$1031,2,0))</f>
      </c>
      <c r="E104" s="17">
        <f>IF(ISERROR(VLOOKUP($C104,'START LİSTE'!$B$6:$F$1031,4,0)),"",VLOOKUP($C104,'START LİSTE'!$B$6:$F$1031,4,0))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LİSTE'!$B$6:$F$1031,2,0)),"",VLOOKUP($C105,'START LİSTE'!$B$6:$F$1031,2,0))</f>
      </c>
      <c r="E105" s="17">
        <f>IF(ISERROR(VLOOKUP($C105,'START LİSTE'!$B$6:$F$1031,4,0)),"",VLOOKUP($C105,'START LİSTE'!$B$6:$F$1031,4,0))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LİSTE'!$B$6:$F$1031,2,0)),"",VLOOKUP($C106,'START LİSTE'!$B$6:$F$1031,2,0))</f>
      </c>
      <c r="E106" s="9">
        <f>IF(ISERROR(VLOOKUP($C106,'START LİSTE'!$B$6:$F$1031,4,0)),"",VLOOKUP($C106,'START LİSTE'!$B$6:$F$1031,4,0))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LİSTE'!$B$6:$F$1031,2,0)),"",VLOOKUP($C107,'START LİSTE'!$B$6:$F$1031,2,0))</f>
      </c>
      <c r="E107" s="17">
        <f>IF(ISERROR(VLOOKUP($C107,'START LİSTE'!$B$6:$F$1031,4,0)),"",VLOOKUP($C107,'START LİSTE'!$B$6:$F$1031,4,0))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LİSTE'!$B$6:$F$1031,2,0)),"",VLOOKUP($C108,'START LİSTE'!$B$6:$F$1031,2,0))</f>
      </c>
      <c r="E108" s="17">
        <f>IF(ISERROR(VLOOKUP($C108,'START LİSTE'!$B$6:$F$1031,4,0)),"",VLOOKUP($C108,'START LİSTE'!$B$6:$F$1031,4,0))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LİSTE'!$B$6:$F$1031,2,0)),"",VLOOKUP($C109,'START LİSTE'!$B$6:$F$1031,2,0))</f>
      </c>
      <c r="E109" s="17">
        <f>IF(ISERROR(VLOOKUP($C109,'START LİSTE'!$B$6:$F$1031,4,0)),"",VLOOKUP($C109,'START LİSTE'!$B$6:$F$1031,4,0))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LİSTE'!$B$6:$F$1031,2,0)),"",VLOOKUP($C110,'START LİSTE'!$B$6:$F$1031,2,0))</f>
      </c>
      <c r="E110" s="9">
        <f>IF(ISERROR(VLOOKUP($C110,'START LİSTE'!$B$6:$F$1031,4,0)),"",VLOOKUP($C110,'START LİSTE'!$B$6:$F$1031,4,0))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LİSTE'!$B$6:$F$1031,2,0)),"",VLOOKUP($C111,'START LİSTE'!$B$6:$F$1031,2,0))</f>
      </c>
      <c r="E111" s="17">
        <f>IF(ISERROR(VLOOKUP($C111,'START LİSTE'!$B$6:$F$1031,4,0)),"",VLOOKUP($C111,'START LİSTE'!$B$6:$F$1031,4,0))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LİSTE'!$B$6:$F$1031,2,0)),"",VLOOKUP($C112,'START LİSTE'!$B$6:$F$1031,2,0))</f>
      </c>
      <c r="E112" s="17">
        <f>IF(ISERROR(VLOOKUP($C112,'START LİSTE'!$B$6:$F$1031,4,0)),"",VLOOKUP($C112,'START LİSTE'!$B$6:$F$1031,4,0))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LİSTE'!$B$6:$F$1031,2,0)),"",VLOOKUP($C113,'START LİSTE'!$B$6:$F$1031,2,0))</f>
      </c>
      <c r="E113" s="17">
        <f>IF(ISERROR(VLOOKUP($C113,'START LİSTE'!$B$6:$F$1031,4,0)),"",VLOOKUP($C113,'START LİSTE'!$B$6:$F$1031,4,0))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LİSTE'!$B$6:$F$1031,2,0)),"",VLOOKUP($C114,'START LİSTE'!$B$6:$F$1031,2,0))</f>
      </c>
      <c r="E114" s="9">
        <f>IF(ISERROR(VLOOKUP($C114,'START LİSTE'!$B$6:$F$1031,4,0)),"",VLOOKUP($C114,'START LİSTE'!$B$6:$F$1031,4,0))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LİSTE'!$B$6:$F$1031,2,0)),"",VLOOKUP($C115,'START LİSTE'!$B$6:$F$1031,2,0))</f>
      </c>
      <c r="E115" s="17">
        <f>IF(ISERROR(VLOOKUP($C115,'START LİSTE'!$B$6:$F$1031,4,0)),"",VLOOKUP($C115,'START LİSTE'!$B$6:$F$1031,4,0))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LİSTE'!$B$6:$F$1031,2,0)),"",VLOOKUP($C116,'START LİSTE'!$B$6:$F$1031,2,0))</f>
      </c>
      <c r="E116" s="17">
        <f>IF(ISERROR(VLOOKUP($C116,'START LİSTE'!$B$6:$F$1031,4,0)),"",VLOOKUP($C116,'START LİSTE'!$B$6:$F$1031,4,0))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LİSTE'!$B$6:$F$1031,2,0)),"",VLOOKUP($C117,'START LİSTE'!$B$6:$F$1031,2,0))</f>
      </c>
      <c r="E117" s="17">
        <f>IF(ISERROR(VLOOKUP($C117,'START LİSTE'!$B$6:$F$1031,4,0)),"",VLOOKUP($C117,'START LİSTE'!$B$6:$F$1031,4,0))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LİSTE'!$B$6:$F$1031,2,0)),"",VLOOKUP($C118,'START LİSTE'!$B$6:$F$1031,2,0))</f>
      </c>
      <c r="E118" s="9">
        <f>IF(ISERROR(VLOOKUP($C118,'START LİSTE'!$B$6:$F$1031,4,0)),"",VLOOKUP($C118,'START LİSTE'!$B$6:$F$1031,4,0))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LİSTE'!$B$6:$F$1031,2,0)),"",VLOOKUP($C119,'START LİSTE'!$B$6:$F$1031,2,0))</f>
      </c>
      <c r="E119" s="17">
        <f>IF(ISERROR(VLOOKUP($C119,'START LİSTE'!$B$6:$F$1031,4,0)),"",VLOOKUP($C119,'START LİSTE'!$B$6:$F$1031,4,0))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LİSTE'!$B$6:$F$1031,2,0)),"",VLOOKUP($C120,'START LİSTE'!$B$6:$F$1031,2,0))</f>
      </c>
      <c r="E120" s="17">
        <f>IF(ISERROR(VLOOKUP($C120,'START LİSTE'!$B$6:$F$1031,4,0)),"",VLOOKUP($C120,'START LİSTE'!$B$6:$F$1031,4,0))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LİSTE'!$B$6:$F$1031,2,0)),"",VLOOKUP($C121,'START LİSTE'!$B$6:$F$1031,2,0))</f>
      </c>
      <c r="E121" s="17">
        <f>IF(ISERROR(VLOOKUP($C121,'START LİSTE'!$B$6:$F$1031,4,0)),"",VLOOKUP($C121,'START LİSTE'!$B$6:$F$1031,4,0))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LİSTE'!$B$6:$F$1031,2,0)),"",VLOOKUP($C122,'START LİSTE'!$B$6:$F$1031,2,0))</f>
      </c>
      <c r="E122" s="9">
        <f>IF(ISERROR(VLOOKUP($C122,'START LİSTE'!$B$6:$F$1031,4,0)),"",VLOOKUP($C122,'START LİSTE'!$B$6:$F$1031,4,0))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LİSTE'!$B$6:$F$1031,2,0)),"",VLOOKUP($C123,'START LİSTE'!$B$6:$F$1031,2,0))</f>
      </c>
      <c r="E123" s="17">
        <f>IF(ISERROR(VLOOKUP($C123,'START LİSTE'!$B$6:$F$1031,4,0)),"",VLOOKUP($C123,'START LİSTE'!$B$6:$F$1031,4,0))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LİSTE'!$B$6:$F$1031,2,0)),"",VLOOKUP($C124,'START LİSTE'!$B$6:$F$1031,2,0))</f>
      </c>
      <c r="E124" s="17">
        <f>IF(ISERROR(VLOOKUP($C124,'START LİSTE'!$B$6:$F$1031,4,0)),"",VLOOKUP($C124,'START LİSTE'!$B$6:$F$1031,4,0))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LİSTE'!$B$6:$F$1031,2,0)),"",VLOOKUP($C125,'START LİSTE'!$B$6:$F$1031,2,0))</f>
      </c>
      <c r="E125" s="17">
        <f>IF(ISERROR(VLOOKUP($C125,'START LİSTE'!$B$6:$F$1031,4,0)),"",VLOOKUP($C125,'START LİSTE'!$B$6:$F$1031,4,0))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4" stopIfTrue="1">
      <formula>AND(COUNTIF($B$5:$B$5,B5)&gt;1,NOT(ISBLANK(B5)))</formula>
    </cfRule>
  </conditionalFormatting>
  <conditionalFormatting sqref="A6:A125">
    <cfRule type="cellIs" priority="1" dxfId="15" operator="greaterThan">
      <formula>1000</formula>
    </cfRule>
    <cfRule type="cellIs" priority="2" dxfId="14"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83" t="s">
        <v>17</v>
      </c>
      <c r="B1" s="184"/>
      <c r="C1" s="184"/>
      <c r="D1" s="184"/>
      <c r="E1" s="184"/>
      <c r="F1" s="184"/>
      <c r="G1" s="184"/>
      <c r="H1" s="184"/>
      <c r="I1" s="184"/>
      <c r="J1" s="184"/>
      <c r="K1" s="184"/>
      <c r="L1" s="184"/>
      <c r="M1" s="184"/>
      <c r="N1" s="184"/>
      <c r="O1" s="184"/>
      <c r="P1" s="184"/>
      <c r="Q1" s="184"/>
      <c r="R1" s="185"/>
    </row>
    <row r="2" spans="1:18" ht="44.25" customHeight="1">
      <c r="A2" s="180" t="s">
        <v>26</v>
      </c>
      <c r="B2" s="181"/>
      <c r="C2" s="181"/>
      <c r="D2" s="181"/>
      <c r="E2" s="181"/>
      <c r="F2" s="181"/>
      <c r="G2" s="181"/>
      <c r="H2" s="181"/>
      <c r="I2" s="181"/>
      <c r="J2" s="181"/>
      <c r="K2" s="181"/>
      <c r="L2" s="181"/>
      <c r="M2" s="181"/>
      <c r="N2" s="181"/>
      <c r="O2" s="181"/>
      <c r="P2" s="181"/>
      <c r="Q2" s="181"/>
      <c r="R2" s="182"/>
    </row>
    <row r="3" spans="1:18" ht="44.25" customHeight="1">
      <c r="A3" s="180" t="s">
        <v>27</v>
      </c>
      <c r="B3" s="181"/>
      <c r="C3" s="181"/>
      <c r="D3" s="181"/>
      <c r="E3" s="181"/>
      <c r="F3" s="181"/>
      <c r="G3" s="181"/>
      <c r="H3" s="181"/>
      <c r="I3" s="181"/>
      <c r="J3" s="181"/>
      <c r="K3" s="181"/>
      <c r="L3" s="181"/>
      <c r="M3" s="181"/>
      <c r="N3" s="181"/>
      <c r="O3" s="181"/>
      <c r="P3" s="181"/>
      <c r="Q3" s="181"/>
      <c r="R3" s="182"/>
    </row>
    <row r="4" spans="1:18" ht="44.25" customHeight="1">
      <c r="A4" s="180" t="s">
        <v>18</v>
      </c>
      <c r="B4" s="181"/>
      <c r="C4" s="181"/>
      <c r="D4" s="181"/>
      <c r="E4" s="181"/>
      <c r="F4" s="181"/>
      <c r="G4" s="181"/>
      <c r="H4" s="181"/>
      <c r="I4" s="181"/>
      <c r="J4" s="181"/>
      <c r="K4" s="181"/>
      <c r="L4" s="181"/>
      <c r="M4" s="181"/>
      <c r="N4" s="181"/>
      <c r="O4" s="181"/>
      <c r="P4" s="181"/>
      <c r="Q4" s="181"/>
      <c r="R4" s="182"/>
    </row>
    <row r="5" spans="1:18" ht="44.25" customHeight="1">
      <c r="A5" s="180" t="s">
        <v>19</v>
      </c>
      <c r="B5" s="181"/>
      <c r="C5" s="181"/>
      <c r="D5" s="181"/>
      <c r="E5" s="181"/>
      <c r="F5" s="181"/>
      <c r="G5" s="181"/>
      <c r="H5" s="181"/>
      <c r="I5" s="181"/>
      <c r="J5" s="181"/>
      <c r="K5" s="181"/>
      <c r="L5" s="181"/>
      <c r="M5" s="181"/>
      <c r="N5" s="181"/>
      <c r="O5" s="181"/>
      <c r="P5" s="181"/>
      <c r="Q5" s="181"/>
      <c r="R5" s="182"/>
    </row>
    <row r="6" spans="1:18" ht="44.25" customHeight="1">
      <c r="A6" s="180" t="s">
        <v>20</v>
      </c>
      <c r="B6" s="181"/>
      <c r="C6" s="181"/>
      <c r="D6" s="181"/>
      <c r="E6" s="181"/>
      <c r="F6" s="181"/>
      <c r="G6" s="181"/>
      <c r="H6" s="181"/>
      <c r="I6" s="181"/>
      <c r="J6" s="181"/>
      <c r="K6" s="181"/>
      <c r="L6" s="181"/>
      <c r="M6" s="181"/>
      <c r="N6" s="181"/>
      <c r="O6" s="181"/>
      <c r="P6" s="181"/>
      <c r="Q6" s="181"/>
      <c r="R6" s="182"/>
    </row>
    <row r="7" spans="1:18" ht="44.25" customHeight="1">
      <c r="A7" s="180" t="s">
        <v>21</v>
      </c>
      <c r="B7" s="181"/>
      <c r="C7" s="181"/>
      <c r="D7" s="181"/>
      <c r="E7" s="181"/>
      <c r="F7" s="181"/>
      <c r="G7" s="181"/>
      <c r="H7" s="181"/>
      <c r="I7" s="181"/>
      <c r="J7" s="181"/>
      <c r="K7" s="181"/>
      <c r="L7" s="181"/>
      <c r="M7" s="181"/>
      <c r="N7" s="181"/>
      <c r="O7" s="181"/>
      <c r="P7" s="181"/>
      <c r="Q7" s="181"/>
      <c r="R7" s="182"/>
    </row>
    <row r="8" spans="1:18" ht="71.25" customHeight="1">
      <c r="A8" s="180" t="s">
        <v>28</v>
      </c>
      <c r="B8" s="181"/>
      <c r="C8" s="181"/>
      <c r="D8" s="181"/>
      <c r="E8" s="181"/>
      <c r="F8" s="181"/>
      <c r="G8" s="181"/>
      <c r="H8" s="181"/>
      <c r="I8" s="181"/>
      <c r="J8" s="181"/>
      <c r="K8" s="181"/>
      <c r="L8" s="181"/>
      <c r="M8" s="181"/>
      <c r="N8" s="181"/>
      <c r="O8" s="181"/>
      <c r="P8" s="181"/>
      <c r="Q8" s="181"/>
      <c r="R8" s="182"/>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2014-02-02T09:02:40Z</cp:lastPrinted>
  <dcterms:created xsi:type="dcterms:W3CDTF">2008-08-11T14:10:37Z</dcterms:created>
  <dcterms:modified xsi:type="dcterms:W3CDTF">2014-02-02T09:02:45Z</dcterms:modified>
  <cp:category/>
  <cp:version/>
  <cp:contentType/>
  <cp:contentStatus/>
</cp:coreProperties>
</file>