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SONUÇ'!$A$1:$H$45</definedName>
    <definedName name="_xlnm.Print_Area" localSheetId="1">'START LİSTE'!$A$1:$F$46</definedName>
    <definedName name="_xlnm.Print_Area" localSheetId="3">'TAKIM KAYIT'!$A$1:$J$41</definedName>
    <definedName name="_xlnm.Print_Area" localSheetId="4">'TAKIM SONUÇ'!$A$1:$H$41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<sst xmlns="http://schemas.openxmlformats.org/spreadsheetml/2006/main" count="154" uniqueCount="72">
  <si>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</si>
  <si>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</si>
  <si>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</si>
  <si>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</si>
  <si>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</si>
  <si>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</si>
  <si>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</si>
  <si>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</si>
  <si>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</si>
  <si>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</si>
  <si>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</si>
  <si>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</si>
  <si>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</si>
  <si>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</si>
  <si>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</si>
  <si>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</si>
  <si>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</si>
  <si>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</si>
  <si>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Bartın</t>
    </r>
    <r>
      <rPr>
        <b/>
        <i/>
        <sz val="14"/>
        <color indexed="10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Atletizm İl Temsilciliği</t>
    </r>
  </si>
  <si>
    <t>1500 Metre</t>
  </si>
  <si>
    <t>2002-2003 Doğumlu Erkekler</t>
  </si>
  <si>
    <r>
      <t>Atletizm Geliştirme Projesi 5</t>
    </r>
    <r>
      <rPr>
        <b/>
        <i/>
        <sz val="12"/>
        <color indexed="10"/>
        <rFont val="Cambria"/>
        <family val="1"/>
      </rPr>
      <t>.Bölge</t>
    </r>
    <r>
      <rPr>
        <b/>
        <i/>
        <sz val="12"/>
        <color indexed="30"/>
        <rFont val="Cambria"/>
        <family val="1"/>
      </rPr>
      <t xml:space="preserve"> Kros Yarışmaları</t>
    </r>
  </si>
  <si>
    <t>Kırşehir</t>
  </si>
  <si>
    <t>DOGUKAN AĞIL</t>
  </si>
  <si>
    <t>AKSARAY</t>
  </si>
  <si>
    <t>T</t>
  </si>
  <si>
    <t>HAKAN ACUN</t>
  </si>
  <si>
    <t>NECDET DİKER</t>
  </si>
  <si>
    <t>MEHMET EREN CANTÜRK</t>
  </si>
  <si>
    <t>ANKARA</t>
  </si>
  <si>
    <t>EMRE AKSUNGUR</t>
  </si>
  <si>
    <t>SAMET ÇOLAK</t>
  </si>
  <si>
    <t>HÜSEYİN HİLMİ ÇETİN</t>
  </si>
  <si>
    <t>HAMZA KARAKAŞ</t>
  </si>
  <si>
    <t xml:space="preserve"> T</t>
  </si>
  <si>
    <t>01.01.2002</t>
  </si>
  <si>
    <t>YUSUF İSLAM KARATAY</t>
  </si>
  <si>
    <t>ONUR AYDIN</t>
  </si>
  <si>
    <t>MEHMET YILDIZ</t>
  </si>
  <si>
    <t>ESKİŞEHİR</t>
  </si>
  <si>
    <t>FURKAN YANDI</t>
  </si>
  <si>
    <t>TOLGAHAN TOPAL</t>
  </si>
  <si>
    <t>MUSTAFA TALAŞ</t>
  </si>
  <si>
    <t>MALİK KARAAĞAÇLI</t>
  </si>
  <si>
    <t>KIRIKKALE</t>
  </si>
  <si>
    <t>RAMAZAN YULAF</t>
  </si>
  <si>
    <t>BAKİ GÜLER</t>
  </si>
  <si>
    <t>EREN KARAKOL</t>
  </si>
  <si>
    <t>BATUHAN CENGİZ</t>
  </si>
  <si>
    <t>RAMAZAN TUNÇ</t>
  </si>
  <si>
    <t>EBUBEKİR ÖZDEMİR</t>
  </si>
  <si>
    <t>M.HALİT TAŞ</t>
  </si>
  <si>
    <t>KIRŞEHİR</t>
  </si>
  <si>
    <t>ÖZKAN GÖRAL</t>
  </si>
  <si>
    <t>KONYA</t>
  </si>
  <si>
    <t>ÖZCAN GÖRAL</t>
  </si>
  <si>
    <t>YÜCEL KUTLUK</t>
  </si>
  <si>
    <t>FERHAT BAYRAM</t>
  </si>
  <si>
    <t>MELİH ÇOPUR</t>
  </si>
  <si>
    <t>NEVŞEHİR</t>
  </si>
  <si>
    <t>ÖMER DİLDÖKEN</t>
  </si>
  <si>
    <t>FAHRİ KAFALI</t>
  </si>
  <si>
    <t>SEZGİN AKBAŞ</t>
  </si>
  <si>
    <t>NİĞDE</t>
  </si>
  <si>
    <t>BATUHAN SABUNCU</t>
  </si>
  <si>
    <t>BURAK BOZDAZ</t>
  </si>
  <si>
    <t>ABDULLAH BULUT</t>
  </si>
  <si>
    <t>KARAMAN</t>
  </si>
  <si>
    <t>MUHAMMET EMİN BALKIŞ</t>
  </si>
  <si>
    <t>ENSAR YİĞİT SÖĞÜ</t>
  </si>
  <si>
    <t>BEYTULLAH KAYA</t>
  </si>
  <si>
    <t>DQ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</si>
</sst>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dd/mm/yyyy;@"/>
  </numFmts>
  <fonts count="63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30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2"/>
      <color rgb="FFFF0000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32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34" fillId="24" borderId="10" xfId="0" applyFont="1" applyFill="1" applyBorder="1" applyAlignment="1" applyProtection="1">
      <alignment horizontal="center" vertical="center"/>
      <protection hidden="1"/>
    </xf>
    <xf numFmtId="0" fontId="32" fillId="25" borderId="11" xfId="0" applyFont="1" applyFill="1" applyBorder="1" applyAlignment="1" applyProtection="1">
      <alignment horizontal="left" vertical="center" shrinkToFit="1"/>
      <protection hidden="1"/>
    </xf>
    <xf numFmtId="0" fontId="32" fillId="24" borderId="12" xfId="0" applyFont="1" applyFill="1" applyBorder="1" applyAlignment="1" applyProtection="1">
      <alignment horizontal="left" vertical="center" shrinkToFit="1"/>
      <protection hidden="1"/>
    </xf>
    <xf numFmtId="0" fontId="32" fillId="24" borderId="12" xfId="0" applyFont="1" applyFill="1" applyBorder="1" applyAlignment="1" applyProtection="1">
      <alignment horizontal="center" vertical="center"/>
      <protection hidden="1"/>
    </xf>
    <xf numFmtId="174" fontId="32" fillId="24" borderId="12" xfId="0" applyNumberFormat="1" applyFont="1" applyFill="1" applyBorder="1" applyAlignment="1" applyProtection="1">
      <alignment horizontal="center" vertical="center"/>
      <protection hidden="1"/>
    </xf>
    <xf numFmtId="0" fontId="32" fillId="24" borderId="12" xfId="0" applyNumberFormat="1" applyFont="1" applyFill="1" applyBorder="1" applyAlignment="1" applyProtection="1">
      <alignment horizontal="center" vertical="center"/>
      <protection hidden="1"/>
    </xf>
    <xf numFmtId="0" fontId="32" fillId="24" borderId="13" xfId="0" applyFont="1" applyFill="1" applyBorder="1" applyAlignment="1" applyProtection="1">
      <alignment horizontal="center" vertical="center"/>
      <protection hidden="1"/>
    </xf>
    <xf numFmtId="0" fontId="34" fillId="24" borderId="11" xfId="0" applyFont="1" applyFill="1" applyBorder="1" applyAlignment="1" applyProtection="1">
      <alignment horizontal="center" vertical="center"/>
      <protection hidden="1"/>
    </xf>
    <xf numFmtId="0" fontId="34" fillId="24" borderId="14" xfId="0" applyFont="1" applyFill="1" applyBorder="1" applyAlignment="1" applyProtection="1">
      <alignment horizontal="center" vertical="center"/>
      <protection hidden="1"/>
    </xf>
    <xf numFmtId="0" fontId="32" fillId="25" borderId="15" xfId="0" applyFont="1" applyFill="1" applyBorder="1" applyAlignment="1" applyProtection="1">
      <alignment horizontal="left" vertical="center" shrinkToFit="1"/>
      <protection hidden="1"/>
    </xf>
    <xf numFmtId="0" fontId="32" fillId="24" borderId="16" xfId="0" applyFont="1" applyFill="1" applyBorder="1" applyAlignment="1" applyProtection="1">
      <alignment horizontal="left" vertical="center" shrinkToFit="1"/>
      <protection hidden="1"/>
    </xf>
    <xf numFmtId="0" fontId="32" fillId="24" borderId="16" xfId="0" applyFont="1" applyFill="1" applyBorder="1" applyAlignment="1" applyProtection="1">
      <alignment horizontal="center" vertical="center"/>
      <protection hidden="1"/>
    </xf>
    <xf numFmtId="174" fontId="32" fillId="24" borderId="16" xfId="0" applyNumberFormat="1" applyFont="1" applyFill="1" applyBorder="1" applyAlignment="1" applyProtection="1">
      <alignment horizontal="center" vertical="center"/>
      <protection hidden="1"/>
    </xf>
    <xf numFmtId="0" fontId="32" fillId="24" borderId="16" xfId="0" applyNumberFormat="1" applyFont="1" applyFill="1" applyBorder="1" applyAlignment="1" applyProtection="1">
      <alignment horizontal="center" vertical="center"/>
      <protection hidden="1"/>
    </xf>
    <xf numFmtId="0" fontId="32" fillId="24" borderId="17" xfId="0" applyFont="1" applyFill="1" applyBorder="1" applyAlignment="1" applyProtection="1">
      <alignment horizontal="center" vertical="center"/>
      <protection hidden="1"/>
    </xf>
    <xf numFmtId="0" fontId="34" fillId="24" borderId="15" xfId="0" applyFont="1" applyFill="1" applyBorder="1" applyAlignment="1" applyProtection="1">
      <alignment horizontal="center" vertical="center"/>
      <protection hidden="1"/>
    </xf>
    <xf numFmtId="0" fontId="35" fillId="24" borderId="15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4" fillId="24" borderId="18" xfId="0" applyFont="1" applyFill="1" applyBorder="1" applyAlignment="1" applyProtection="1">
      <alignment horizontal="center" vertical="center"/>
      <protection hidden="1"/>
    </xf>
    <xf numFmtId="0" fontId="32" fillId="25" borderId="19" xfId="0" applyFont="1" applyFill="1" applyBorder="1" applyAlignment="1" applyProtection="1">
      <alignment horizontal="left" vertical="center" shrinkToFit="1"/>
      <protection hidden="1"/>
    </xf>
    <xf numFmtId="0" fontId="32" fillId="24" borderId="20" xfId="0" applyFont="1" applyFill="1" applyBorder="1" applyAlignment="1" applyProtection="1">
      <alignment horizontal="left" vertical="center" shrinkToFit="1"/>
      <protection hidden="1"/>
    </xf>
    <xf numFmtId="0" fontId="32" fillId="24" borderId="20" xfId="0" applyFont="1" applyFill="1" applyBorder="1" applyAlignment="1" applyProtection="1">
      <alignment horizontal="center" vertical="center"/>
      <protection hidden="1"/>
    </xf>
    <xf numFmtId="174" fontId="32" fillId="24" borderId="20" xfId="0" applyNumberFormat="1" applyFont="1" applyFill="1" applyBorder="1" applyAlignment="1" applyProtection="1">
      <alignment horizontal="center" vertical="center"/>
      <protection hidden="1"/>
    </xf>
    <xf numFmtId="0" fontId="32" fillId="24" borderId="21" xfId="0" applyFont="1" applyFill="1" applyBorder="1" applyAlignment="1" applyProtection="1">
      <alignment horizontal="center" vertical="center"/>
      <protection hidden="1"/>
    </xf>
    <xf numFmtId="0" fontId="34" fillId="24" borderId="19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1" fontId="32" fillId="26" borderId="12" xfId="0" applyNumberFormat="1" applyFont="1" applyFill="1" applyBorder="1" applyAlignment="1" applyProtection="1">
      <alignment horizontal="center" vertical="center"/>
      <protection locked="0"/>
    </xf>
    <xf numFmtId="1" fontId="32" fillId="26" borderId="16" xfId="0" applyNumberFormat="1" applyFont="1" applyFill="1" applyBorder="1" applyAlignment="1" applyProtection="1">
      <alignment horizontal="center" vertical="center"/>
      <protection locked="0"/>
    </xf>
    <xf numFmtId="0" fontId="35" fillId="26" borderId="14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172" fontId="32" fillId="0" borderId="0" xfId="0" applyNumberFormat="1" applyFont="1" applyAlignment="1">
      <alignment vertical="center"/>
    </xf>
    <xf numFmtId="0" fontId="34" fillId="27" borderId="22" xfId="0" applyFont="1" applyFill="1" applyBorder="1" applyAlignment="1">
      <alignment horizontal="center" vertical="center" wrapText="1"/>
    </xf>
    <xf numFmtId="0" fontId="34" fillId="27" borderId="23" xfId="0" applyFont="1" applyFill="1" applyBorder="1" applyAlignment="1">
      <alignment horizontal="center" vertical="center" wrapText="1"/>
    </xf>
    <xf numFmtId="14" fontId="34" fillId="27" borderId="23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/>
    </xf>
    <xf numFmtId="0" fontId="36" fillId="24" borderId="24" xfId="0" applyFont="1" applyFill="1" applyBorder="1" applyAlignment="1" applyProtection="1">
      <alignment horizontal="center" vertical="center"/>
      <protection hidden="1"/>
    </xf>
    <xf numFmtId="0" fontId="32" fillId="28" borderId="25" xfId="0" applyFont="1" applyFill="1" applyBorder="1" applyAlignment="1" applyProtection="1">
      <alignment horizontal="center" vertical="center"/>
      <protection locked="0"/>
    </xf>
    <xf numFmtId="0" fontId="32" fillId="24" borderId="25" xfId="0" applyFont="1" applyFill="1" applyBorder="1" applyAlignment="1" applyProtection="1">
      <alignment horizontal="left" vertical="center" shrinkToFit="1"/>
      <protection hidden="1"/>
    </xf>
    <xf numFmtId="0" fontId="32" fillId="24" borderId="25" xfId="0" applyFont="1" applyFill="1" applyBorder="1" applyAlignment="1" applyProtection="1">
      <alignment horizontal="center" vertical="center"/>
      <protection hidden="1"/>
    </xf>
    <xf numFmtId="14" fontId="32" fillId="24" borderId="25" xfId="0" applyNumberFormat="1" applyFont="1" applyFill="1" applyBorder="1" applyAlignment="1" applyProtection="1">
      <alignment horizontal="center" vertical="center"/>
      <protection hidden="1"/>
    </xf>
    <xf numFmtId="0" fontId="32" fillId="24" borderId="26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>
      <alignment horizontal="left" vertical="center"/>
    </xf>
    <xf numFmtId="176" fontId="48" fillId="29" borderId="27" xfId="0" applyNumberFormat="1" applyFont="1" applyFill="1" applyBorder="1" applyAlignment="1">
      <alignment horizontal="center" vertical="center"/>
    </xf>
    <xf numFmtId="176" fontId="48" fillId="29" borderId="27" xfId="0" applyNumberFormat="1" applyFont="1" applyFill="1" applyBorder="1" applyAlignment="1">
      <alignment vertical="center"/>
    </xf>
    <xf numFmtId="173" fontId="48" fillId="29" borderId="27" xfId="0" applyNumberFormat="1" applyFont="1" applyFill="1" applyBorder="1" applyAlignment="1" applyProtection="1">
      <alignment vertical="center"/>
      <protection hidden="1"/>
    </xf>
    <xf numFmtId="0" fontId="34" fillId="27" borderId="28" xfId="0" applyFont="1" applyFill="1" applyBorder="1" applyAlignment="1" applyProtection="1">
      <alignment horizontal="center" vertical="center" wrapText="1"/>
      <protection hidden="1"/>
    </xf>
    <xf numFmtId="1" fontId="32" fillId="24" borderId="12" xfId="0" applyNumberFormat="1" applyFont="1" applyFill="1" applyBorder="1" applyAlignment="1" applyProtection="1">
      <alignment horizontal="center" vertical="center"/>
      <protection hidden="1"/>
    </xf>
    <xf numFmtId="0" fontId="32" fillId="24" borderId="13" xfId="0" applyNumberFormat="1" applyFont="1" applyFill="1" applyBorder="1" applyAlignment="1" applyProtection="1">
      <alignment horizontal="center" vertical="center"/>
      <protection hidden="1"/>
    </xf>
    <xf numFmtId="1" fontId="32" fillId="24" borderId="16" xfId="0" applyNumberFormat="1" applyFont="1" applyFill="1" applyBorder="1" applyAlignment="1" applyProtection="1">
      <alignment horizontal="center" vertical="center"/>
      <protection hidden="1"/>
    </xf>
    <xf numFmtId="0" fontId="32" fillId="24" borderId="17" xfId="0" applyNumberFormat="1" applyFont="1" applyFill="1" applyBorder="1" applyAlignment="1" applyProtection="1">
      <alignment horizontal="center" vertical="center"/>
      <protection hidden="1"/>
    </xf>
    <xf numFmtId="1" fontId="32" fillId="24" borderId="20" xfId="0" applyNumberFormat="1" applyFont="1" applyFill="1" applyBorder="1" applyAlignment="1" applyProtection="1">
      <alignment horizontal="center" vertical="center"/>
      <protection hidden="1"/>
    </xf>
    <xf numFmtId="0" fontId="35" fillId="24" borderId="14" xfId="0" applyFont="1" applyFill="1" applyBorder="1" applyAlignment="1" applyProtection="1">
      <alignment horizontal="center" vertical="center"/>
      <protection hidden="1"/>
    </xf>
    <xf numFmtId="0" fontId="34" fillId="27" borderId="29" xfId="0" applyFont="1" applyFill="1" applyBorder="1" applyAlignment="1" applyProtection="1">
      <alignment horizontal="center" vertical="center" wrapText="1"/>
      <protection hidden="1"/>
    </xf>
    <xf numFmtId="14" fontId="34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4" fillId="27" borderId="3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Alignment="1">
      <alignment vertical="center"/>
    </xf>
    <xf numFmtId="176" fontId="48" fillId="29" borderId="0" xfId="0" applyNumberFormat="1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31" xfId="0" applyFont="1" applyFill="1" applyBorder="1" applyAlignment="1">
      <alignment horizontal="center" vertical="center" wrapText="1"/>
    </xf>
    <xf numFmtId="14" fontId="34" fillId="30" borderId="2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4" fontId="32" fillId="0" borderId="0" xfId="0" applyNumberFormat="1" applyFont="1" applyFill="1" applyAlignment="1">
      <alignment horizontal="center" vertical="center"/>
    </xf>
    <xf numFmtId="0" fontId="35" fillId="25" borderId="14" xfId="0" applyFont="1" applyFill="1" applyBorder="1" applyAlignment="1" applyProtection="1">
      <alignment horizontal="center" vertical="center"/>
      <protection hidden="1"/>
    </xf>
    <xf numFmtId="0" fontId="34" fillId="25" borderId="14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3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4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9" fillId="31" borderId="33" xfId="0" applyFont="1" applyFill="1" applyBorder="1" applyAlignment="1" applyProtection="1">
      <alignment vertical="center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49" fillId="31" borderId="34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51" fillId="32" borderId="33" xfId="0" applyFont="1" applyFill="1" applyBorder="1" applyAlignment="1" applyProtection="1">
      <alignment horizontal="right" vertical="center" wrapText="1"/>
      <protection hidden="1"/>
    </xf>
    <xf numFmtId="0" fontId="51" fillId="32" borderId="33" xfId="0" applyFont="1" applyFill="1" applyBorder="1" applyAlignment="1" applyProtection="1">
      <alignment horizontal="right" vertical="center"/>
      <protection hidden="1"/>
    </xf>
    <xf numFmtId="0" fontId="51" fillId="32" borderId="35" xfId="0" applyFont="1" applyFill="1" applyBorder="1" applyAlignment="1" applyProtection="1">
      <alignment horizontal="right" vertical="center" wrapText="1"/>
      <protection hidden="1"/>
    </xf>
    <xf numFmtId="0" fontId="52" fillId="31" borderId="33" xfId="0" applyFont="1" applyFill="1" applyBorder="1" applyAlignment="1" applyProtection="1">
      <alignment horizontal="right" vertical="center" wrapText="1"/>
      <protection hidden="1"/>
    </xf>
    <xf numFmtId="173" fontId="53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3" fillId="31" borderId="34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38" xfId="0" applyFont="1" applyFill="1" applyBorder="1" applyAlignment="1" applyProtection="1">
      <alignment horizontal="left" vertical="center"/>
      <protection hidden="1"/>
    </xf>
    <xf numFmtId="0" fontId="23" fillId="31" borderId="39" xfId="0" applyFont="1" applyFill="1" applyBorder="1" applyAlignment="1" applyProtection="1">
      <alignment vertical="center" wrapText="1"/>
      <protection hidden="1"/>
    </xf>
    <xf numFmtId="0" fontId="24" fillId="31" borderId="40" xfId="0" applyFont="1" applyFill="1" applyBorder="1" applyAlignment="1" applyProtection="1">
      <alignment vertical="center"/>
      <protection hidden="1"/>
    </xf>
    <xf numFmtId="178" fontId="34" fillId="27" borderId="23" xfId="0" applyNumberFormat="1" applyFont="1" applyFill="1" applyBorder="1" applyAlignment="1">
      <alignment horizontal="center" vertical="center" wrapText="1"/>
    </xf>
    <xf numFmtId="178" fontId="32" fillId="28" borderId="25" xfId="0" applyNumberFormat="1" applyFont="1" applyFill="1" applyBorder="1" applyAlignment="1" applyProtection="1">
      <alignment horizontal="center" vertical="center"/>
      <protection locked="0"/>
    </xf>
    <xf numFmtId="178" fontId="32" fillId="0" borderId="0" xfId="0" applyNumberFormat="1" applyFont="1" applyAlignment="1">
      <alignment horizontal="center" vertical="center"/>
    </xf>
    <xf numFmtId="178" fontId="34" fillId="27" borderId="28" xfId="0" applyNumberFormat="1" applyFont="1" applyFill="1" applyBorder="1" applyAlignment="1" applyProtection="1">
      <alignment horizontal="center" vertical="center" wrapText="1"/>
      <protection hidden="1"/>
    </xf>
    <xf numFmtId="178" fontId="32" fillId="24" borderId="12" xfId="0" applyNumberFormat="1" applyFont="1" applyFill="1" applyBorder="1" applyAlignment="1" applyProtection="1">
      <alignment horizontal="center" vertical="center"/>
      <protection hidden="1"/>
    </xf>
    <xf numFmtId="178" fontId="32" fillId="24" borderId="16" xfId="0" applyNumberFormat="1" applyFont="1" applyFill="1" applyBorder="1" applyAlignment="1" applyProtection="1">
      <alignment horizontal="center" vertical="center"/>
      <protection hidden="1"/>
    </xf>
    <xf numFmtId="178" fontId="32" fillId="0" borderId="0" xfId="0" applyNumberFormat="1" applyFont="1" applyAlignment="1" applyProtection="1">
      <alignment horizontal="center" vertical="center" wrapText="1"/>
      <protection hidden="1"/>
    </xf>
    <xf numFmtId="0" fontId="28" fillId="0" borderId="41" xfId="0" applyNumberFormat="1" applyFont="1" applyBorder="1" applyAlignment="1">
      <alignment horizontal="center" vertical="center" wrapText="1"/>
    </xf>
    <xf numFmtId="0" fontId="28" fillId="0" borderId="41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center" vertical="center" wrapText="1"/>
    </xf>
    <xf numFmtId="179" fontId="31" fillId="0" borderId="41" xfId="0" applyNumberFormat="1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center" wrapText="1"/>
    </xf>
    <xf numFmtId="179" fontId="31" fillId="0" borderId="22" xfId="0" applyNumberFormat="1" applyFont="1" applyBorder="1" applyAlignment="1">
      <alignment horizontal="center" vertical="center" wrapText="1"/>
    </xf>
    <xf numFmtId="0" fontId="28" fillId="0" borderId="42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center" vertical="center" wrapText="1"/>
    </xf>
    <xf numFmtId="179" fontId="31" fillId="0" borderId="42" xfId="0" applyNumberFormat="1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22" xfId="0" applyFont="1" applyBorder="1" applyAlignment="1">
      <alignment horizontal="left" vertical="top" wrapText="1"/>
    </xf>
    <xf numFmtId="0" fontId="55" fillId="0" borderId="42" xfId="0" applyNumberFormat="1" applyFont="1" applyBorder="1" applyAlignment="1">
      <alignment horizontal="left" vertical="top" wrapText="1"/>
    </xf>
    <xf numFmtId="0" fontId="55" fillId="0" borderId="41" xfId="0" applyFont="1" applyBorder="1" applyAlignment="1">
      <alignment horizontal="left" vertical="center" wrapText="1"/>
    </xf>
    <xf numFmtId="179" fontId="56" fillId="0" borderId="41" xfId="0" applyNumberFormat="1" applyFont="1" applyBorder="1" applyAlignment="1">
      <alignment horizontal="center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179" fontId="56" fillId="0" borderId="22" xfId="0" applyNumberFormat="1" applyFont="1" applyBorder="1" applyAlignment="1">
      <alignment horizontal="center" vertical="center" wrapText="1"/>
    </xf>
    <xf numFmtId="179" fontId="56" fillId="0" borderId="42" xfId="0" applyNumberFormat="1" applyFont="1" applyBorder="1" applyAlignment="1">
      <alignment horizontal="center" vertical="center" wrapText="1"/>
    </xf>
    <xf numFmtId="0" fontId="55" fillId="0" borderId="41" xfId="0" applyNumberFormat="1" applyFont="1" applyBorder="1" applyAlignment="1">
      <alignment horizontal="center" vertical="center" wrapText="1"/>
    </xf>
    <xf numFmtId="0" fontId="55" fillId="0" borderId="22" xfId="0" applyNumberFormat="1" applyFont="1" applyBorder="1" applyAlignment="1">
      <alignment horizontal="center" vertical="center" wrapText="1"/>
    </xf>
    <xf numFmtId="0" fontId="55" fillId="0" borderId="42" xfId="0" applyNumberFormat="1" applyFont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29" fillId="0" borderId="41" xfId="0" applyNumberFormat="1" applyFont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55" fillId="0" borderId="46" xfId="0" applyFont="1" applyBorder="1" applyAlignment="1">
      <alignment horizontal="left" vertical="center" wrapText="1"/>
    </xf>
    <xf numFmtId="0" fontId="54" fillId="0" borderId="46" xfId="0" applyFont="1" applyBorder="1" applyAlignment="1">
      <alignment horizontal="center" vertical="center" wrapText="1"/>
    </xf>
    <xf numFmtId="179" fontId="56" fillId="0" borderId="46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 shrinkToFi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shrinkToFit="1"/>
    </xf>
    <xf numFmtId="0" fontId="32" fillId="0" borderId="22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55" fillId="0" borderId="41" xfId="0" applyNumberFormat="1" applyFont="1" applyBorder="1" applyAlignment="1">
      <alignment horizontal="center" vertical="top" wrapText="1"/>
    </xf>
    <xf numFmtId="0" fontId="55" fillId="0" borderId="22" xfId="0" applyNumberFormat="1" applyFont="1" applyBorder="1" applyAlignment="1">
      <alignment horizontal="center" vertical="top" wrapText="1"/>
    </xf>
    <xf numFmtId="0" fontId="55" fillId="0" borderId="42" xfId="0" applyNumberFormat="1" applyFont="1" applyBorder="1" applyAlignment="1">
      <alignment horizontal="center" vertical="top" wrapText="1"/>
    </xf>
    <xf numFmtId="0" fontId="28" fillId="0" borderId="41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42" xfId="0" applyNumberFormat="1" applyFont="1" applyBorder="1" applyAlignment="1" applyProtection="1">
      <alignment horizontal="center" vertical="center" wrapText="1"/>
      <protection locked="0"/>
    </xf>
    <xf numFmtId="0" fontId="55" fillId="0" borderId="41" xfId="0" applyNumberFormat="1" applyFont="1" applyBorder="1" applyAlignment="1" applyProtection="1">
      <alignment horizontal="center" vertical="top" wrapText="1"/>
      <protection locked="0"/>
    </xf>
    <xf numFmtId="0" fontId="55" fillId="0" borderId="22" xfId="0" applyNumberFormat="1" applyFont="1" applyBorder="1" applyAlignment="1" applyProtection="1">
      <alignment horizontal="center" vertical="top" wrapText="1"/>
      <protection locked="0"/>
    </xf>
    <xf numFmtId="0" fontId="55" fillId="0" borderId="42" xfId="0" applyNumberFormat="1" applyFont="1" applyBorder="1" applyAlignment="1" applyProtection="1">
      <alignment horizontal="center" vertical="top" wrapText="1"/>
      <protection locked="0"/>
    </xf>
    <xf numFmtId="0" fontId="55" fillId="0" borderId="41" xfId="0" applyNumberFormat="1" applyFont="1" applyBorder="1" applyAlignment="1" applyProtection="1">
      <alignment horizontal="center" vertical="center" wrapText="1"/>
      <protection locked="0"/>
    </xf>
    <xf numFmtId="0" fontId="55" fillId="0" borderId="22" xfId="0" applyNumberFormat="1" applyFont="1" applyBorder="1" applyAlignment="1" applyProtection="1">
      <alignment horizontal="center" vertical="center" wrapText="1"/>
      <protection locked="0"/>
    </xf>
    <xf numFmtId="0" fontId="55" fillId="0" borderId="42" xfId="0" applyNumberFormat="1" applyFont="1" applyBorder="1" applyAlignment="1" applyProtection="1">
      <alignment horizontal="center" vertical="center" wrapText="1"/>
      <protection locked="0"/>
    </xf>
    <xf numFmtId="0" fontId="35" fillId="0" borderId="26" xfId="0" applyFont="1" applyFill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35" fillId="0" borderId="43" xfId="0" applyFont="1" applyFill="1" applyBorder="1" applyAlignment="1" applyProtection="1">
      <alignment horizontal="center" vertical="center"/>
      <protection locked="0"/>
    </xf>
    <xf numFmtId="0" fontId="29" fillId="0" borderId="41" xfId="0" applyNumberFormat="1" applyFont="1" applyBorder="1" applyAlignment="1" applyProtection="1">
      <alignment horizontal="center" vertical="center" wrapText="1"/>
      <protection locked="0"/>
    </xf>
    <xf numFmtId="0" fontId="35" fillId="0" borderId="45" xfId="0" applyFont="1" applyFill="1" applyBorder="1" applyAlignment="1" applyProtection="1">
      <alignment horizontal="center" vertical="center"/>
      <protection locked="0"/>
    </xf>
    <xf numFmtId="0" fontId="35" fillId="0" borderId="22" xfId="0" applyFont="1" applyFill="1" applyBorder="1" applyAlignment="1" applyProtection="1">
      <alignment horizontal="center" vertical="center"/>
      <protection locked="0"/>
    </xf>
    <xf numFmtId="0" fontId="59" fillId="32" borderId="47" xfId="0" applyFont="1" applyFill="1" applyBorder="1" applyAlignment="1" applyProtection="1">
      <alignment horizontal="left" vertical="center" wrapText="1"/>
      <protection locked="0"/>
    </xf>
    <xf numFmtId="0" fontId="59" fillId="32" borderId="48" xfId="0" applyFont="1" applyFill="1" applyBorder="1" applyAlignment="1" applyProtection="1">
      <alignment horizontal="left" vertical="center" wrapText="1"/>
      <protection locked="0"/>
    </xf>
    <xf numFmtId="0" fontId="52" fillId="32" borderId="47" xfId="0" applyFont="1" applyFill="1" applyBorder="1" applyAlignment="1" applyProtection="1">
      <alignment horizontal="left" vertical="center" wrapText="1"/>
      <protection locked="0"/>
    </xf>
    <xf numFmtId="176" fontId="60" fillId="32" borderId="47" xfId="0" applyNumberFormat="1" applyFont="1" applyFill="1" applyBorder="1" applyAlignment="1" applyProtection="1">
      <alignment horizontal="left" vertical="center" wrapText="1"/>
      <protection locked="0"/>
    </xf>
    <xf numFmtId="176" fontId="60" fillId="32" borderId="48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9" xfId="0" applyFont="1" applyFill="1" applyBorder="1" applyAlignment="1" applyProtection="1">
      <alignment horizontal="center" wrapText="1"/>
      <protection hidden="1"/>
    </xf>
    <xf numFmtId="0" fontId="19" fillId="31" borderId="50" xfId="0" applyFont="1" applyFill="1" applyBorder="1" applyAlignment="1" applyProtection="1">
      <alignment horizontal="center" wrapText="1"/>
      <protection hidden="1"/>
    </xf>
    <xf numFmtId="0" fontId="19" fillId="31" borderId="51" xfId="0" applyFont="1" applyFill="1" applyBorder="1" applyAlignment="1" applyProtection="1">
      <alignment horizontal="center" wrapText="1"/>
      <protection hidden="1"/>
    </xf>
    <xf numFmtId="0" fontId="61" fillId="31" borderId="33" xfId="0" applyFont="1" applyFill="1" applyBorder="1" applyAlignment="1" applyProtection="1">
      <alignment horizontal="center" vertical="center" wrapText="1"/>
      <protection locked="0"/>
    </xf>
    <xf numFmtId="0" fontId="61" fillId="31" borderId="0" xfId="0" applyFont="1" applyFill="1" applyBorder="1" applyAlignment="1" applyProtection="1">
      <alignment horizontal="center" vertical="center"/>
      <protection locked="0"/>
    </xf>
    <xf numFmtId="0" fontId="61" fillId="31" borderId="34" xfId="0" applyFont="1" applyFill="1" applyBorder="1" applyAlignment="1" applyProtection="1">
      <alignment horizontal="center" vertical="center"/>
      <protection locked="0"/>
    </xf>
    <xf numFmtId="0" fontId="61" fillId="31" borderId="33" xfId="0" applyFont="1" applyFill="1" applyBorder="1" applyAlignment="1" applyProtection="1">
      <alignment horizontal="center" vertical="center"/>
      <protection hidden="1"/>
    </xf>
    <xf numFmtId="0" fontId="61" fillId="31" borderId="0" xfId="0" applyFont="1" applyFill="1" applyBorder="1" applyAlignment="1" applyProtection="1">
      <alignment horizontal="center" vertical="center"/>
      <protection hidden="1"/>
    </xf>
    <xf numFmtId="0" fontId="61" fillId="31" borderId="34" xfId="0" applyFont="1" applyFill="1" applyBorder="1" applyAlignment="1" applyProtection="1">
      <alignment horizontal="center" vertical="center"/>
      <protection hidden="1"/>
    </xf>
    <xf numFmtId="0" fontId="50" fillId="31" borderId="33" xfId="0" applyFont="1" applyFill="1" applyBorder="1" applyAlignment="1" applyProtection="1">
      <alignment horizontal="center" vertical="center" wrapText="1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50" fillId="31" borderId="34" xfId="0" applyFont="1" applyFill="1" applyBorder="1" applyAlignment="1" applyProtection="1">
      <alignment horizontal="center" vertical="center"/>
      <protection hidden="1"/>
    </xf>
    <xf numFmtId="0" fontId="50" fillId="31" borderId="33" xfId="0" applyFont="1" applyFill="1" applyBorder="1" applyAlignment="1" applyProtection="1">
      <alignment horizontal="center" vertical="center"/>
      <protection hidden="1"/>
    </xf>
    <xf numFmtId="0" fontId="48" fillId="29" borderId="0" xfId="0" applyFont="1" applyFill="1" applyBorder="1" applyAlignment="1">
      <alignment horizontal="left" vertical="center"/>
    </xf>
    <xf numFmtId="0" fontId="35" fillId="29" borderId="0" xfId="0" applyFont="1" applyFill="1" applyAlignment="1">
      <alignment horizontal="center" vertical="center" wrapText="1"/>
    </xf>
    <xf numFmtId="0" fontId="35" fillId="29" borderId="0" xfId="0" applyFont="1" applyFill="1" applyAlignment="1">
      <alignment horizontal="center" vertical="center"/>
    </xf>
    <xf numFmtId="0" fontId="42" fillId="30" borderId="0" xfId="0" applyFont="1" applyFill="1" applyAlignment="1">
      <alignment horizontal="center" vertical="center" wrapText="1"/>
    </xf>
    <xf numFmtId="172" fontId="62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left" vertical="center"/>
    </xf>
    <xf numFmtId="0" fontId="37" fillId="29" borderId="0" xfId="0" applyFont="1" applyFill="1" applyBorder="1" applyAlignment="1">
      <alignment horizontal="left" vertical="center"/>
    </xf>
    <xf numFmtId="0" fontId="29" fillId="29" borderId="0" xfId="0" applyFont="1" applyFill="1" applyAlignment="1">
      <alignment horizontal="center" vertical="center" wrapText="1"/>
    </xf>
    <xf numFmtId="0" fontId="42" fillId="27" borderId="0" xfId="0" applyNumberFormat="1" applyFont="1" applyFill="1" applyAlignment="1">
      <alignment horizontal="center" vertical="center" wrapText="1"/>
    </xf>
    <xf numFmtId="0" fontId="55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center" vertical="center"/>
    </xf>
    <xf numFmtId="0" fontId="29" fillId="29" borderId="0" xfId="0" applyFont="1" applyFill="1" applyAlignment="1" applyProtection="1">
      <alignment horizontal="center" vertical="center" wrapText="1"/>
      <protection hidden="1"/>
    </xf>
    <xf numFmtId="0" fontId="42" fillId="27" borderId="0" xfId="0" applyFont="1" applyFill="1" applyAlignment="1" applyProtection="1">
      <alignment horizontal="center" vertical="center" wrapText="1"/>
      <protection hidden="1"/>
    </xf>
    <xf numFmtId="173" fontId="55" fillId="29" borderId="0" xfId="0" applyNumberFormat="1" applyFont="1" applyFill="1" applyAlignment="1" applyProtection="1">
      <alignment horizontal="center" wrapText="1"/>
      <protection hidden="1"/>
    </xf>
    <xf numFmtId="0" fontId="37" fillId="29" borderId="27" xfId="0" applyFont="1" applyFill="1" applyBorder="1" applyAlignment="1" applyProtection="1">
      <alignment horizontal="left" vertical="center"/>
      <protection hidden="1"/>
    </xf>
    <xf numFmtId="173" fontId="48" fillId="29" borderId="27" xfId="0" applyNumberFormat="1" applyFont="1" applyFill="1" applyBorder="1" applyAlignment="1" applyProtection="1">
      <alignment horizontal="left" vertical="center"/>
      <protection hidden="1"/>
    </xf>
    <xf numFmtId="176" fontId="48" fillId="29" borderId="27" xfId="0" applyNumberFormat="1" applyFont="1" applyFill="1" applyBorder="1" applyAlignment="1" applyProtection="1">
      <alignment horizontal="center" vertical="center"/>
      <protection hidden="1"/>
    </xf>
    <xf numFmtId="0" fontId="46" fillId="27" borderId="0" xfId="0" applyFont="1" applyFill="1" applyAlignment="1" applyProtection="1">
      <alignment horizontal="center" vertical="center" wrapText="1"/>
      <protection hidden="1"/>
    </xf>
    <xf numFmtId="173" fontId="55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9">
      <selection activeCell="A26" sqref="A26"/>
    </sheetView>
  </sheetViews>
  <sheetFormatPr defaultColWidth="9.00390625" defaultRowHeight="12.75"/>
  <cols>
    <col min="1" max="2" width="30.375" style="78" customWidth="1"/>
    <col min="3" max="3" width="30.875" style="78" customWidth="1"/>
    <col min="4" max="7" width="6.75390625" style="78" customWidth="1"/>
    <col min="8" max="8" width="9.125" style="78" bestFit="1" customWidth="1"/>
    <col min="9" max="9" width="8.875" style="78" bestFit="1" customWidth="1"/>
    <col min="10" max="10" width="8.75390625" style="78" bestFit="1" customWidth="1"/>
    <col min="11" max="11" width="6.625" style="78" customWidth="1"/>
    <col min="12" max="12" width="6.75390625" style="78" customWidth="1"/>
    <col min="13" max="13" width="7.25390625" style="78" customWidth="1"/>
    <col min="14" max="14" width="7.00390625" style="78" customWidth="1"/>
    <col min="15" max="16384" width="9.125" style="78" customWidth="1"/>
  </cols>
  <sheetData>
    <row r="1" spans="1:3" ht="24" customHeight="1">
      <c r="A1" s="177"/>
      <c r="B1" s="178"/>
      <c r="C1" s="179"/>
    </row>
    <row r="2" spans="1:5" ht="42.75" customHeight="1">
      <c r="A2" s="180" t="s">
        <v>18</v>
      </c>
      <c r="B2" s="181"/>
      <c r="C2" s="182"/>
      <c r="D2" s="79"/>
      <c r="E2" s="79"/>
    </row>
    <row r="3" spans="1:5" ht="24.75" customHeight="1">
      <c r="A3" s="183"/>
      <c r="B3" s="184"/>
      <c r="C3" s="185"/>
      <c r="D3" s="80"/>
      <c r="E3" s="80"/>
    </row>
    <row r="4" spans="1:3" s="84" customFormat="1" ht="24.75" customHeight="1">
      <c r="A4" s="81"/>
      <c r="B4" s="82"/>
      <c r="C4" s="83"/>
    </row>
    <row r="5" spans="1:3" s="84" customFormat="1" ht="24.75" customHeight="1">
      <c r="A5" s="81"/>
      <c r="B5" s="82"/>
      <c r="C5" s="83"/>
    </row>
    <row r="6" spans="1:3" s="84" customFormat="1" ht="24.75" customHeight="1">
      <c r="A6" s="81"/>
      <c r="B6" s="82"/>
      <c r="C6" s="83"/>
    </row>
    <row r="7" spans="1:3" s="84" customFormat="1" ht="24.75" customHeight="1">
      <c r="A7" s="81"/>
      <c r="B7" s="82"/>
      <c r="C7" s="83"/>
    </row>
    <row r="8" spans="1:3" s="84" customFormat="1" ht="24.75" customHeight="1">
      <c r="A8" s="81"/>
      <c r="B8" s="82"/>
      <c r="C8" s="83"/>
    </row>
    <row r="9" spans="1:3" ht="22.5">
      <c r="A9" s="81"/>
      <c r="B9" s="82"/>
      <c r="C9" s="83"/>
    </row>
    <row r="10" spans="1:3" ht="22.5">
      <c r="A10" s="81"/>
      <c r="B10" s="82"/>
      <c r="C10" s="83"/>
    </row>
    <row r="11" spans="1:3" ht="22.5">
      <c r="A11" s="81"/>
      <c r="B11" s="82"/>
      <c r="C11" s="83"/>
    </row>
    <row r="12" spans="1:3" ht="22.5">
      <c r="A12" s="81"/>
      <c r="B12" s="82"/>
      <c r="C12" s="83"/>
    </row>
    <row r="13" spans="1:3" ht="22.5">
      <c r="A13" s="81"/>
      <c r="B13" s="82"/>
      <c r="C13" s="83"/>
    </row>
    <row r="14" spans="1:3" ht="22.5">
      <c r="A14" s="81"/>
      <c r="B14" s="82"/>
      <c r="C14" s="83"/>
    </row>
    <row r="15" spans="1:3" ht="22.5">
      <c r="A15" s="81"/>
      <c r="B15" s="82"/>
      <c r="C15" s="83"/>
    </row>
    <row r="16" spans="1:3" ht="22.5">
      <c r="A16" s="81"/>
      <c r="B16" s="82"/>
      <c r="C16" s="83"/>
    </row>
    <row r="17" spans="1:3" ht="22.5">
      <c r="A17" s="81"/>
      <c r="B17" s="82"/>
      <c r="C17" s="83"/>
    </row>
    <row r="18" spans="1:3" ht="18" customHeight="1">
      <c r="A18" s="186" t="str">
        <f>B24</f>
        <v>Atletizm Geliştirme Projesi 5.Bölge Kros Yarışmaları</v>
      </c>
      <c r="B18" s="187"/>
      <c r="C18" s="188"/>
    </row>
    <row r="19" spans="1:3" ht="31.5" customHeight="1">
      <c r="A19" s="189"/>
      <c r="B19" s="187"/>
      <c r="C19" s="188"/>
    </row>
    <row r="20" spans="1:3" ht="25.5" customHeight="1">
      <c r="A20" s="85"/>
      <c r="B20" s="86" t="str">
        <f>B27</f>
        <v>Kırşehir</v>
      </c>
      <c r="C20" s="87"/>
    </row>
    <row r="21" spans="1:3" ht="25.5" customHeight="1">
      <c r="A21" s="81"/>
      <c r="B21" s="88"/>
      <c r="C21" s="83"/>
    </row>
    <row r="22" spans="1:3" ht="25.5" customHeight="1">
      <c r="A22" s="81"/>
      <c r="B22" s="88"/>
      <c r="C22" s="83"/>
    </row>
    <row r="23" spans="1:3" ht="22.5">
      <c r="A23" s="89"/>
      <c r="B23" s="90"/>
      <c r="C23" s="91"/>
    </row>
    <row r="24" spans="1:3" ht="21" customHeight="1">
      <c r="A24" s="92" t="s">
        <v>10</v>
      </c>
      <c r="B24" s="172" t="s">
        <v>21</v>
      </c>
      <c r="C24" s="173"/>
    </row>
    <row r="25" spans="1:3" ht="21" customHeight="1">
      <c r="A25" s="92" t="s">
        <v>11</v>
      </c>
      <c r="B25" s="172" t="s">
        <v>19</v>
      </c>
      <c r="C25" s="173"/>
    </row>
    <row r="26" spans="1:3" ht="21" customHeight="1">
      <c r="A26" s="93" t="s">
        <v>12</v>
      </c>
      <c r="B26" s="172" t="s">
        <v>20</v>
      </c>
      <c r="C26" s="173"/>
    </row>
    <row r="27" spans="1:3" ht="21" customHeight="1">
      <c r="A27" s="92" t="s">
        <v>13</v>
      </c>
      <c r="B27" s="174" t="s">
        <v>22</v>
      </c>
      <c r="C27" s="173"/>
    </row>
    <row r="28" spans="1:3" ht="21" customHeight="1">
      <c r="A28" s="94" t="s">
        <v>16</v>
      </c>
      <c r="B28" s="175">
        <v>41754.430555555555</v>
      </c>
      <c r="C28" s="176"/>
    </row>
    <row r="29" spans="1:3" ht="21" customHeight="1">
      <c r="A29" s="95"/>
      <c r="B29" s="96"/>
      <c r="C29" s="97"/>
    </row>
    <row r="30" spans="1:3" ht="21" customHeight="1">
      <c r="A30" s="95"/>
      <c r="B30" s="96"/>
      <c r="C30" s="97"/>
    </row>
    <row r="31" spans="1:3" ht="21" customHeight="1">
      <c r="A31" s="95"/>
      <c r="B31" s="96"/>
      <c r="C31" s="97"/>
    </row>
    <row r="32" spans="1:3" ht="21" customHeight="1">
      <c r="A32" s="95"/>
      <c r="B32" s="96"/>
      <c r="C32" s="97"/>
    </row>
    <row r="33" spans="1:3" ht="18.75" thickBot="1">
      <c r="A33" s="98"/>
      <c r="B33" s="99"/>
      <c r="C33" s="100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46"/>
  <sheetViews>
    <sheetView view="pageBreakPreview" zoomScaleSheetLayoutView="100" zoomScalePageLayoutView="0" workbookViewId="0" topLeftCell="A4">
      <selection activeCell="B9" sqref="B9"/>
    </sheetView>
  </sheetViews>
  <sheetFormatPr defaultColWidth="9.00390625" defaultRowHeight="12.75"/>
  <cols>
    <col min="1" max="1" width="5.125" style="73" customWidth="1"/>
    <col min="2" max="2" width="6.375" style="73" bestFit="1" customWidth="1"/>
    <col min="3" max="3" width="29.75390625" style="74" customWidth="1"/>
    <col min="4" max="4" width="35.75390625" style="74" customWidth="1"/>
    <col min="5" max="5" width="7.125" style="73" customWidth="1"/>
    <col min="6" max="6" width="14.25390625" style="75" customWidth="1"/>
    <col min="7" max="16384" width="9.125" style="64" customWidth="1"/>
  </cols>
  <sheetData>
    <row r="1" spans="1:6" ht="35.25" customHeight="1">
      <c r="A1" s="191" t="str">
        <f>KAPAK!A2</f>
        <v>Türkiye Atletizm Federasyonu
Bartın Atletizm İl Temsilciliği</v>
      </c>
      <c r="B1" s="192"/>
      <c r="C1" s="192"/>
      <c r="D1" s="192"/>
      <c r="E1" s="192"/>
      <c r="F1" s="192"/>
    </row>
    <row r="2" spans="1:6" ht="18.75" customHeight="1">
      <c r="A2" s="193" t="str">
        <f>KAPAK!B24</f>
        <v>Atletizm Geliştirme Projesi 5.Bölge Kros Yarışmaları</v>
      </c>
      <c r="B2" s="193"/>
      <c r="C2" s="193"/>
      <c r="D2" s="193"/>
      <c r="E2" s="193"/>
      <c r="F2" s="193"/>
    </row>
    <row r="3" spans="1:6" ht="15.75" customHeight="1">
      <c r="A3" s="194" t="str">
        <f>KAPAK!B27</f>
        <v>Kırşehir</v>
      </c>
      <c r="B3" s="194"/>
      <c r="C3" s="194"/>
      <c r="D3" s="194"/>
      <c r="E3" s="194"/>
      <c r="F3" s="194"/>
    </row>
    <row r="4" spans="1:6" ht="15.75" customHeight="1">
      <c r="A4" s="190" t="str">
        <f>KAPAK!B26</f>
        <v>2002-2003 Doğumlu Erkekler</v>
      </c>
      <c r="B4" s="190"/>
      <c r="C4" s="190"/>
      <c r="D4" s="65" t="str">
        <f>KAPAK!B25</f>
        <v>1500 Metre</v>
      </c>
      <c r="E4" s="195">
        <f>KAPAK!B28</f>
        <v>41754.430555555555</v>
      </c>
      <c r="F4" s="195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08">
        <v>680</v>
      </c>
      <c r="C6" s="109" t="s">
        <v>23</v>
      </c>
      <c r="D6" s="109" t="s">
        <v>24</v>
      </c>
      <c r="E6" s="110" t="s">
        <v>25</v>
      </c>
      <c r="F6" s="111">
        <v>37315</v>
      </c>
    </row>
    <row r="7" spans="1:6" ht="16.5" customHeight="1">
      <c r="A7" s="72">
        <v>2</v>
      </c>
      <c r="B7" s="112">
        <v>681</v>
      </c>
      <c r="C7" s="113" t="s">
        <v>26</v>
      </c>
      <c r="D7" s="109" t="s">
        <v>24</v>
      </c>
      <c r="E7" s="114" t="s">
        <v>25</v>
      </c>
      <c r="F7" s="115">
        <v>37302</v>
      </c>
    </row>
    <row r="8" spans="1:6" ht="16.5" customHeight="1">
      <c r="A8" s="72">
        <v>3</v>
      </c>
      <c r="B8" s="112">
        <v>684</v>
      </c>
      <c r="C8" s="113" t="s">
        <v>68</v>
      </c>
      <c r="D8" s="109" t="s">
        <v>24</v>
      </c>
      <c r="E8" s="114" t="s">
        <v>25</v>
      </c>
      <c r="F8" s="115">
        <v>37940</v>
      </c>
    </row>
    <row r="9" spans="1:6" ht="16.5" customHeight="1" thickBot="1">
      <c r="A9" s="72">
        <v>4</v>
      </c>
      <c r="B9" s="116">
        <v>683</v>
      </c>
      <c r="C9" s="117" t="s">
        <v>27</v>
      </c>
      <c r="D9" s="117" t="s">
        <v>24</v>
      </c>
      <c r="E9" s="118" t="s">
        <v>25</v>
      </c>
      <c r="F9" s="119">
        <v>37941</v>
      </c>
    </row>
    <row r="10" spans="1:6" ht="16.5" customHeight="1">
      <c r="A10" s="72">
        <v>5</v>
      </c>
      <c r="B10" s="112">
        <v>61</v>
      </c>
      <c r="C10" s="113" t="s">
        <v>28</v>
      </c>
      <c r="D10" s="109" t="s">
        <v>29</v>
      </c>
      <c r="E10" s="114" t="s">
        <v>25</v>
      </c>
      <c r="F10" s="115">
        <v>37548</v>
      </c>
    </row>
    <row r="11" spans="1:6" ht="16.5" customHeight="1">
      <c r="A11" s="72">
        <v>6</v>
      </c>
      <c r="B11" s="112">
        <v>62</v>
      </c>
      <c r="C11" s="113" t="s">
        <v>30</v>
      </c>
      <c r="D11" s="109" t="s">
        <v>29</v>
      </c>
      <c r="E11" s="114" t="s">
        <v>25</v>
      </c>
      <c r="F11" s="115">
        <v>37300</v>
      </c>
    </row>
    <row r="12" spans="1:6" ht="16.5" customHeight="1">
      <c r="A12" s="72">
        <v>7</v>
      </c>
      <c r="B12" s="112">
        <v>63</v>
      </c>
      <c r="C12" s="113" t="s">
        <v>31</v>
      </c>
      <c r="D12" s="109" t="s">
        <v>29</v>
      </c>
      <c r="E12" s="114" t="s">
        <v>25</v>
      </c>
      <c r="F12" s="115">
        <v>37576</v>
      </c>
    </row>
    <row r="13" spans="1:6" ht="16.5" customHeight="1" thickBot="1">
      <c r="A13" s="72">
        <v>8</v>
      </c>
      <c r="B13" s="116">
        <v>64</v>
      </c>
      <c r="C13" s="117" t="s">
        <v>32</v>
      </c>
      <c r="D13" s="117" t="s">
        <v>29</v>
      </c>
      <c r="E13" s="118" t="s">
        <v>25</v>
      </c>
      <c r="F13" s="119">
        <v>37344</v>
      </c>
    </row>
    <row r="14" spans="1:6" ht="16.5" customHeight="1">
      <c r="A14" s="72">
        <v>9</v>
      </c>
      <c r="B14" s="112">
        <v>260</v>
      </c>
      <c r="C14" s="113" t="s">
        <v>33</v>
      </c>
      <c r="D14" s="109" t="s">
        <v>39</v>
      </c>
      <c r="E14" s="114" t="s">
        <v>34</v>
      </c>
      <c r="F14" s="115">
        <v>37286</v>
      </c>
    </row>
    <row r="15" spans="1:6" ht="16.5" customHeight="1">
      <c r="A15" s="72">
        <v>10</v>
      </c>
      <c r="B15" s="112">
        <v>261</v>
      </c>
      <c r="C15" s="113" t="s">
        <v>36</v>
      </c>
      <c r="D15" s="109" t="s">
        <v>39</v>
      </c>
      <c r="E15" s="114" t="s">
        <v>34</v>
      </c>
      <c r="F15" s="115" t="s">
        <v>35</v>
      </c>
    </row>
    <row r="16" spans="1:6" ht="16.5" customHeight="1">
      <c r="A16" s="72">
        <v>11</v>
      </c>
      <c r="B16" s="112">
        <v>262</v>
      </c>
      <c r="C16" s="113" t="s">
        <v>37</v>
      </c>
      <c r="D16" s="109" t="s">
        <v>39</v>
      </c>
      <c r="E16" s="114" t="s">
        <v>34</v>
      </c>
      <c r="F16" s="115">
        <v>37477</v>
      </c>
    </row>
    <row r="17" spans="1:6" ht="16.5" customHeight="1" thickBot="1">
      <c r="A17" s="72">
        <v>12</v>
      </c>
      <c r="B17" s="116">
        <v>263</v>
      </c>
      <c r="C17" s="117" t="s">
        <v>38</v>
      </c>
      <c r="D17" s="117" t="s">
        <v>39</v>
      </c>
      <c r="E17" s="118" t="s">
        <v>34</v>
      </c>
      <c r="F17" s="119">
        <v>37263</v>
      </c>
    </row>
    <row r="18" spans="1:6" ht="16.5" customHeight="1">
      <c r="A18" s="72">
        <v>13</v>
      </c>
      <c r="B18" s="154">
        <v>701</v>
      </c>
      <c r="C18" s="123" t="s">
        <v>40</v>
      </c>
      <c r="D18" s="123" t="s">
        <v>67</v>
      </c>
      <c r="E18" s="120" t="s">
        <v>25</v>
      </c>
      <c r="F18" s="127">
        <v>37303</v>
      </c>
    </row>
    <row r="19" spans="1:6" ht="16.5" customHeight="1">
      <c r="A19" s="72">
        <v>14</v>
      </c>
      <c r="B19" s="155">
        <v>702</v>
      </c>
      <c r="C19" s="124" t="s">
        <v>41</v>
      </c>
      <c r="D19" s="123" t="s">
        <v>67</v>
      </c>
      <c r="E19" s="121" t="s">
        <v>25</v>
      </c>
      <c r="F19" s="130">
        <v>37257</v>
      </c>
    </row>
    <row r="20" spans="1:6" ht="16.5" customHeight="1">
      <c r="A20" s="72">
        <v>15</v>
      </c>
      <c r="B20" s="155">
        <v>703</v>
      </c>
      <c r="C20" s="124" t="s">
        <v>42</v>
      </c>
      <c r="D20" s="123" t="s">
        <v>67</v>
      </c>
      <c r="E20" s="121" t="s">
        <v>25</v>
      </c>
      <c r="F20" s="130">
        <v>37490</v>
      </c>
    </row>
    <row r="21" spans="1:6" ht="16.5" customHeight="1" thickBot="1">
      <c r="A21" s="72">
        <v>16</v>
      </c>
      <c r="B21" s="156">
        <v>704</v>
      </c>
      <c r="C21" s="125" t="s">
        <v>43</v>
      </c>
      <c r="D21" s="123" t="s">
        <v>67</v>
      </c>
      <c r="E21" s="122" t="s">
        <v>25</v>
      </c>
      <c r="F21" s="131">
        <v>37390</v>
      </c>
    </row>
    <row r="22" spans="1:6" ht="16.5" customHeight="1">
      <c r="A22" s="72">
        <v>17</v>
      </c>
      <c r="B22" s="112">
        <v>711</v>
      </c>
      <c r="C22" s="113" t="s">
        <v>45</v>
      </c>
      <c r="D22" s="109" t="s">
        <v>44</v>
      </c>
      <c r="E22" s="114" t="s">
        <v>25</v>
      </c>
      <c r="F22" s="115">
        <v>37257</v>
      </c>
    </row>
    <row r="23" spans="1:6" ht="16.5" customHeight="1">
      <c r="A23" s="72">
        <v>18</v>
      </c>
      <c r="B23" s="112">
        <v>712</v>
      </c>
      <c r="C23" s="113" t="s">
        <v>46</v>
      </c>
      <c r="D23" s="109" t="s">
        <v>44</v>
      </c>
      <c r="E23" s="114" t="s">
        <v>25</v>
      </c>
      <c r="F23" s="115">
        <v>37622</v>
      </c>
    </row>
    <row r="24" spans="1:6" ht="16.5" customHeight="1">
      <c r="A24" s="72">
        <v>19</v>
      </c>
      <c r="B24" s="112">
        <v>713</v>
      </c>
      <c r="C24" s="113" t="s">
        <v>47</v>
      </c>
      <c r="D24" s="109" t="s">
        <v>44</v>
      </c>
      <c r="E24" s="114" t="s">
        <v>25</v>
      </c>
      <c r="F24" s="115">
        <v>37622</v>
      </c>
    </row>
    <row r="25" spans="1:6" ht="16.5" customHeight="1" thickBot="1">
      <c r="A25" s="72">
        <v>20</v>
      </c>
      <c r="B25" s="116">
        <v>714</v>
      </c>
      <c r="C25" s="117" t="s">
        <v>48</v>
      </c>
      <c r="D25" s="117" t="s">
        <v>44</v>
      </c>
      <c r="E25" s="118" t="s">
        <v>25</v>
      </c>
      <c r="F25" s="119">
        <v>37257</v>
      </c>
    </row>
    <row r="26" spans="1:6" ht="16.5" customHeight="1">
      <c r="A26" s="72">
        <v>21</v>
      </c>
      <c r="B26" s="132">
        <v>400</v>
      </c>
      <c r="C26" s="126" t="s">
        <v>70</v>
      </c>
      <c r="D26" s="126" t="s">
        <v>52</v>
      </c>
      <c r="E26" s="120" t="s">
        <v>25</v>
      </c>
      <c r="F26" s="127">
        <v>37607</v>
      </c>
    </row>
    <row r="27" spans="1:6" ht="16.5" customHeight="1">
      <c r="A27" s="72">
        <v>22</v>
      </c>
      <c r="B27" s="133">
        <v>401</v>
      </c>
      <c r="C27" s="128" t="s">
        <v>49</v>
      </c>
      <c r="D27" s="126" t="s">
        <v>52</v>
      </c>
      <c r="E27" s="121" t="s">
        <v>25</v>
      </c>
      <c r="F27" s="130">
        <v>37257</v>
      </c>
    </row>
    <row r="28" spans="1:6" ht="16.5" customHeight="1">
      <c r="A28" s="72">
        <v>23</v>
      </c>
      <c r="B28" s="133">
        <v>402</v>
      </c>
      <c r="C28" s="128" t="s">
        <v>50</v>
      </c>
      <c r="D28" s="126" t="s">
        <v>52</v>
      </c>
      <c r="E28" s="121" t="s">
        <v>25</v>
      </c>
      <c r="F28" s="130">
        <v>37361</v>
      </c>
    </row>
    <row r="29" spans="1:6" ht="16.5" customHeight="1" thickBot="1">
      <c r="A29" s="72">
        <v>24</v>
      </c>
      <c r="B29" s="134">
        <v>403</v>
      </c>
      <c r="C29" s="129" t="s">
        <v>51</v>
      </c>
      <c r="D29" s="129" t="s">
        <v>52</v>
      </c>
      <c r="E29" s="122" t="s">
        <v>25</v>
      </c>
      <c r="F29" s="131">
        <v>37741</v>
      </c>
    </row>
    <row r="30" spans="1:6" ht="16.5" customHeight="1">
      <c r="A30" s="72">
        <v>25</v>
      </c>
      <c r="B30" s="135">
        <v>420</v>
      </c>
      <c r="C30" s="109" t="s">
        <v>53</v>
      </c>
      <c r="D30" s="109" t="s">
        <v>54</v>
      </c>
      <c r="E30" s="110" t="s">
        <v>25</v>
      </c>
      <c r="F30" s="111">
        <v>37257</v>
      </c>
    </row>
    <row r="31" spans="1:6" ht="16.5" customHeight="1">
      <c r="A31" s="72">
        <v>26</v>
      </c>
      <c r="B31" s="136">
        <v>421</v>
      </c>
      <c r="C31" s="113" t="s">
        <v>55</v>
      </c>
      <c r="D31" s="113" t="s">
        <v>54</v>
      </c>
      <c r="E31" s="114" t="s">
        <v>25</v>
      </c>
      <c r="F31" s="115">
        <v>37257</v>
      </c>
    </row>
    <row r="32" spans="1:6" ht="16.5" customHeight="1">
      <c r="A32" s="72">
        <v>27</v>
      </c>
      <c r="B32" s="136">
        <v>422</v>
      </c>
      <c r="C32" s="113" t="s">
        <v>56</v>
      </c>
      <c r="D32" s="113" t="s">
        <v>54</v>
      </c>
      <c r="E32" s="114" t="s">
        <v>25</v>
      </c>
      <c r="F32" s="115">
        <v>37412</v>
      </c>
    </row>
    <row r="33" spans="1:6" ht="16.5" customHeight="1" thickBot="1">
      <c r="A33" s="72">
        <v>28</v>
      </c>
      <c r="B33" s="137">
        <v>423</v>
      </c>
      <c r="C33" s="117" t="s">
        <v>57</v>
      </c>
      <c r="D33" s="117" t="s">
        <v>54</v>
      </c>
      <c r="E33" s="118" t="s">
        <v>25</v>
      </c>
      <c r="F33" s="119">
        <v>37260</v>
      </c>
    </row>
    <row r="34" spans="1:6" ht="16.5" customHeight="1">
      <c r="A34" s="72">
        <v>29</v>
      </c>
      <c r="B34" s="138">
        <v>500</v>
      </c>
      <c r="C34" s="109" t="s">
        <v>58</v>
      </c>
      <c r="D34" s="109" t="s">
        <v>59</v>
      </c>
      <c r="E34" s="110" t="s">
        <v>25</v>
      </c>
      <c r="F34" s="111">
        <v>37501</v>
      </c>
    </row>
    <row r="35" spans="1:6" ht="16.5" customHeight="1">
      <c r="A35" s="72">
        <v>30</v>
      </c>
      <c r="B35" s="112">
        <v>501</v>
      </c>
      <c r="C35" s="113" t="s">
        <v>60</v>
      </c>
      <c r="D35" s="113" t="s">
        <v>59</v>
      </c>
      <c r="E35" s="114" t="s">
        <v>25</v>
      </c>
      <c r="F35" s="115">
        <v>37481</v>
      </c>
    </row>
    <row r="36" spans="1:6" ht="16.5" customHeight="1">
      <c r="A36" s="72">
        <v>31</v>
      </c>
      <c r="B36" s="112">
        <v>502</v>
      </c>
      <c r="C36" s="113" t="s">
        <v>69</v>
      </c>
      <c r="D36" s="113" t="s">
        <v>59</v>
      </c>
      <c r="E36" s="114" t="s">
        <v>25</v>
      </c>
      <c r="F36" s="115">
        <v>37601</v>
      </c>
    </row>
    <row r="37" spans="1:6" ht="16.5" customHeight="1" thickBot="1">
      <c r="A37" s="72">
        <v>32</v>
      </c>
      <c r="B37" s="116">
        <v>503</v>
      </c>
      <c r="C37" s="117" t="s">
        <v>61</v>
      </c>
      <c r="D37" s="117" t="s">
        <v>59</v>
      </c>
      <c r="E37" s="118" t="s">
        <v>25</v>
      </c>
      <c r="F37" s="119">
        <v>37721</v>
      </c>
    </row>
    <row r="38" spans="1:6" ht="16.5" customHeight="1">
      <c r="A38" s="72">
        <v>33</v>
      </c>
      <c r="B38" s="135">
        <v>511</v>
      </c>
      <c r="C38" s="126" t="s">
        <v>62</v>
      </c>
      <c r="D38" s="126" t="s">
        <v>63</v>
      </c>
      <c r="E38" s="120" t="s">
        <v>25</v>
      </c>
      <c r="F38" s="127">
        <v>37335</v>
      </c>
    </row>
    <row r="39" spans="1:6" ht="16.5" customHeight="1">
      <c r="A39" s="72">
        <v>34</v>
      </c>
      <c r="B39" s="136">
        <v>512</v>
      </c>
      <c r="C39" s="128" t="s">
        <v>64</v>
      </c>
      <c r="D39" s="128" t="s">
        <v>63</v>
      </c>
      <c r="E39" s="121" t="s">
        <v>25</v>
      </c>
      <c r="F39" s="130">
        <v>37275</v>
      </c>
    </row>
    <row r="40" spans="1:6" ht="16.5" customHeight="1">
      <c r="A40" s="139">
        <v>35</v>
      </c>
      <c r="B40" s="140">
        <v>513</v>
      </c>
      <c r="C40" s="141" t="s">
        <v>65</v>
      </c>
      <c r="D40" s="141" t="s">
        <v>63</v>
      </c>
      <c r="E40" s="142" t="s">
        <v>25</v>
      </c>
      <c r="F40" s="143">
        <v>37628</v>
      </c>
    </row>
    <row r="41" spans="1:6" ht="16.5" customHeight="1">
      <c r="A41" s="152">
        <v>36</v>
      </c>
      <c r="B41" s="153">
        <v>514</v>
      </c>
      <c r="C41" s="128" t="s">
        <v>66</v>
      </c>
      <c r="D41" s="128" t="s">
        <v>63</v>
      </c>
      <c r="E41" s="121" t="s">
        <v>25</v>
      </c>
      <c r="F41" s="130">
        <v>37384</v>
      </c>
    </row>
    <row r="42" spans="1:6" ht="16.5" customHeight="1">
      <c r="A42" s="144"/>
      <c r="B42" s="145"/>
      <c r="C42" s="146"/>
      <c r="D42" s="147"/>
      <c r="E42" s="148"/>
      <c r="F42" s="149"/>
    </row>
    <row r="43" spans="1:6" ht="16.5" customHeight="1">
      <c r="A43" s="144"/>
      <c r="B43" s="145"/>
      <c r="C43" s="150"/>
      <c r="D43" s="151"/>
      <c r="E43" s="148"/>
      <c r="F43" s="149"/>
    </row>
    <row r="44" spans="1:6" ht="16.5" customHeight="1">
      <c r="A44" s="144"/>
      <c r="B44" s="145"/>
      <c r="C44" s="150"/>
      <c r="D44" s="151"/>
      <c r="E44" s="148"/>
      <c r="F44" s="149"/>
    </row>
    <row r="45" spans="1:6" ht="16.5" customHeight="1">
      <c r="A45" s="144"/>
      <c r="B45" s="145"/>
      <c r="C45" s="150"/>
      <c r="D45" s="151"/>
      <c r="E45" s="148"/>
      <c r="F45" s="149"/>
    </row>
    <row r="46" spans="1:6" ht="18" customHeight="1">
      <c r="A46" s="144"/>
      <c r="B46" s="144"/>
      <c r="C46" s="150"/>
      <c r="D46" s="150"/>
      <c r="E46" s="144"/>
      <c r="F46" s="149"/>
    </row>
    <row r="47" ht="18" customHeight="1"/>
    <row r="48" ht="18" customHeight="1"/>
    <row r="49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45">
    <cfRule type="cellIs" priority="1" dxfId="13" operator="between" stopIfTrue="1">
      <formula>35431</formula>
      <formula>36160</formula>
    </cfRule>
  </conditionalFormatting>
  <conditionalFormatting sqref="B6:B45">
    <cfRule type="duplicateValues" priority="187" dxfId="14" stopIfTrue="1">
      <formula>AND(COUNTIF($B$6:$B$45,B6)&gt;1,NOT(ISBLANK(B6)))</formula>
    </cfRule>
  </conditionalFormatting>
  <conditionalFormatting sqref="C6:C45">
    <cfRule type="duplicateValues" priority="188" dxfId="14" stopIfTrue="1">
      <formula>AND(COUNTIF($C$6:$C$45,C6)&gt;1,NOT(ISBLANK(C6)))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3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34">
      <selection activeCell="G42" sqref="G42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03" customWidth="1"/>
    <col min="8" max="8" width="6.75390625" style="36" customWidth="1"/>
    <col min="9" max="16384" width="9.125" style="36" customWidth="1"/>
  </cols>
  <sheetData>
    <row r="1" spans="1:10" ht="33.75" customHeight="1">
      <c r="A1" s="197" t="str">
        <f>KAPAK!A2</f>
        <v>Türkiye Atletizm Federasyonu
Bartın Atletizm İl Temsilciliği</v>
      </c>
      <c r="B1" s="197"/>
      <c r="C1" s="197"/>
      <c r="D1" s="197"/>
      <c r="E1" s="197"/>
      <c r="F1" s="197"/>
      <c r="G1" s="197"/>
      <c r="H1" s="197"/>
      <c r="J1" s="37"/>
    </row>
    <row r="2" spans="1:8" ht="15.75">
      <c r="A2" s="198" t="str">
        <f>KAPAK!B24</f>
        <v>Atletizm Geliştirme Projesi 5.Bölge Kros Yarışmaları</v>
      </c>
      <c r="B2" s="198"/>
      <c r="C2" s="198"/>
      <c r="D2" s="198"/>
      <c r="E2" s="198"/>
      <c r="F2" s="198"/>
      <c r="G2" s="198"/>
      <c r="H2" s="198"/>
    </row>
    <row r="3" spans="1:9" ht="14.25">
      <c r="A3" s="199" t="str">
        <f>KAPAK!B27</f>
        <v>Kırşehir</v>
      </c>
      <c r="B3" s="199"/>
      <c r="C3" s="199"/>
      <c r="D3" s="199"/>
      <c r="E3" s="199"/>
      <c r="F3" s="199"/>
      <c r="G3" s="199"/>
      <c r="H3" s="199"/>
      <c r="I3" s="38"/>
    </row>
    <row r="4" spans="1:8" ht="15.75" customHeight="1">
      <c r="A4" s="196" t="str">
        <f>KAPAK!B26</f>
        <v>2002-2003 Doğumlu Erkekler</v>
      </c>
      <c r="B4" s="196"/>
      <c r="C4" s="196"/>
      <c r="D4" s="51" t="str">
        <f>KAPAK!B25</f>
        <v>1500 Metre</v>
      </c>
      <c r="E4" s="52"/>
      <c r="F4" s="200">
        <f>KAPAK!B28</f>
        <v>41754.430555555555</v>
      </c>
      <c r="G4" s="200"/>
      <c r="H4" s="200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01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61</v>
      </c>
      <c r="C6" s="46" t="str">
        <f>IF(ISERROR(VLOOKUP(B6,'START LİSTE'!$B$6:$F$997,2,0)),"",VLOOKUP(B6,'START LİSTE'!$B$6:$F$997,2,0))</f>
        <v>MEHMET EREN CANTÜRK</v>
      </c>
      <c r="D6" s="46" t="str">
        <f>IF(ISERROR(VLOOKUP(B6,'START LİSTE'!$B$6:$F$997,3,0)),"",VLOOKUP(B6,'START LİSTE'!$B$6:$F$997,3,0))</f>
        <v>ANKARA</v>
      </c>
      <c r="E6" s="47" t="str">
        <f>IF(ISERROR(VLOOKUP(B6,'START LİSTE'!$B$6:$F$997,4,0)),"",VLOOKUP(B6,'START LİSTE'!$B$6:$F$997,4,0))</f>
        <v>T</v>
      </c>
      <c r="F6" s="48">
        <f>IF(ISERROR(VLOOKUP($B6,'START LİSTE'!$B$6:$F$997,5,0)),"",VLOOKUP($B6,'START LİSTE'!$B$6:$F$997,5,0))</f>
        <v>37548</v>
      </c>
      <c r="G6" s="102">
        <v>542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701</v>
      </c>
      <c r="C7" s="46" t="str">
        <f>IF(ISERROR(VLOOKUP(B7,'START LİSTE'!$B$6:$F$997,2,0)),"",VLOOKUP(B7,'START LİSTE'!$B$6:$F$997,2,0))</f>
        <v>FURKAN YANDI</v>
      </c>
      <c r="D7" s="46" t="str">
        <f>IF(ISERROR(VLOOKUP(B7,'START LİSTE'!$B$6:$F$997,3,0)),"",VLOOKUP(B7,'START LİSTE'!$B$6:$F$997,3,0))</f>
        <v>KARAMAN</v>
      </c>
      <c r="E7" s="47" t="str">
        <f>IF(ISERROR(VLOOKUP(B7,'START LİSTE'!$B$6:$F$997,4,0)),"",VLOOKUP(B7,'START LİSTE'!$B$6:$F$997,4,0))</f>
        <v>T</v>
      </c>
      <c r="F7" s="48">
        <f>IF(ISERROR(VLOOKUP($B7,'START LİSTE'!$B$6:$F$997,5,0)),"",VLOOKUP($B7,'START LİSTE'!$B$6:$F$997,5,0))</f>
        <v>37303</v>
      </c>
      <c r="G7" s="102">
        <v>545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260</v>
      </c>
      <c r="C8" s="46" t="str">
        <f>IF(ISERROR(VLOOKUP(B8,'START LİSTE'!$B$6:$F$997,2,0)),"",VLOOKUP(B8,'START LİSTE'!$B$6:$F$997,2,0))</f>
        <v>HAMZA KARAKAŞ</v>
      </c>
      <c r="D8" s="46" t="str">
        <f>IF(ISERROR(VLOOKUP(B8,'START LİSTE'!$B$6:$F$997,3,0)),"",VLOOKUP(B8,'START LİSTE'!$B$6:$F$997,3,0))</f>
        <v>ESKİŞEHİR</v>
      </c>
      <c r="E8" s="47" t="str">
        <f>IF(ISERROR(VLOOKUP(B8,'START LİSTE'!$B$6:$F$997,4,0)),"",VLOOKUP(B8,'START LİSTE'!$B$6:$F$997,4,0))</f>
        <v> T</v>
      </c>
      <c r="F8" s="48">
        <f>IF(ISERROR(VLOOKUP($B8,'START LİSTE'!$B$6:$F$997,5,0)),"",VLOOKUP($B8,'START LİSTE'!$B$6:$F$997,5,0))</f>
        <v>37286</v>
      </c>
      <c r="G8" s="102">
        <v>545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680</v>
      </c>
      <c r="C9" s="46" t="str">
        <f>IF(ISERROR(VLOOKUP(B9,'START LİSTE'!$B$6:$F$997,2,0)),"",VLOOKUP(B9,'START LİSTE'!$B$6:$F$997,2,0))</f>
        <v>DOGUKAN AĞIL</v>
      </c>
      <c r="D9" s="46" t="str">
        <f>IF(ISERROR(VLOOKUP(B9,'START LİSTE'!$B$6:$F$997,3,0)),"",VLOOKUP(B9,'START LİSTE'!$B$6:$F$997,3,0))</f>
        <v>AKSARAY</v>
      </c>
      <c r="E9" s="47" t="str">
        <f>IF(ISERROR(VLOOKUP(B9,'START LİSTE'!$B$6:$F$997,4,0)),"",VLOOKUP(B9,'START LİSTE'!$B$6:$F$997,4,0))</f>
        <v>T</v>
      </c>
      <c r="F9" s="48">
        <f>IF(ISERROR(VLOOKUP($B9,'START LİSTE'!$B$6:$F$997,5,0)),"",VLOOKUP($B9,'START LİSTE'!$B$6:$F$997,5,0))</f>
        <v>37315</v>
      </c>
      <c r="G9" s="102">
        <v>546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420</v>
      </c>
      <c r="C10" s="46" t="str">
        <f>IF(ISERROR(VLOOKUP(B10,'START LİSTE'!$B$6:$F$997,2,0)),"",VLOOKUP(B10,'START LİSTE'!$B$6:$F$997,2,0))</f>
        <v>ÖZKAN GÖRAL</v>
      </c>
      <c r="D10" s="46" t="str">
        <f>IF(ISERROR(VLOOKUP(B10,'START LİSTE'!$B$6:$F$997,3,0)),"",VLOOKUP(B10,'START LİSTE'!$B$6:$F$997,3,0))</f>
        <v>KONYA</v>
      </c>
      <c r="E10" s="47" t="str">
        <f>IF(ISERROR(VLOOKUP(B10,'START LİSTE'!$B$6:$F$997,4,0)),"",VLOOKUP(B10,'START LİSTE'!$B$6:$F$997,4,0))</f>
        <v>T</v>
      </c>
      <c r="F10" s="48">
        <f>IF(ISERROR(VLOOKUP($B10,'START LİSTE'!$B$6:$F$997,5,0)),"",VLOOKUP($B10,'START LİSTE'!$B$6:$F$997,5,0))</f>
        <v>37257</v>
      </c>
      <c r="G10" s="102">
        <v>546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422</v>
      </c>
      <c r="C11" s="46" t="str">
        <f>IF(ISERROR(VLOOKUP(B11,'START LİSTE'!$B$6:$F$997,2,0)),"",VLOOKUP(B11,'START LİSTE'!$B$6:$F$997,2,0))</f>
        <v>YÜCEL KUTLUK</v>
      </c>
      <c r="D11" s="46" t="str">
        <f>IF(ISERROR(VLOOKUP(B11,'START LİSTE'!$B$6:$F$997,3,0)),"",VLOOKUP(B11,'START LİSTE'!$B$6:$F$997,3,0))</f>
        <v>KONYA</v>
      </c>
      <c r="E11" s="47" t="str">
        <f>IF(ISERROR(VLOOKUP(B11,'START LİSTE'!$B$6:$F$997,4,0)),"",VLOOKUP(B11,'START LİSTE'!$B$6:$F$997,4,0))</f>
        <v>T</v>
      </c>
      <c r="F11" s="48">
        <f>IF(ISERROR(VLOOKUP($B11,'START LİSTE'!$B$6:$F$997,5,0)),"",VLOOKUP($B11,'START LİSTE'!$B$6:$F$997,5,0))</f>
        <v>37412</v>
      </c>
      <c r="G11" s="102">
        <v>552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501</v>
      </c>
      <c r="C12" s="46" t="str">
        <f>IF(ISERROR(VLOOKUP(B12,'START LİSTE'!$B$6:$F$997,2,0)),"",VLOOKUP(B12,'START LİSTE'!$B$6:$F$997,2,0))</f>
        <v>ÖMER DİLDÖKEN</v>
      </c>
      <c r="D12" s="46" t="str">
        <f>IF(ISERROR(VLOOKUP(B12,'START LİSTE'!$B$6:$F$997,3,0)),"",VLOOKUP(B12,'START LİSTE'!$B$6:$F$997,3,0))</f>
        <v>NEVŞEHİR</v>
      </c>
      <c r="E12" s="47" t="str">
        <f>IF(ISERROR(VLOOKUP(B12,'START LİSTE'!$B$6:$F$997,4,0)),"",VLOOKUP(B12,'START LİSTE'!$B$6:$F$997,4,0))</f>
        <v>T</v>
      </c>
      <c r="F12" s="48">
        <f>IF(ISERROR(VLOOKUP($B12,'START LİSTE'!$B$6:$F$997,5,0)),"",VLOOKUP($B12,'START LİSTE'!$B$6:$F$997,5,0))</f>
        <v>37481</v>
      </c>
      <c r="G12" s="102">
        <v>557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421</v>
      </c>
      <c r="C13" s="46" t="str">
        <f>IF(ISERROR(VLOOKUP(B13,'START LİSTE'!$B$6:$F$997,2,0)),"",VLOOKUP(B13,'START LİSTE'!$B$6:$F$997,2,0))</f>
        <v>ÖZCAN GÖRAL</v>
      </c>
      <c r="D13" s="46" t="str">
        <f>IF(ISERROR(VLOOKUP(B13,'START LİSTE'!$B$6:$F$997,3,0)),"",VLOOKUP(B13,'START LİSTE'!$B$6:$F$997,3,0))</f>
        <v>KONYA</v>
      </c>
      <c r="E13" s="47" t="str">
        <f>IF(ISERROR(VLOOKUP(B13,'START LİSTE'!$B$6:$F$997,4,0)),"",VLOOKUP(B13,'START LİSTE'!$B$6:$F$997,4,0))</f>
        <v>T</v>
      </c>
      <c r="F13" s="48">
        <f>IF(ISERROR(VLOOKUP($B13,'START LİSTE'!$B$6:$F$997,5,0)),"",VLOOKUP($B13,'START LİSTE'!$B$6:$F$997,5,0))</f>
        <v>37257</v>
      </c>
      <c r="G13" s="102">
        <v>557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500</v>
      </c>
      <c r="C14" s="46" t="str">
        <f>IF(ISERROR(VLOOKUP(B14,'START LİSTE'!$B$6:$F$997,2,0)),"",VLOOKUP(B14,'START LİSTE'!$B$6:$F$997,2,0))</f>
        <v>MELİH ÇOPUR</v>
      </c>
      <c r="D14" s="46" t="str">
        <f>IF(ISERROR(VLOOKUP(B14,'START LİSTE'!$B$6:$F$997,3,0)),"",VLOOKUP(B14,'START LİSTE'!$B$6:$F$997,3,0))</f>
        <v>NEVŞEHİR</v>
      </c>
      <c r="E14" s="47" t="str">
        <f>IF(ISERROR(VLOOKUP(B14,'START LİSTE'!$B$6:$F$997,4,0)),"",VLOOKUP(B14,'START LİSTE'!$B$6:$F$997,4,0))</f>
        <v>T</v>
      </c>
      <c r="F14" s="48">
        <f>IF(ISERROR(VLOOKUP($B14,'START LİSTE'!$B$6:$F$997,5,0)),"",VLOOKUP($B14,'START LİSTE'!$B$6:$F$997,5,0))</f>
        <v>37501</v>
      </c>
      <c r="G14" s="102">
        <v>557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261</v>
      </c>
      <c r="C15" s="46" t="str">
        <f>IF(ISERROR(VLOOKUP(B15,'START LİSTE'!$B$6:$F$997,2,0)),"",VLOOKUP(B15,'START LİSTE'!$B$6:$F$997,2,0))</f>
        <v>YUSUF İSLAM KARATAY</v>
      </c>
      <c r="D15" s="46" t="str">
        <f>IF(ISERROR(VLOOKUP(B15,'START LİSTE'!$B$6:$F$997,3,0)),"",VLOOKUP(B15,'START LİSTE'!$B$6:$F$997,3,0))</f>
        <v>ESKİŞEHİR</v>
      </c>
      <c r="E15" s="47" t="str">
        <f>IF(ISERROR(VLOOKUP(B15,'START LİSTE'!$B$6:$F$997,4,0)),"",VLOOKUP(B15,'START LİSTE'!$B$6:$F$997,4,0))</f>
        <v> T</v>
      </c>
      <c r="F15" s="48" t="str">
        <f>IF(ISERROR(VLOOKUP($B15,'START LİSTE'!$B$6:$F$997,5,0)),"",VLOOKUP($B15,'START LİSTE'!$B$6:$F$997,5,0))</f>
        <v>01.01.2002</v>
      </c>
      <c r="G15" s="102">
        <v>601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263</v>
      </c>
      <c r="C16" s="46" t="str">
        <f>IF(ISERROR(VLOOKUP(B16,'START LİSTE'!$B$6:$F$997,2,0)),"",VLOOKUP(B16,'START LİSTE'!$B$6:$F$997,2,0))</f>
        <v>MEHMET YILDIZ</v>
      </c>
      <c r="D16" s="46" t="str">
        <f>IF(ISERROR(VLOOKUP(B16,'START LİSTE'!$B$6:$F$997,3,0)),"",VLOOKUP(B16,'START LİSTE'!$B$6:$F$997,3,0))</f>
        <v>ESKİŞEHİR</v>
      </c>
      <c r="E16" s="47" t="str">
        <f>IF(ISERROR(VLOOKUP(B16,'START LİSTE'!$B$6:$F$997,4,0)),"",VLOOKUP(B16,'START LİSTE'!$B$6:$F$997,4,0))</f>
        <v> T</v>
      </c>
      <c r="F16" s="48">
        <f>IF(ISERROR(VLOOKUP($B16,'START LİSTE'!$B$6:$F$997,5,0)),"",VLOOKUP($B16,'START LİSTE'!$B$6:$F$997,5,0))</f>
        <v>37263</v>
      </c>
      <c r="G16" s="102">
        <v>602</v>
      </c>
      <c r="H16" s="49">
        <f t="shared" si="1"/>
        <v>11</v>
      </c>
    </row>
    <row r="17" spans="1:8" ht="18" customHeight="1">
      <c r="A17" s="44">
        <f t="shared" si="0"/>
        <v>12</v>
      </c>
      <c r="B17" s="45">
        <v>681</v>
      </c>
      <c r="C17" s="46" t="str">
        <f>IF(ISERROR(VLOOKUP(B17,'START LİSTE'!$B$6:$F$997,2,0)),"",VLOOKUP(B17,'START LİSTE'!$B$6:$F$997,2,0))</f>
        <v>HAKAN ACUN</v>
      </c>
      <c r="D17" s="46" t="str">
        <f>IF(ISERROR(VLOOKUP(B17,'START LİSTE'!$B$6:$F$997,3,0)),"",VLOOKUP(B17,'START LİSTE'!$B$6:$F$997,3,0))</f>
        <v>AKSARAY</v>
      </c>
      <c r="E17" s="47" t="str">
        <f>IF(ISERROR(VLOOKUP(B17,'START LİSTE'!$B$6:$F$997,4,0)),"",VLOOKUP(B17,'START LİSTE'!$B$6:$F$997,4,0))</f>
        <v>T</v>
      </c>
      <c r="F17" s="48">
        <f>IF(ISERROR(VLOOKUP($B17,'START LİSTE'!$B$6:$F$997,5,0)),"",VLOOKUP($B17,'START LİSTE'!$B$6:$F$997,5,0))</f>
        <v>37302</v>
      </c>
      <c r="G17" s="102">
        <v>604</v>
      </c>
      <c r="H17" s="49">
        <f t="shared" si="1"/>
        <v>12</v>
      </c>
    </row>
    <row r="18" spans="1:8" ht="18" customHeight="1">
      <c r="A18" s="44">
        <f t="shared" si="0"/>
        <v>13</v>
      </c>
      <c r="B18" s="45">
        <v>703</v>
      </c>
      <c r="C18" s="46" t="str">
        <f>IF(ISERROR(VLOOKUP(B18,'START LİSTE'!$B$6:$F$997,2,0)),"",VLOOKUP(B18,'START LİSTE'!$B$6:$F$997,2,0))</f>
        <v>MUSTAFA TALAŞ</v>
      </c>
      <c r="D18" s="46" t="str">
        <f>IF(ISERROR(VLOOKUP(B18,'START LİSTE'!$B$6:$F$997,3,0)),"",VLOOKUP(B18,'START LİSTE'!$B$6:$F$997,3,0))</f>
        <v>KARAMAN</v>
      </c>
      <c r="E18" s="47" t="str">
        <f>IF(ISERROR(VLOOKUP(B18,'START LİSTE'!$B$6:$F$997,4,0)),"",VLOOKUP(B18,'START LİSTE'!$B$6:$F$997,4,0))</f>
        <v>T</v>
      </c>
      <c r="F18" s="48">
        <f>IF(ISERROR(VLOOKUP($B18,'START LİSTE'!$B$6:$F$997,5,0)),"",VLOOKUP($B18,'START LİSTE'!$B$6:$F$997,5,0))</f>
        <v>37490</v>
      </c>
      <c r="G18" s="102">
        <v>605</v>
      </c>
      <c r="H18" s="49">
        <f t="shared" si="1"/>
        <v>13</v>
      </c>
    </row>
    <row r="19" spans="1:8" ht="18" customHeight="1">
      <c r="A19" s="44">
        <f t="shared" si="0"/>
        <v>14</v>
      </c>
      <c r="B19" s="45">
        <v>702</v>
      </c>
      <c r="C19" s="46" t="str">
        <f>IF(ISERROR(VLOOKUP(B19,'START LİSTE'!$B$6:$F$997,2,0)),"",VLOOKUP(B19,'START LİSTE'!$B$6:$F$997,2,0))</f>
        <v>TOLGAHAN TOPAL</v>
      </c>
      <c r="D19" s="46" t="str">
        <f>IF(ISERROR(VLOOKUP(B19,'START LİSTE'!$B$6:$F$997,3,0)),"",VLOOKUP(B19,'START LİSTE'!$B$6:$F$997,3,0))</f>
        <v>KARAMAN</v>
      </c>
      <c r="E19" s="47" t="str">
        <f>IF(ISERROR(VLOOKUP(B19,'START LİSTE'!$B$6:$F$997,4,0)),"",VLOOKUP(B19,'START LİSTE'!$B$6:$F$997,4,0))</f>
        <v>T</v>
      </c>
      <c r="F19" s="48">
        <f>IF(ISERROR(VLOOKUP($B19,'START LİSTE'!$B$6:$F$997,5,0)),"",VLOOKUP($B19,'START LİSTE'!$B$6:$F$997,5,0))</f>
        <v>37257</v>
      </c>
      <c r="G19" s="102">
        <v>610</v>
      </c>
      <c r="H19" s="49">
        <f t="shared" si="1"/>
        <v>14</v>
      </c>
    </row>
    <row r="20" spans="1:8" ht="18" customHeight="1">
      <c r="A20" s="44">
        <f t="shared" si="0"/>
        <v>15</v>
      </c>
      <c r="B20" s="45">
        <v>683</v>
      </c>
      <c r="C20" s="46" t="str">
        <f>IF(ISERROR(VLOOKUP(B20,'START LİSTE'!$B$6:$F$997,2,0)),"",VLOOKUP(B20,'START LİSTE'!$B$6:$F$997,2,0))</f>
        <v>NECDET DİKER</v>
      </c>
      <c r="D20" s="46" t="str">
        <f>IF(ISERROR(VLOOKUP(B20,'START LİSTE'!$B$6:$F$997,3,0)),"",VLOOKUP(B20,'START LİSTE'!$B$6:$F$997,3,0))</f>
        <v>AKSARAY</v>
      </c>
      <c r="E20" s="47" t="str">
        <f>IF(ISERROR(VLOOKUP(B20,'START LİSTE'!$B$6:$F$997,4,0)),"",VLOOKUP(B20,'START LİSTE'!$B$6:$F$997,4,0))</f>
        <v>T</v>
      </c>
      <c r="F20" s="48">
        <f>IF(ISERROR(VLOOKUP($B20,'START LİSTE'!$B$6:$F$997,5,0)),"",VLOOKUP($B20,'START LİSTE'!$B$6:$F$997,5,0))</f>
        <v>37941</v>
      </c>
      <c r="G20" s="102">
        <v>612</v>
      </c>
      <c r="H20" s="49">
        <f t="shared" si="1"/>
        <v>15</v>
      </c>
    </row>
    <row r="21" spans="1:8" ht="18" customHeight="1">
      <c r="A21" s="44">
        <f t="shared" si="0"/>
        <v>16</v>
      </c>
      <c r="B21" s="45">
        <v>62</v>
      </c>
      <c r="C21" s="46" t="str">
        <f>IF(ISERROR(VLOOKUP(B21,'START LİSTE'!$B$6:$F$997,2,0)),"",VLOOKUP(B21,'START LİSTE'!$B$6:$F$997,2,0))</f>
        <v>EMRE AKSUNGUR</v>
      </c>
      <c r="D21" s="46" t="str">
        <f>IF(ISERROR(VLOOKUP(B21,'START LİSTE'!$B$6:$F$997,3,0)),"",VLOOKUP(B21,'START LİSTE'!$B$6:$F$997,3,0))</f>
        <v>ANKARA</v>
      </c>
      <c r="E21" s="47" t="str">
        <f>IF(ISERROR(VLOOKUP(B21,'START LİSTE'!$B$6:$F$997,4,0)),"",VLOOKUP(B21,'START LİSTE'!$B$6:$F$997,4,0))</f>
        <v>T</v>
      </c>
      <c r="F21" s="48">
        <f>IF(ISERROR(VLOOKUP($B21,'START LİSTE'!$B$6:$F$997,5,0)),"",VLOOKUP($B21,'START LİSTE'!$B$6:$F$997,5,0))</f>
        <v>37300</v>
      </c>
      <c r="G21" s="102">
        <v>613</v>
      </c>
      <c r="H21" s="49">
        <f t="shared" si="1"/>
        <v>16</v>
      </c>
    </row>
    <row r="22" spans="1:8" ht="18" customHeight="1">
      <c r="A22" s="44">
        <f t="shared" si="0"/>
        <v>17</v>
      </c>
      <c r="B22" s="45">
        <v>423</v>
      </c>
      <c r="C22" s="46" t="str">
        <f>IF(ISERROR(VLOOKUP(B22,'START LİSTE'!$B$6:$F$997,2,0)),"",VLOOKUP(B22,'START LİSTE'!$B$6:$F$997,2,0))</f>
        <v>FERHAT BAYRAM</v>
      </c>
      <c r="D22" s="46" t="str">
        <f>IF(ISERROR(VLOOKUP(B22,'START LİSTE'!$B$6:$F$997,3,0)),"",VLOOKUP(B22,'START LİSTE'!$B$6:$F$997,3,0))</f>
        <v>KONYA</v>
      </c>
      <c r="E22" s="47" t="str">
        <f>IF(ISERROR(VLOOKUP(B22,'START LİSTE'!$B$6:$F$997,4,0)),"",VLOOKUP(B22,'START LİSTE'!$B$6:$F$997,4,0))</f>
        <v>T</v>
      </c>
      <c r="F22" s="48">
        <f>IF(ISERROR(VLOOKUP($B22,'START LİSTE'!$B$6:$F$997,5,0)),"",VLOOKUP($B22,'START LİSTE'!$B$6:$F$997,5,0))</f>
        <v>37260</v>
      </c>
      <c r="G22" s="102">
        <v>614</v>
      </c>
      <c r="H22" s="49">
        <f t="shared" si="1"/>
        <v>17</v>
      </c>
    </row>
    <row r="23" spans="1:8" ht="18" customHeight="1">
      <c r="A23" s="44">
        <f t="shared" si="0"/>
        <v>18</v>
      </c>
      <c r="B23" s="45">
        <v>513</v>
      </c>
      <c r="C23" s="46" t="str">
        <f>IF(ISERROR(VLOOKUP(B23,'START LİSTE'!$B$6:$F$997,2,0)),"",VLOOKUP(B23,'START LİSTE'!$B$6:$F$997,2,0))</f>
        <v>BURAK BOZDAZ</v>
      </c>
      <c r="D23" s="46" t="str">
        <f>IF(ISERROR(VLOOKUP(B23,'START LİSTE'!$B$6:$F$997,3,0)),"",VLOOKUP(B23,'START LİSTE'!$B$6:$F$997,3,0))</f>
        <v>NİĞDE</v>
      </c>
      <c r="E23" s="47" t="str">
        <f>IF(ISERROR(VLOOKUP(B23,'START LİSTE'!$B$6:$F$997,4,0)),"",VLOOKUP(B23,'START LİSTE'!$B$6:$F$997,4,0))</f>
        <v>T</v>
      </c>
      <c r="F23" s="48">
        <f>IF(ISERROR(VLOOKUP($B23,'START LİSTE'!$B$6:$F$997,5,0)),"",VLOOKUP($B23,'START LİSTE'!$B$6:$F$997,5,0))</f>
        <v>37628</v>
      </c>
      <c r="G23" s="102">
        <v>615</v>
      </c>
      <c r="H23" s="49">
        <f t="shared" si="1"/>
        <v>18</v>
      </c>
    </row>
    <row r="24" spans="1:8" ht="18" customHeight="1">
      <c r="A24" s="44">
        <f t="shared" si="0"/>
        <v>19</v>
      </c>
      <c r="B24" s="45">
        <v>712</v>
      </c>
      <c r="C24" s="46" t="str">
        <f>IF(ISERROR(VLOOKUP(B24,'START LİSTE'!$B$6:$F$997,2,0)),"",VLOOKUP(B24,'START LİSTE'!$B$6:$F$997,2,0))</f>
        <v>BAKİ GÜLER</v>
      </c>
      <c r="D24" s="46" t="str">
        <f>IF(ISERROR(VLOOKUP(B24,'START LİSTE'!$B$6:$F$997,3,0)),"",VLOOKUP(B24,'START LİSTE'!$B$6:$F$997,3,0))</f>
        <v>KIRIKKALE</v>
      </c>
      <c r="E24" s="47" t="str">
        <f>IF(ISERROR(VLOOKUP(B24,'START LİSTE'!$B$6:$F$997,4,0)),"",VLOOKUP(B24,'START LİSTE'!$B$6:$F$997,4,0))</f>
        <v>T</v>
      </c>
      <c r="F24" s="48">
        <f>IF(ISERROR(VLOOKUP($B24,'START LİSTE'!$B$6:$F$997,5,0)),"",VLOOKUP($B24,'START LİSTE'!$B$6:$F$997,5,0))</f>
        <v>37622</v>
      </c>
      <c r="G24" s="102">
        <v>615</v>
      </c>
      <c r="H24" s="49">
        <f t="shared" si="1"/>
        <v>19</v>
      </c>
    </row>
    <row r="25" spans="1:8" ht="18" customHeight="1">
      <c r="A25" s="44">
        <f t="shared" si="0"/>
        <v>20</v>
      </c>
      <c r="B25" s="45">
        <v>503</v>
      </c>
      <c r="C25" s="46" t="str">
        <f>IF(ISERROR(VLOOKUP(B25,'START LİSTE'!$B$6:$F$997,2,0)),"",VLOOKUP(B25,'START LİSTE'!$B$6:$F$997,2,0))</f>
        <v>FAHRİ KAFALI</v>
      </c>
      <c r="D25" s="46" t="str">
        <f>IF(ISERROR(VLOOKUP(B25,'START LİSTE'!$B$6:$F$997,3,0)),"",VLOOKUP(B25,'START LİSTE'!$B$6:$F$997,3,0))</f>
        <v>NEVŞEHİR</v>
      </c>
      <c r="E25" s="47" t="str">
        <f>IF(ISERROR(VLOOKUP(B25,'START LİSTE'!$B$6:$F$997,4,0)),"",VLOOKUP(B25,'START LİSTE'!$B$6:$F$997,4,0))</f>
        <v>T</v>
      </c>
      <c r="F25" s="48">
        <f>IF(ISERROR(VLOOKUP($B25,'START LİSTE'!$B$6:$F$997,5,0)),"",VLOOKUP($B25,'START LİSTE'!$B$6:$F$997,5,0))</f>
        <v>37721</v>
      </c>
      <c r="G25" s="102">
        <v>616</v>
      </c>
      <c r="H25" s="49">
        <f t="shared" si="1"/>
        <v>20</v>
      </c>
    </row>
    <row r="26" spans="1:8" ht="18" customHeight="1">
      <c r="A26" s="44">
        <f t="shared" si="0"/>
        <v>21</v>
      </c>
      <c r="B26" s="45">
        <v>512</v>
      </c>
      <c r="C26" s="46" t="str">
        <f>IF(ISERROR(VLOOKUP(B26,'START LİSTE'!$B$6:$F$997,2,0)),"",VLOOKUP(B26,'START LİSTE'!$B$6:$F$997,2,0))</f>
        <v>BATUHAN SABUNCU</v>
      </c>
      <c r="D26" s="46" t="str">
        <f>IF(ISERROR(VLOOKUP(B26,'START LİSTE'!$B$6:$F$997,3,0)),"",VLOOKUP(B26,'START LİSTE'!$B$6:$F$997,3,0))</f>
        <v>NİĞDE</v>
      </c>
      <c r="E26" s="47" t="str">
        <f>IF(ISERROR(VLOOKUP(B26,'START LİSTE'!$B$6:$F$997,4,0)),"",VLOOKUP(B26,'START LİSTE'!$B$6:$F$997,4,0))</f>
        <v>T</v>
      </c>
      <c r="F26" s="48">
        <f>IF(ISERROR(VLOOKUP($B26,'START LİSTE'!$B$6:$F$997,5,0)),"",VLOOKUP($B26,'START LİSTE'!$B$6:$F$997,5,0))</f>
        <v>37275</v>
      </c>
      <c r="G26" s="102">
        <v>617</v>
      </c>
      <c r="H26" s="49">
        <f t="shared" si="1"/>
        <v>21</v>
      </c>
    </row>
    <row r="27" spans="1:8" ht="18" customHeight="1">
      <c r="A27" s="44">
        <f t="shared" si="0"/>
        <v>22</v>
      </c>
      <c r="B27" s="45">
        <v>400</v>
      </c>
      <c r="C27" s="46" t="str">
        <f>IF(ISERROR(VLOOKUP(B27,'START LİSTE'!$B$6:$F$997,2,0)),"",VLOOKUP(B27,'START LİSTE'!$B$6:$F$997,2,0))</f>
        <v>BEYTULLAH KAYA</v>
      </c>
      <c r="D27" s="46" t="str">
        <f>IF(ISERROR(VLOOKUP(B27,'START LİSTE'!$B$6:$F$997,3,0)),"",VLOOKUP(B27,'START LİSTE'!$B$6:$F$997,3,0))</f>
        <v>KIRŞEHİR</v>
      </c>
      <c r="E27" s="47" t="str">
        <f>IF(ISERROR(VLOOKUP(B27,'START LİSTE'!$B$6:$F$997,4,0)),"",VLOOKUP(B27,'START LİSTE'!$B$6:$F$997,4,0))</f>
        <v>T</v>
      </c>
      <c r="F27" s="48">
        <f>IF(ISERROR(VLOOKUP($B27,'START LİSTE'!$B$6:$F$997,5,0)),"",VLOOKUP($B27,'START LİSTE'!$B$6:$F$997,5,0))</f>
        <v>37607</v>
      </c>
      <c r="G27" s="102">
        <v>619</v>
      </c>
      <c r="H27" s="49">
        <f t="shared" si="1"/>
        <v>22</v>
      </c>
    </row>
    <row r="28" spans="1:8" ht="18" customHeight="1">
      <c r="A28" s="44">
        <f t="shared" si="0"/>
        <v>23</v>
      </c>
      <c r="B28" s="45">
        <v>403</v>
      </c>
      <c r="C28" s="46" t="str">
        <f>IF(ISERROR(VLOOKUP(B28,'START LİSTE'!$B$6:$F$997,2,0)),"",VLOOKUP(B28,'START LİSTE'!$B$6:$F$997,2,0))</f>
        <v>M.HALİT TAŞ</v>
      </c>
      <c r="D28" s="46" t="str">
        <f>IF(ISERROR(VLOOKUP(B28,'START LİSTE'!$B$6:$F$997,3,0)),"",VLOOKUP(B28,'START LİSTE'!$B$6:$F$997,3,0))</f>
        <v>KIRŞEHİR</v>
      </c>
      <c r="E28" s="47" t="str">
        <f>IF(ISERROR(VLOOKUP(B28,'START LİSTE'!$B$6:$F$997,4,0)),"",VLOOKUP(B28,'START LİSTE'!$B$6:$F$997,4,0))</f>
        <v>T</v>
      </c>
      <c r="F28" s="48">
        <f>IF(ISERROR(VLOOKUP($B28,'START LİSTE'!$B$6:$F$997,5,0)),"",VLOOKUP($B28,'START LİSTE'!$B$6:$F$997,5,0))</f>
        <v>37741</v>
      </c>
      <c r="G28" s="102">
        <v>620</v>
      </c>
      <c r="H28" s="49">
        <f t="shared" si="1"/>
        <v>23</v>
      </c>
    </row>
    <row r="29" spans="1:8" ht="18" customHeight="1">
      <c r="A29" s="44">
        <f t="shared" si="0"/>
        <v>24</v>
      </c>
      <c r="B29" s="45">
        <v>502</v>
      </c>
      <c r="C29" s="46" t="str">
        <f>IF(ISERROR(VLOOKUP(B29,'START LİSTE'!$B$6:$F$997,2,0)),"",VLOOKUP(B29,'START LİSTE'!$B$6:$F$997,2,0))</f>
        <v>ENSAR YİĞİT SÖĞÜ</v>
      </c>
      <c r="D29" s="46" t="str">
        <f>IF(ISERROR(VLOOKUP(B29,'START LİSTE'!$B$6:$F$997,3,0)),"",VLOOKUP(B29,'START LİSTE'!$B$6:$F$997,3,0))</f>
        <v>NEVŞEHİR</v>
      </c>
      <c r="E29" s="47" t="str">
        <f>IF(ISERROR(VLOOKUP(B29,'START LİSTE'!$B$6:$F$997,4,0)),"",VLOOKUP(B29,'START LİSTE'!$B$6:$F$997,4,0))</f>
        <v>T</v>
      </c>
      <c r="F29" s="48">
        <f>IF(ISERROR(VLOOKUP($B29,'START LİSTE'!$B$6:$F$997,5,0)),"",VLOOKUP($B29,'START LİSTE'!$B$6:$F$997,5,0))</f>
        <v>37601</v>
      </c>
      <c r="G29" s="102">
        <v>622</v>
      </c>
      <c r="H29" s="49">
        <f t="shared" si="1"/>
        <v>24</v>
      </c>
    </row>
    <row r="30" spans="1:8" ht="18" customHeight="1">
      <c r="A30" s="44">
        <f t="shared" si="0"/>
        <v>25</v>
      </c>
      <c r="B30" s="45">
        <v>64</v>
      </c>
      <c r="C30" s="46" t="str">
        <f>IF(ISERROR(VLOOKUP(B30,'START LİSTE'!$B$6:$F$997,2,0)),"",VLOOKUP(B30,'START LİSTE'!$B$6:$F$997,2,0))</f>
        <v>HÜSEYİN HİLMİ ÇETİN</v>
      </c>
      <c r="D30" s="46" t="str">
        <f>IF(ISERROR(VLOOKUP(B30,'START LİSTE'!$B$6:$F$997,3,0)),"",VLOOKUP(B30,'START LİSTE'!$B$6:$F$997,3,0))</f>
        <v>ANKARA</v>
      </c>
      <c r="E30" s="47" t="str">
        <f>IF(ISERROR(VLOOKUP(B30,'START LİSTE'!$B$6:$F$997,4,0)),"",VLOOKUP(B30,'START LİSTE'!$B$6:$F$997,4,0))</f>
        <v>T</v>
      </c>
      <c r="F30" s="48">
        <f>IF(ISERROR(VLOOKUP($B30,'START LİSTE'!$B$6:$F$997,5,0)),"",VLOOKUP($B30,'START LİSTE'!$B$6:$F$997,5,0))</f>
        <v>37344</v>
      </c>
      <c r="G30" s="102">
        <v>626</v>
      </c>
      <c r="H30" s="49">
        <f t="shared" si="1"/>
        <v>25</v>
      </c>
    </row>
    <row r="31" spans="1:8" ht="18" customHeight="1">
      <c r="A31" s="44">
        <f t="shared" si="0"/>
        <v>26</v>
      </c>
      <c r="B31" s="45">
        <v>711</v>
      </c>
      <c r="C31" s="46" t="str">
        <f>IF(ISERROR(VLOOKUP(B31,'START LİSTE'!$B$6:$F$997,2,0)),"",VLOOKUP(B31,'START LİSTE'!$B$6:$F$997,2,0))</f>
        <v>RAMAZAN YULAF</v>
      </c>
      <c r="D31" s="46" t="str">
        <f>IF(ISERROR(VLOOKUP(B31,'START LİSTE'!$B$6:$F$997,3,0)),"",VLOOKUP(B31,'START LİSTE'!$B$6:$F$997,3,0))</f>
        <v>KIRIKKALE</v>
      </c>
      <c r="E31" s="47" t="str">
        <f>IF(ISERROR(VLOOKUP(B31,'START LİSTE'!$B$6:$F$997,4,0)),"",VLOOKUP(B31,'START LİSTE'!$B$6:$F$997,4,0))</f>
        <v>T</v>
      </c>
      <c r="F31" s="48">
        <f>IF(ISERROR(VLOOKUP($B31,'START LİSTE'!$B$6:$F$997,5,0)),"",VLOOKUP($B31,'START LİSTE'!$B$6:$F$997,5,0))</f>
        <v>37257</v>
      </c>
      <c r="G31" s="102">
        <v>624</v>
      </c>
      <c r="H31" s="49">
        <f t="shared" si="1"/>
        <v>26</v>
      </c>
    </row>
    <row r="32" spans="1:8" ht="18" customHeight="1">
      <c r="A32" s="44">
        <f t="shared" si="0"/>
        <v>27</v>
      </c>
      <c r="B32" s="45">
        <v>514</v>
      </c>
      <c r="C32" s="46" t="str">
        <f>IF(ISERROR(VLOOKUP(B32,'START LİSTE'!$B$6:$F$997,2,0)),"",VLOOKUP(B32,'START LİSTE'!$B$6:$F$997,2,0))</f>
        <v>ABDULLAH BULUT</v>
      </c>
      <c r="D32" s="46" t="str">
        <f>IF(ISERROR(VLOOKUP(B32,'START LİSTE'!$B$6:$F$997,3,0)),"",VLOOKUP(B32,'START LİSTE'!$B$6:$F$997,3,0))</f>
        <v>NİĞDE</v>
      </c>
      <c r="E32" s="47" t="str">
        <f>IF(ISERROR(VLOOKUP(B32,'START LİSTE'!$B$6:$F$997,4,0)),"",VLOOKUP(B32,'START LİSTE'!$B$6:$F$997,4,0))</f>
        <v>T</v>
      </c>
      <c r="F32" s="48">
        <f>IF(ISERROR(VLOOKUP($B32,'START LİSTE'!$B$6:$F$997,5,0)),"",VLOOKUP($B32,'START LİSTE'!$B$6:$F$997,5,0))</f>
        <v>37384</v>
      </c>
      <c r="G32" s="102">
        <v>625</v>
      </c>
      <c r="H32" s="49">
        <f t="shared" si="1"/>
        <v>27</v>
      </c>
    </row>
    <row r="33" spans="1:8" ht="18" customHeight="1">
      <c r="A33" s="44">
        <f t="shared" si="0"/>
        <v>28</v>
      </c>
      <c r="B33" s="45">
        <v>684</v>
      </c>
      <c r="C33" s="46" t="str">
        <f>IF(ISERROR(VLOOKUP(B33,'START LİSTE'!$B$6:$F$997,2,0)),"",VLOOKUP(B33,'START LİSTE'!$B$6:$F$997,2,0))</f>
        <v>MUHAMMET EMİN BALKIŞ</v>
      </c>
      <c r="D33" s="46" t="str">
        <f>IF(ISERROR(VLOOKUP(B33,'START LİSTE'!$B$6:$F$997,3,0)),"",VLOOKUP(B33,'START LİSTE'!$B$6:$F$997,3,0))</f>
        <v>AKSARAY</v>
      </c>
      <c r="E33" s="47" t="str">
        <f>IF(ISERROR(VLOOKUP(B33,'START LİSTE'!$B$6:$F$997,4,0)),"",VLOOKUP(B33,'START LİSTE'!$B$6:$F$997,4,0))</f>
        <v>T</v>
      </c>
      <c r="F33" s="48">
        <f>IF(ISERROR(VLOOKUP($B33,'START LİSTE'!$B$6:$F$997,5,0)),"",VLOOKUP($B33,'START LİSTE'!$B$6:$F$997,5,0))</f>
        <v>37940</v>
      </c>
      <c r="G33" s="102">
        <v>630</v>
      </c>
      <c r="H33" s="49">
        <f t="shared" si="1"/>
        <v>28</v>
      </c>
    </row>
    <row r="34" spans="1:8" ht="18" customHeight="1">
      <c r="A34" s="44">
        <f t="shared" si="0"/>
        <v>29</v>
      </c>
      <c r="B34" s="45">
        <v>262</v>
      </c>
      <c r="C34" s="46" t="str">
        <f>IF(ISERROR(VLOOKUP(B34,'START LİSTE'!$B$6:$F$997,2,0)),"",VLOOKUP(B34,'START LİSTE'!$B$6:$F$997,2,0))</f>
        <v>ONUR AYDIN</v>
      </c>
      <c r="D34" s="46" t="str">
        <f>IF(ISERROR(VLOOKUP(B34,'START LİSTE'!$B$6:$F$997,3,0)),"",VLOOKUP(B34,'START LİSTE'!$B$6:$F$997,3,0))</f>
        <v>ESKİŞEHİR</v>
      </c>
      <c r="E34" s="47" t="str">
        <f>IF(ISERROR(VLOOKUP(B34,'START LİSTE'!$B$6:$F$997,4,0)),"",VLOOKUP(B34,'START LİSTE'!$B$6:$F$997,4,0))</f>
        <v> T</v>
      </c>
      <c r="F34" s="48">
        <f>IF(ISERROR(VLOOKUP($B34,'START LİSTE'!$B$6:$F$997,5,0)),"",VLOOKUP($B34,'START LİSTE'!$B$6:$F$997,5,0))</f>
        <v>37477</v>
      </c>
      <c r="G34" s="102">
        <v>633</v>
      </c>
      <c r="H34" s="49">
        <f t="shared" si="1"/>
        <v>29</v>
      </c>
    </row>
    <row r="35" spans="1:8" ht="18" customHeight="1">
      <c r="A35" s="44">
        <f t="shared" si="0"/>
        <v>30</v>
      </c>
      <c r="B35" s="45">
        <v>63</v>
      </c>
      <c r="C35" s="46" t="str">
        <f>IF(ISERROR(VLOOKUP(B35,'START LİSTE'!$B$6:$F$997,2,0)),"",VLOOKUP(B35,'START LİSTE'!$B$6:$F$997,2,0))</f>
        <v>SAMET ÇOLAK</v>
      </c>
      <c r="D35" s="46" t="str">
        <f>IF(ISERROR(VLOOKUP(B35,'START LİSTE'!$B$6:$F$997,3,0)),"",VLOOKUP(B35,'START LİSTE'!$B$6:$F$997,3,0))</f>
        <v>ANKARA</v>
      </c>
      <c r="E35" s="47" t="str">
        <f>IF(ISERROR(VLOOKUP(B35,'START LİSTE'!$B$6:$F$997,4,0)),"",VLOOKUP(B35,'START LİSTE'!$B$6:$F$997,4,0))</f>
        <v>T</v>
      </c>
      <c r="F35" s="48">
        <f>IF(ISERROR(VLOOKUP($B35,'START LİSTE'!$B$6:$F$997,5,0)),"",VLOOKUP($B35,'START LİSTE'!$B$6:$F$997,5,0))</f>
        <v>37576</v>
      </c>
      <c r="G35" s="102">
        <v>638</v>
      </c>
      <c r="H35" s="49">
        <f t="shared" si="1"/>
        <v>30</v>
      </c>
    </row>
    <row r="36" spans="1:8" ht="18" customHeight="1">
      <c r="A36" s="44">
        <f t="shared" si="0"/>
        <v>31</v>
      </c>
      <c r="B36" s="45">
        <v>713</v>
      </c>
      <c r="C36" s="46" t="str">
        <f>IF(ISERROR(VLOOKUP(B36,'START LİSTE'!$B$6:$F$997,2,0)),"",VLOOKUP(B36,'START LİSTE'!$B$6:$F$997,2,0))</f>
        <v>EREN KARAKOL</v>
      </c>
      <c r="D36" s="46" t="str">
        <f>IF(ISERROR(VLOOKUP(B36,'START LİSTE'!$B$6:$F$997,3,0)),"",VLOOKUP(B36,'START LİSTE'!$B$6:$F$997,3,0))</f>
        <v>KIRIKKALE</v>
      </c>
      <c r="E36" s="47" t="str">
        <f>IF(ISERROR(VLOOKUP(B36,'START LİSTE'!$B$6:$F$997,4,0)),"",VLOOKUP(B36,'START LİSTE'!$B$6:$F$997,4,0))</f>
        <v>T</v>
      </c>
      <c r="F36" s="48">
        <f>IF(ISERROR(VLOOKUP($B36,'START LİSTE'!$B$6:$F$997,5,0)),"",VLOOKUP($B36,'START LİSTE'!$B$6:$F$997,5,0))</f>
        <v>37622</v>
      </c>
      <c r="G36" s="102">
        <v>638</v>
      </c>
      <c r="H36" s="49">
        <f t="shared" si="1"/>
        <v>31</v>
      </c>
    </row>
    <row r="37" spans="1:8" ht="18" customHeight="1">
      <c r="A37" s="44">
        <f t="shared" si="0"/>
        <v>32</v>
      </c>
      <c r="B37" s="45">
        <v>704</v>
      </c>
      <c r="C37" s="46" t="str">
        <f>IF(ISERROR(VLOOKUP(B37,'START LİSTE'!$B$6:$F$997,2,0)),"",VLOOKUP(B37,'START LİSTE'!$B$6:$F$997,2,0))</f>
        <v>MALİK KARAAĞAÇLI</v>
      </c>
      <c r="D37" s="46" t="str">
        <f>IF(ISERROR(VLOOKUP(B37,'START LİSTE'!$B$6:$F$997,3,0)),"",VLOOKUP(B37,'START LİSTE'!$B$6:$F$997,3,0))</f>
        <v>KARAMAN</v>
      </c>
      <c r="E37" s="47" t="str">
        <f>IF(ISERROR(VLOOKUP(B37,'START LİSTE'!$B$6:$F$997,4,0)),"",VLOOKUP(B37,'START LİSTE'!$B$6:$F$997,4,0))</f>
        <v>T</v>
      </c>
      <c r="F37" s="48">
        <f>IF(ISERROR(VLOOKUP($B37,'START LİSTE'!$B$6:$F$997,5,0)),"",VLOOKUP($B37,'START LİSTE'!$B$6:$F$997,5,0))</f>
        <v>37390</v>
      </c>
      <c r="G37" s="102">
        <v>654</v>
      </c>
      <c r="H37" s="49">
        <f t="shared" si="1"/>
        <v>32</v>
      </c>
    </row>
    <row r="38" spans="1:8" ht="18" customHeight="1">
      <c r="A38" s="44">
        <f t="shared" si="0"/>
        <v>33</v>
      </c>
      <c r="B38" s="45">
        <v>714</v>
      </c>
      <c r="C38" s="46" t="str">
        <f>IF(ISERROR(VLOOKUP(B38,'START LİSTE'!$B$6:$F$997,2,0)),"",VLOOKUP(B38,'START LİSTE'!$B$6:$F$997,2,0))</f>
        <v>BATUHAN CENGİZ</v>
      </c>
      <c r="D38" s="46" t="str">
        <f>IF(ISERROR(VLOOKUP(B38,'START LİSTE'!$B$6:$F$997,3,0)),"",VLOOKUP(B38,'START LİSTE'!$B$6:$F$997,3,0))</f>
        <v>KIRIKKALE</v>
      </c>
      <c r="E38" s="47" t="str">
        <f>IF(ISERROR(VLOOKUP(B38,'START LİSTE'!$B$6:$F$997,4,0)),"",VLOOKUP(B38,'START LİSTE'!$B$6:$F$997,4,0))</f>
        <v>T</v>
      </c>
      <c r="F38" s="48">
        <f>IF(ISERROR(VLOOKUP($B38,'START LİSTE'!$B$6:$F$997,5,0)),"",VLOOKUP($B38,'START LİSTE'!$B$6:$F$997,5,0))</f>
        <v>37257</v>
      </c>
      <c r="G38" s="102">
        <v>655</v>
      </c>
      <c r="H38" s="49">
        <f t="shared" si="1"/>
        <v>33</v>
      </c>
    </row>
    <row r="39" spans="1:8" ht="18" customHeight="1">
      <c r="A39" s="44">
        <f t="shared" si="0"/>
        <v>34</v>
      </c>
      <c r="B39" s="45">
        <v>511</v>
      </c>
      <c r="C39" s="46" t="str">
        <f>IF(ISERROR(VLOOKUP(B39,'START LİSTE'!$B$6:$F$997,2,0)),"",VLOOKUP(B39,'START LİSTE'!$B$6:$F$997,2,0))</f>
        <v>SEZGİN AKBAŞ</v>
      </c>
      <c r="D39" s="46" t="str">
        <f>IF(ISERROR(VLOOKUP(B39,'START LİSTE'!$B$6:$F$997,3,0)),"",VLOOKUP(B39,'START LİSTE'!$B$6:$F$997,3,0))</f>
        <v>NİĞDE</v>
      </c>
      <c r="E39" s="47" t="str">
        <f>IF(ISERROR(VLOOKUP(B39,'START LİSTE'!$B$6:$F$997,4,0)),"",VLOOKUP(B39,'START LİSTE'!$B$6:$F$997,4,0))</f>
        <v>T</v>
      </c>
      <c r="F39" s="48">
        <f>IF(ISERROR(VLOOKUP($B39,'START LİSTE'!$B$6:$F$997,5,0)),"",VLOOKUP($B39,'START LİSTE'!$B$6:$F$997,5,0))</f>
        <v>37335</v>
      </c>
      <c r="G39" s="102" t="s">
        <v>71</v>
      </c>
      <c r="H39" s="49" t="str">
        <f t="shared" si="1"/>
        <v>-</v>
      </c>
    </row>
    <row r="40" spans="1:8" ht="18" customHeight="1">
      <c r="A40" s="44">
        <f t="shared" si="0"/>
        <v>35</v>
      </c>
      <c r="B40" s="45">
        <v>401</v>
      </c>
      <c r="C40" s="46" t="str">
        <f>IF(ISERROR(VLOOKUP(B40,'START LİSTE'!$B$6:$F$997,2,0)),"",VLOOKUP(B40,'START LİSTE'!$B$6:$F$997,2,0))</f>
        <v>RAMAZAN TUNÇ</v>
      </c>
      <c r="D40" s="46" t="str">
        <f>IF(ISERROR(VLOOKUP(B40,'START LİSTE'!$B$6:$F$997,3,0)),"",VLOOKUP(B40,'START LİSTE'!$B$6:$F$997,3,0))</f>
        <v>KIRŞEHİR</v>
      </c>
      <c r="E40" s="47" t="str">
        <f>IF(ISERROR(VLOOKUP(B40,'START LİSTE'!$B$6:$F$997,4,0)),"",VLOOKUP(B40,'START LİSTE'!$B$6:$F$997,4,0))</f>
        <v>T</v>
      </c>
      <c r="F40" s="48">
        <f>IF(ISERROR(VLOOKUP($B40,'START LİSTE'!$B$6:$F$997,5,0)),"",VLOOKUP($B40,'START LİSTE'!$B$6:$F$997,5,0))</f>
        <v>37257</v>
      </c>
      <c r="G40" s="102" t="s">
        <v>71</v>
      </c>
      <c r="H40" s="49" t="str">
        <f t="shared" si="1"/>
        <v>-</v>
      </c>
    </row>
    <row r="41" spans="1:8" ht="18" customHeight="1">
      <c r="A41" s="44">
        <f t="shared" si="0"/>
        <v>36</v>
      </c>
      <c r="B41" s="45">
        <v>402</v>
      </c>
      <c r="C41" s="46" t="str">
        <f>IF(ISERROR(VLOOKUP(B41,'START LİSTE'!$B$6:$F$997,2,0)),"",VLOOKUP(B41,'START LİSTE'!$B$6:$F$997,2,0))</f>
        <v>EBUBEKİR ÖZDEMİR</v>
      </c>
      <c r="D41" s="46" t="str">
        <f>IF(ISERROR(VLOOKUP(B41,'START LİSTE'!$B$6:$F$997,3,0)),"",VLOOKUP(B41,'START LİSTE'!$B$6:$F$997,3,0))</f>
        <v>KIRŞEHİR</v>
      </c>
      <c r="E41" s="47" t="str">
        <f>IF(ISERROR(VLOOKUP(B41,'START LİSTE'!$B$6:$F$997,4,0)),"",VLOOKUP(B41,'START LİSTE'!$B$6:$F$997,4,0))</f>
        <v>T</v>
      </c>
      <c r="F41" s="48">
        <f>IF(ISERROR(VLOOKUP($B41,'START LİSTE'!$B$6:$F$997,5,0)),"",VLOOKUP($B41,'START LİSTE'!$B$6:$F$997,5,0))</f>
        <v>37361</v>
      </c>
      <c r="G41" s="102" t="s">
        <v>71</v>
      </c>
      <c r="H41" s="49" t="str">
        <f t="shared" si="1"/>
        <v>-</v>
      </c>
    </row>
    <row r="42" spans="1:8" ht="18" customHeight="1">
      <c r="A42" s="44">
        <f t="shared" si="0"/>
      </c>
      <c r="B42" s="45"/>
      <c r="C42" s="46">
        <f>IF(ISERROR(VLOOKUP(B42,'START LİSTE'!$B$6:$F$997,2,0)),"",VLOOKUP(B42,'START LİSTE'!$B$6:$F$997,2,0))</f>
      </c>
      <c r="D42" s="46">
        <f>IF(ISERROR(VLOOKUP(B42,'START LİSTE'!$B$6:$F$997,3,0)),"",VLOOKUP(B42,'START LİSTE'!$B$6:$F$997,3,0))</f>
      </c>
      <c r="E42" s="47">
        <f>IF(ISERROR(VLOOKUP(B42,'START LİSTE'!$B$6:$F$997,4,0)),"",VLOOKUP(B42,'START LİSTE'!$B$6:$F$997,4,0))</f>
      </c>
      <c r="F42" s="48">
        <f>IF(ISERROR(VLOOKUP($B42,'START LİSTE'!$B$6:$F$997,5,0)),"",VLOOKUP($B42,'START LİSTE'!$B$6:$F$997,5,0))</f>
      </c>
      <c r="G42" s="102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LİSTE'!$B$6:$F$997,2,0)),"",VLOOKUP(B43,'START LİSTE'!$B$6:$F$997,2,0))</f>
      </c>
      <c r="D43" s="46">
        <f>IF(ISERROR(VLOOKUP(B43,'START LİSTE'!$B$6:$F$997,3,0)),"",VLOOKUP(B43,'START LİSTE'!$B$6:$F$997,3,0))</f>
      </c>
      <c r="E43" s="47">
        <f>IF(ISERROR(VLOOKUP(B43,'START LİSTE'!$B$6:$F$997,4,0)),"",VLOOKUP(B43,'START LİSTE'!$B$6:$F$997,4,0))</f>
      </c>
      <c r="F43" s="48">
        <f>IF(ISERROR(VLOOKUP($B43,'START LİSTE'!$B$6:$F$997,5,0)),"",VLOOKUP($B43,'START LİSTE'!$B$6:$F$997,5,0))</f>
      </c>
      <c r="G43" s="102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LİSTE'!$B$6:$F$997,2,0)),"",VLOOKUP(B44,'START LİSTE'!$B$6:$F$997,2,0))</f>
      </c>
      <c r="D44" s="46">
        <f>IF(ISERROR(VLOOKUP(B44,'START LİSTE'!$B$6:$F$997,3,0)),"",VLOOKUP(B44,'START LİSTE'!$B$6:$F$997,3,0))</f>
      </c>
      <c r="E44" s="47">
        <f>IF(ISERROR(VLOOKUP(B44,'START LİSTE'!$B$6:$F$997,4,0)),"",VLOOKUP(B44,'START LİSTE'!$B$6:$F$997,4,0))</f>
      </c>
      <c r="F44" s="48">
        <f>IF(ISERROR(VLOOKUP($B44,'START LİSTE'!$B$6:$F$997,5,0)),"",VLOOKUP($B44,'START LİSTE'!$B$6:$F$997,5,0))</f>
      </c>
      <c r="G44" s="102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LİSTE'!$B$6:$F$997,2,0)),"",VLOOKUP(B45,'START LİSTE'!$B$6:$F$997,2,0))</f>
      </c>
      <c r="D45" s="46">
        <f>IF(ISERROR(VLOOKUP(B45,'START LİSTE'!$B$6:$F$997,3,0)),"",VLOOKUP(B45,'START LİSTE'!$B$6:$F$997,3,0))</f>
      </c>
      <c r="E45" s="47">
        <f>IF(ISERROR(VLOOKUP(B45,'START LİSTE'!$B$6:$F$997,4,0)),"",VLOOKUP(B45,'START LİSTE'!$B$6:$F$997,4,0))</f>
      </c>
      <c r="F45" s="48">
        <f>IF(ISERROR(VLOOKUP($B45,'START LİSTE'!$B$6:$F$997,5,0)),"",VLOOKUP($B45,'START LİSTE'!$B$6:$F$997,5,0))</f>
      </c>
      <c r="G45" s="102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LİSTE'!$B$6:$F$997,2,0)),"",VLOOKUP(B46,'START LİSTE'!$B$6:$F$997,2,0))</f>
      </c>
      <c r="D46" s="46">
        <f>IF(ISERROR(VLOOKUP(B46,'START LİSTE'!$B$6:$F$997,3,0)),"",VLOOKUP(B46,'START LİSTE'!$B$6:$F$997,3,0))</f>
      </c>
      <c r="E46" s="47">
        <f>IF(ISERROR(VLOOKUP(B46,'START LİSTE'!$B$6:$F$997,4,0)),"",VLOOKUP(B46,'START LİSTE'!$B$6:$F$997,4,0))</f>
      </c>
      <c r="F46" s="48">
        <f>IF(ISERROR(VLOOKUP($B46,'START LİSTE'!$B$6:$F$997,5,0)),"",VLOOKUP($B46,'START LİSTE'!$B$6:$F$997,5,0))</f>
      </c>
      <c r="G46" s="102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LİSTE'!$B$6:$F$997,2,0)),"",VLOOKUP(B47,'START LİSTE'!$B$6:$F$997,2,0))</f>
      </c>
      <c r="D47" s="46">
        <f>IF(ISERROR(VLOOKUP(B47,'START LİSTE'!$B$6:$F$997,3,0)),"",VLOOKUP(B47,'START LİSTE'!$B$6:$F$997,3,0))</f>
      </c>
      <c r="E47" s="47">
        <f>IF(ISERROR(VLOOKUP(B47,'START LİSTE'!$B$6:$F$997,4,0)),"",VLOOKUP(B47,'START LİSTE'!$B$6:$F$997,4,0))</f>
      </c>
      <c r="F47" s="48">
        <f>IF(ISERROR(VLOOKUP($B47,'START LİSTE'!$B$6:$F$997,5,0)),"",VLOOKUP($B47,'START LİSTE'!$B$6:$F$997,5,0))</f>
      </c>
      <c r="G47" s="102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LİSTE'!$B$6:$F$997,2,0)),"",VLOOKUP(B48,'START LİSTE'!$B$6:$F$997,2,0))</f>
      </c>
      <c r="D48" s="46">
        <f>IF(ISERROR(VLOOKUP(B48,'START LİSTE'!$B$6:$F$997,3,0)),"",VLOOKUP(B48,'START LİSTE'!$B$6:$F$997,3,0))</f>
      </c>
      <c r="E48" s="47">
        <f>IF(ISERROR(VLOOKUP(B48,'START LİSTE'!$B$6:$F$997,4,0)),"",VLOOKUP(B48,'START LİSTE'!$B$6:$F$997,4,0))</f>
      </c>
      <c r="F48" s="48">
        <f>IF(ISERROR(VLOOKUP($B48,'START LİSTE'!$B$6:$F$997,5,0)),"",VLOOKUP($B48,'START LİSTE'!$B$6:$F$997,5,0))</f>
      </c>
      <c r="G48" s="102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LİSTE'!$B$6:$F$997,2,0)),"",VLOOKUP(B49,'START LİSTE'!$B$6:$F$997,2,0))</f>
      </c>
      <c r="D49" s="46">
        <f>IF(ISERROR(VLOOKUP(B49,'START LİSTE'!$B$6:$F$997,3,0)),"",VLOOKUP(B49,'START LİSTE'!$B$6:$F$997,3,0))</f>
      </c>
      <c r="E49" s="47">
        <f>IF(ISERROR(VLOOKUP(B49,'START LİSTE'!$B$6:$F$997,4,0)),"",VLOOKUP(B49,'START LİSTE'!$B$6:$F$997,4,0))</f>
      </c>
      <c r="F49" s="48">
        <f>IF(ISERROR(VLOOKUP($B49,'START LİSTE'!$B$6:$F$997,5,0)),"",VLOOKUP($B49,'START LİSTE'!$B$6:$F$997,5,0))</f>
      </c>
      <c r="G49" s="102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LİSTE'!$B$6:$F$997,2,0)),"",VLOOKUP(B50,'START LİSTE'!$B$6:$F$997,2,0))</f>
      </c>
      <c r="D50" s="46">
        <f>IF(ISERROR(VLOOKUP(B50,'START LİSTE'!$B$6:$F$997,3,0)),"",VLOOKUP(B50,'START LİSTE'!$B$6:$F$997,3,0))</f>
      </c>
      <c r="E50" s="47">
        <f>IF(ISERROR(VLOOKUP(B50,'START LİSTE'!$B$6:$F$997,4,0)),"",VLOOKUP(B50,'START LİSTE'!$B$6:$F$997,4,0))</f>
      </c>
      <c r="F50" s="48">
        <f>IF(ISERROR(VLOOKUP($B50,'START LİSTE'!$B$6:$F$997,5,0)),"",VLOOKUP($B50,'START LİSTE'!$B$6:$F$997,5,0))</f>
      </c>
      <c r="G50" s="102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LİSTE'!$B$6:$F$997,2,0)),"",VLOOKUP(B51,'START LİSTE'!$B$6:$F$997,2,0))</f>
      </c>
      <c r="D51" s="46">
        <f>IF(ISERROR(VLOOKUP(B51,'START LİSTE'!$B$6:$F$997,3,0)),"",VLOOKUP(B51,'START LİSTE'!$B$6:$F$997,3,0))</f>
      </c>
      <c r="E51" s="47">
        <f>IF(ISERROR(VLOOKUP(B51,'START LİSTE'!$B$6:$F$997,4,0)),"",VLOOKUP(B51,'START LİSTE'!$B$6:$F$997,4,0))</f>
      </c>
      <c r="F51" s="48">
        <f>IF(ISERROR(VLOOKUP($B51,'START LİSTE'!$B$6:$F$997,5,0)),"",VLOOKUP($B51,'START LİSTE'!$B$6:$F$997,5,0))</f>
      </c>
      <c r="G51" s="102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LİSTE'!$B$6:$F$997,2,0)),"",VLOOKUP(B52,'START LİSTE'!$B$6:$F$997,2,0))</f>
      </c>
      <c r="D52" s="46">
        <f>IF(ISERROR(VLOOKUP(B52,'START LİSTE'!$B$6:$F$997,3,0)),"",VLOOKUP(B52,'START LİSTE'!$B$6:$F$997,3,0))</f>
      </c>
      <c r="E52" s="47">
        <f>IF(ISERROR(VLOOKUP(B52,'START LİSTE'!$B$6:$F$997,4,0)),"",VLOOKUP(B52,'START LİSTE'!$B$6:$F$997,4,0))</f>
      </c>
      <c r="F52" s="48">
        <f>IF(ISERROR(VLOOKUP($B52,'START LİSTE'!$B$6:$F$997,5,0)),"",VLOOKUP($B52,'START LİSTE'!$B$6:$F$997,5,0))</f>
      </c>
      <c r="G52" s="102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LİSTE'!$B$6:$F$997,2,0)),"",VLOOKUP(B53,'START LİSTE'!$B$6:$F$997,2,0))</f>
      </c>
      <c r="D53" s="46">
        <f>IF(ISERROR(VLOOKUP(B53,'START LİSTE'!$B$6:$F$997,3,0)),"",VLOOKUP(B53,'START LİSTE'!$B$6:$F$997,3,0))</f>
      </c>
      <c r="E53" s="47">
        <f>IF(ISERROR(VLOOKUP(B53,'START LİSTE'!$B$6:$F$997,4,0)),"",VLOOKUP(B53,'START LİSTE'!$B$6:$F$997,4,0))</f>
      </c>
      <c r="F53" s="48">
        <f>IF(ISERROR(VLOOKUP($B53,'START LİSTE'!$B$6:$F$997,5,0)),"",VLOOKUP($B53,'START LİSTE'!$B$6:$F$997,5,0))</f>
      </c>
      <c r="G53" s="102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LİSTE'!$B$6:$F$997,2,0)),"",VLOOKUP(B54,'START LİSTE'!$B$6:$F$997,2,0))</f>
      </c>
      <c r="D54" s="46">
        <f>IF(ISERROR(VLOOKUP(B54,'START LİSTE'!$B$6:$F$997,3,0)),"",VLOOKUP(B54,'START LİSTE'!$B$6:$F$997,3,0))</f>
      </c>
      <c r="E54" s="47">
        <f>IF(ISERROR(VLOOKUP(B54,'START LİSTE'!$B$6:$F$997,4,0)),"",VLOOKUP(B54,'START LİSTE'!$B$6:$F$997,4,0))</f>
      </c>
      <c r="F54" s="48">
        <f>IF(ISERROR(VLOOKUP($B54,'START LİSTE'!$B$6:$F$997,5,0)),"",VLOOKUP($B54,'START LİSTE'!$B$6:$F$997,5,0))</f>
      </c>
      <c r="G54" s="102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LİSTE'!$B$6:$F$997,2,0)),"",VLOOKUP(B55,'START LİSTE'!$B$6:$F$997,2,0))</f>
      </c>
      <c r="D55" s="46">
        <f>IF(ISERROR(VLOOKUP(B55,'START LİSTE'!$B$6:$F$997,3,0)),"",VLOOKUP(B55,'START LİSTE'!$B$6:$F$997,3,0))</f>
      </c>
      <c r="E55" s="47">
        <f>IF(ISERROR(VLOOKUP(B55,'START LİSTE'!$B$6:$F$997,4,0)),"",VLOOKUP(B55,'START LİSTE'!$B$6:$F$997,4,0))</f>
      </c>
      <c r="F55" s="48">
        <f>IF(ISERROR(VLOOKUP($B55,'START LİSTE'!$B$6:$F$997,5,0)),"",VLOOKUP($B55,'START LİSTE'!$B$6:$F$997,5,0))</f>
      </c>
      <c r="G55" s="102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LİSTE'!$B$6:$F$997,2,0)),"",VLOOKUP(B56,'START LİSTE'!$B$6:$F$997,2,0))</f>
      </c>
      <c r="D56" s="46">
        <f>IF(ISERROR(VLOOKUP(B56,'START LİSTE'!$B$6:$F$997,3,0)),"",VLOOKUP(B56,'START LİSTE'!$B$6:$F$997,3,0))</f>
      </c>
      <c r="E56" s="47">
        <f>IF(ISERROR(VLOOKUP(B56,'START LİSTE'!$B$6:$F$997,4,0)),"",VLOOKUP(B56,'START LİSTE'!$B$6:$F$997,4,0))</f>
      </c>
      <c r="F56" s="48">
        <f>IF(ISERROR(VLOOKUP($B56,'START LİSTE'!$B$6:$F$997,5,0)),"",VLOOKUP($B56,'START LİSTE'!$B$6:$F$997,5,0))</f>
      </c>
      <c r="G56" s="102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LİSTE'!$B$6:$F$997,2,0)),"",VLOOKUP(B57,'START LİSTE'!$B$6:$F$997,2,0))</f>
      </c>
      <c r="D57" s="46">
        <f>IF(ISERROR(VLOOKUP(B57,'START LİSTE'!$B$6:$F$997,3,0)),"",VLOOKUP(B57,'START LİSTE'!$B$6:$F$997,3,0))</f>
      </c>
      <c r="E57" s="47">
        <f>IF(ISERROR(VLOOKUP(B57,'START LİSTE'!$B$6:$F$997,4,0)),"",VLOOKUP(B57,'START LİSTE'!$B$6:$F$997,4,0))</f>
      </c>
      <c r="F57" s="48">
        <f>IF(ISERROR(VLOOKUP($B57,'START LİSTE'!$B$6:$F$997,5,0)),"",VLOOKUP($B57,'START LİSTE'!$B$6:$F$997,5,0))</f>
      </c>
      <c r="G57" s="102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LİSTE'!$B$6:$F$997,2,0)),"",VLOOKUP(B58,'START LİSTE'!$B$6:$F$997,2,0))</f>
      </c>
      <c r="D58" s="46">
        <f>IF(ISERROR(VLOOKUP(B58,'START LİSTE'!$B$6:$F$997,3,0)),"",VLOOKUP(B58,'START LİSTE'!$B$6:$F$997,3,0))</f>
      </c>
      <c r="E58" s="47">
        <f>IF(ISERROR(VLOOKUP(B58,'START LİSTE'!$B$6:$F$997,4,0)),"",VLOOKUP(B58,'START LİSTE'!$B$6:$F$997,4,0))</f>
      </c>
      <c r="F58" s="48">
        <f>IF(ISERROR(VLOOKUP($B58,'START LİSTE'!$B$6:$F$997,5,0)),"",VLOOKUP($B58,'START LİSTE'!$B$6:$F$997,5,0))</f>
      </c>
      <c r="G58" s="102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LİSTE'!$B$6:$F$997,2,0)),"",VLOOKUP(B59,'START LİSTE'!$B$6:$F$997,2,0))</f>
      </c>
      <c r="D59" s="46">
        <f>IF(ISERROR(VLOOKUP(B59,'START LİSTE'!$B$6:$F$997,3,0)),"",VLOOKUP(B59,'START LİSTE'!$B$6:$F$997,3,0))</f>
      </c>
      <c r="E59" s="47">
        <f>IF(ISERROR(VLOOKUP(B59,'START LİSTE'!$B$6:$F$997,4,0)),"",VLOOKUP(B59,'START LİSTE'!$B$6:$F$997,4,0))</f>
      </c>
      <c r="F59" s="48">
        <f>IF(ISERROR(VLOOKUP($B59,'START LİSTE'!$B$6:$F$997,5,0)),"",VLOOKUP($B59,'START LİSTE'!$B$6:$F$997,5,0))</f>
      </c>
      <c r="G59" s="102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LİSTE'!$B$6:$F$997,2,0)),"",VLOOKUP(B60,'START LİSTE'!$B$6:$F$997,2,0))</f>
      </c>
      <c r="D60" s="46">
        <f>IF(ISERROR(VLOOKUP(B60,'START LİSTE'!$B$6:$F$997,3,0)),"",VLOOKUP(B60,'START LİSTE'!$B$6:$F$997,3,0))</f>
      </c>
      <c r="E60" s="47">
        <f>IF(ISERROR(VLOOKUP(B60,'START LİSTE'!$B$6:$F$997,4,0)),"",VLOOKUP(B60,'START LİSTE'!$B$6:$F$997,4,0))</f>
      </c>
      <c r="F60" s="48">
        <f>IF(ISERROR(VLOOKUP($B60,'START LİSTE'!$B$6:$F$997,5,0)),"",VLOOKUP($B60,'START LİSTE'!$B$6:$F$997,5,0))</f>
      </c>
      <c r="G60" s="102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LİSTE'!$B$6:$F$997,2,0)),"",VLOOKUP(B61,'START LİSTE'!$B$6:$F$997,2,0))</f>
      </c>
      <c r="D61" s="46">
        <f>IF(ISERROR(VLOOKUP(B61,'START LİSTE'!$B$6:$F$997,3,0)),"",VLOOKUP(B61,'START LİSTE'!$B$6:$F$997,3,0))</f>
      </c>
      <c r="E61" s="47">
        <f>IF(ISERROR(VLOOKUP(B61,'START LİSTE'!$B$6:$F$997,4,0)),"",VLOOKUP(B61,'START LİSTE'!$B$6:$F$997,4,0))</f>
      </c>
      <c r="F61" s="48">
        <f>IF(ISERROR(VLOOKUP($B61,'START LİSTE'!$B$6:$F$997,5,0)),"",VLOOKUP($B61,'START LİSTE'!$B$6:$F$997,5,0))</f>
      </c>
      <c r="G61" s="102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LİSTE'!$B$6:$F$997,2,0)),"",VLOOKUP(B62,'START LİSTE'!$B$6:$F$997,2,0))</f>
      </c>
      <c r="D62" s="46">
        <f>IF(ISERROR(VLOOKUP(B62,'START LİSTE'!$B$6:$F$997,3,0)),"",VLOOKUP(B62,'START LİSTE'!$B$6:$F$997,3,0))</f>
      </c>
      <c r="E62" s="47">
        <f>IF(ISERROR(VLOOKUP(B62,'START LİSTE'!$B$6:$F$997,4,0)),"",VLOOKUP(B62,'START LİSTE'!$B$6:$F$997,4,0))</f>
      </c>
      <c r="F62" s="48">
        <f>IF(ISERROR(VLOOKUP($B62,'START LİSTE'!$B$6:$F$997,5,0)),"",VLOOKUP($B62,'START LİSTE'!$B$6:$F$997,5,0))</f>
      </c>
      <c r="G62" s="102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LİSTE'!$B$6:$F$997,2,0)),"",VLOOKUP(B63,'START LİSTE'!$B$6:$F$997,2,0))</f>
      </c>
      <c r="D63" s="46">
        <f>IF(ISERROR(VLOOKUP(B63,'START LİSTE'!$B$6:$F$997,3,0)),"",VLOOKUP(B63,'START LİSTE'!$B$6:$F$997,3,0))</f>
      </c>
      <c r="E63" s="47">
        <f>IF(ISERROR(VLOOKUP(B63,'START LİSTE'!$B$6:$F$997,4,0)),"",VLOOKUP(B63,'START LİSTE'!$B$6:$F$997,4,0))</f>
      </c>
      <c r="F63" s="48">
        <f>IF(ISERROR(VLOOKUP($B63,'START LİSTE'!$B$6:$F$997,5,0)),"",VLOOKUP($B63,'START LİSTE'!$B$6:$F$997,5,0))</f>
      </c>
      <c r="G63" s="102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LİSTE'!$B$6:$F$997,2,0)),"",VLOOKUP(B64,'START LİSTE'!$B$6:$F$997,2,0))</f>
      </c>
      <c r="D64" s="46">
        <f>IF(ISERROR(VLOOKUP(B64,'START LİSTE'!$B$6:$F$997,3,0)),"",VLOOKUP(B64,'START LİSTE'!$B$6:$F$997,3,0))</f>
      </c>
      <c r="E64" s="47">
        <f>IF(ISERROR(VLOOKUP(B64,'START LİSTE'!$B$6:$F$997,4,0)),"",VLOOKUP(B64,'START LİSTE'!$B$6:$F$997,4,0))</f>
      </c>
      <c r="F64" s="48">
        <f>IF(ISERROR(VLOOKUP($B64,'START LİSTE'!$B$6:$F$997,5,0)),"",VLOOKUP($B64,'START LİSTE'!$B$6:$F$997,5,0))</f>
      </c>
      <c r="G64" s="102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LİSTE'!$B$6:$F$997,2,0)),"",VLOOKUP(B65,'START LİSTE'!$B$6:$F$997,2,0))</f>
      </c>
      <c r="D65" s="46">
        <f>IF(ISERROR(VLOOKUP(B65,'START LİSTE'!$B$6:$F$997,3,0)),"",VLOOKUP(B65,'START LİSTE'!$B$6:$F$997,3,0))</f>
      </c>
      <c r="E65" s="47">
        <f>IF(ISERROR(VLOOKUP(B65,'START LİSTE'!$B$6:$F$997,4,0)),"",VLOOKUP(B65,'START LİSTE'!$B$6:$F$997,4,0))</f>
      </c>
      <c r="F65" s="48">
        <f>IF(ISERROR(VLOOKUP($B65,'START LİSTE'!$B$6:$F$997,5,0)),"",VLOOKUP($B65,'START LİSTE'!$B$6:$F$997,5,0))</f>
      </c>
      <c r="G65" s="102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LİSTE'!$B$6:$F$997,2,0)),"",VLOOKUP(B66,'START LİSTE'!$B$6:$F$997,2,0))</f>
      </c>
      <c r="D66" s="46">
        <f>IF(ISERROR(VLOOKUP(B66,'START LİSTE'!$B$6:$F$997,3,0)),"",VLOOKUP(B66,'START LİSTE'!$B$6:$F$997,3,0))</f>
      </c>
      <c r="E66" s="47">
        <f>IF(ISERROR(VLOOKUP(B66,'START LİSTE'!$B$6:$F$997,4,0)),"",VLOOKUP(B66,'START LİSTE'!$B$6:$F$997,4,0))</f>
      </c>
      <c r="F66" s="48">
        <f>IF(ISERROR(VLOOKUP($B66,'START LİSTE'!$B$6:$F$997,5,0)),"",VLOOKUP($B66,'START LİSTE'!$B$6:$F$997,5,0))</f>
      </c>
      <c r="G66" s="102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LİSTE'!$B$6:$F$997,2,0)),"",VLOOKUP(B67,'START LİSTE'!$B$6:$F$997,2,0))</f>
      </c>
      <c r="D67" s="46">
        <f>IF(ISERROR(VLOOKUP(B67,'START LİSTE'!$B$6:$F$997,3,0)),"",VLOOKUP(B67,'START LİSTE'!$B$6:$F$997,3,0))</f>
      </c>
      <c r="E67" s="47">
        <f>IF(ISERROR(VLOOKUP(B67,'START LİSTE'!$B$6:$F$997,4,0)),"",VLOOKUP(B67,'START LİSTE'!$B$6:$F$997,4,0))</f>
      </c>
      <c r="F67" s="48">
        <f>IF(ISERROR(VLOOKUP($B67,'START LİSTE'!$B$6:$F$997,5,0)),"",VLOOKUP($B67,'START LİSTE'!$B$6:$F$997,5,0))</f>
      </c>
      <c r="G67" s="102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LİSTE'!$B$6:$F$997,2,0)),"",VLOOKUP(B68,'START LİSTE'!$B$6:$F$997,2,0))</f>
      </c>
      <c r="D68" s="46">
        <f>IF(ISERROR(VLOOKUP(B68,'START LİSTE'!$B$6:$F$997,3,0)),"",VLOOKUP(B68,'START LİSTE'!$B$6:$F$997,3,0))</f>
      </c>
      <c r="E68" s="47">
        <f>IF(ISERROR(VLOOKUP(B68,'START LİSTE'!$B$6:$F$997,4,0)),"",VLOOKUP(B68,'START LİSTE'!$B$6:$F$997,4,0))</f>
      </c>
      <c r="F68" s="48">
        <f>IF(ISERROR(VLOOKUP($B68,'START LİSTE'!$B$6:$F$997,5,0)),"",VLOOKUP($B68,'START LİSTE'!$B$6:$F$997,5,0))</f>
      </c>
      <c r="G68" s="102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LİSTE'!$B$6:$F$997,2,0)),"",VLOOKUP(B69,'START LİSTE'!$B$6:$F$997,2,0))</f>
      </c>
      <c r="D69" s="46">
        <f>IF(ISERROR(VLOOKUP(B69,'START LİSTE'!$B$6:$F$997,3,0)),"",VLOOKUP(B69,'START LİSTE'!$B$6:$F$997,3,0))</f>
      </c>
      <c r="E69" s="47">
        <f>IF(ISERROR(VLOOKUP(B69,'START LİSTE'!$B$6:$F$997,4,0)),"",VLOOKUP(B69,'START LİSTE'!$B$6:$F$997,4,0))</f>
      </c>
      <c r="F69" s="48">
        <f>IF(ISERROR(VLOOKUP($B69,'START LİSTE'!$B$6:$F$997,5,0)),"",VLOOKUP($B69,'START LİSTE'!$B$6:$F$997,5,0))</f>
      </c>
      <c r="G69" s="102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LİSTE'!$B$6:$F$997,2,0)),"",VLOOKUP(B70,'START LİSTE'!$B$6:$F$997,2,0))</f>
      </c>
      <c r="D70" s="46">
        <f>IF(ISERROR(VLOOKUP(B70,'START LİSTE'!$B$6:$F$997,3,0)),"",VLOOKUP(B70,'START LİSTE'!$B$6:$F$997,3,0))</f>
      </c>
      <c r="E70" s="47">
        <f>IF(ISERROR(VLOOKUP(B70,'START LİSTE'!$B$6:$F$997,4,0)),"",VLOOKUP(B70,'START LİSTE'!$B$6:$F$997,4,0))</f>
      </c>
      <c r="F70" s="48">
        <f>IF(ISERROR(VLOOKUP($B70,'START LİSTE'!$B$6:$F$997,5,0)),"",VLOOKUP($B70,'START LİSTE'!$B$6:$F$997,5,0))</f>
      </c>
      <c r="G70" s="102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LİSTE'!$B$6:$F$997,2,0)),"",VLOOKUP(B71,'START LİSTE'!$B$6:$F$997,2,0))</f>
      </c>
      <c r="D71" s="46">
        <f>IF(ISERROR(VLOOKUP(B71,'START LİSTE'!$B$6:$F$997,3,0)),"",VLOOKUP(B71,'START LİSTE'!$B$6:$F$997,3,0))</f>
      </c>
      <c r="E71" s="47">
        <f>IF(ISERROR(VLOOKUP(B71,'START LİSTE'!$B$6:$F$997,4,0)),"",VLOOKUP(B71,'START LİSTE'!$B$6:$F$997,4,0))</f>
      </c>
      <c r="F71" s="48">
        <f>IF(ISERROR(VLOOKUP($B71,'START LİSTE'!$B$6:$F$997,5,0)),"",VLOOKUP($B71,'START LİSTE'!$B$6:$F$997,5,0))</f>
      </c>
      <c r="G71" s="102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LİSTE'!$B$6:$F$997,2,0)),"",VLOOKUP(B72,'START LİSTE'!$B$6:$F$997,2,0))</f>
      </c>
      <c r="D72" s="46">
        <f>IF(ISERROR(VLOOKUP(B72,'START LİSTE'!$B$6:$F$997,3,0)),"",VLOOKUP(B72,'START LİSTE'!$B$6:$F$997,3,0))</f>
      </c>
      <c r="E72" s="47">
        <f>IF(ISERROR(VLOOKUP(B72,'START LİSTE'!$B$6:$F$997,4,0)),"",VLOOKUP(B72,'START LİSTE'!$B$6:$F$997,4,0))</f>
      </c>
      <c r="F72" s="48">
        <f>IF(ISERROR(VLOOKUP($B72,'START LİSTE'!$B$6:$F$997,5,0)),"",VLOOKUP($B72,'START LİSTE'!$B$6:$F$997,5,0))</f>
      </c>
      <c r="G72" s="102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LİSTE'!$B$6:$F$997,2,0)),"",VLOOKUP(B73,'START LİSTE'!$B$6:$F$997,2,0))</f>
      </c>
      <c r="D73" s="46">
        <f>IF(ISERROR(VLOOKUP(B73,'START LİSTE'!$B$6:$F$997,3,0)),"",VLOOKUP(B73,'START LİSTE'!$B$6:$F$997,3,0))</f>
      </c>
      <c r="E73" s="47">
        <f>IF(ISERROR(VLOOKUP(B73,'START LİSTE'!$B$6:$F$997,4,0)),"",VLOOKUP(B73,'START LİSTE'!$B$6:$F$997,4,0))</f>
      </c>
      <c r="F73" s="48">
        <f>IF(ISERROR(VLOOKUP($B73,'START LİSTE'!$B$6:$F$997,5,0)),"",VLOOKUP($B73,'START LİSTE'!$B$6:$F$997,5,0))</f>
      </c>
      <c r="G73" s="102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LİSTE'!$B$6:$F$997,2,0)),"",VLOOKUP(B74,'START LİSTE'!$B$6:$F$997,2,0))</f>
      </c>
      <c r="D74" s="46">
        <f>IF(ISERROR(VLOOKUP(B74,'START LİSTE'!$B$6:$F$997,3,0)),"",VLOOKUP(B74,'START LİSTE'!$B$6:$F$997,3,0))</f>
      </c>
      <c r="E74" s="47">
        <f>IF(ISERROR(VLOOKUP(B74,'START LİSTE'!$B$6:$F$997,4,0)),"",VLOOKUP(B74,'START LİSTE'!$B$6:$F$997,4,0))</f>
      </c>
      <c r="F74" s="48">
        <f>IF(ISERROR(VLOOKUP($B74,'START LİSTE'!$B$6:$F$997,5,0)),"",VLOOKUP($B74,'START LİSTE'!$B$6:$F$997,5,0))</f>
      </c>
      <c r="G74" s="102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LİSTE'!$B$6:$F$997,2,0)),"",VLOOKUP(B75,'START LİSTE'!$B$6:$F$997,2,0))</f>
      </c>
      <c r="D75" s="46">
        <f>IF(ISERROR(VLOOKUP(B75,'START LİSTE'!$B$6:$F$997,3,0)),"",VLOOKUP(B75,'START LİSTE'!$B$6:$F$997,3,0))</f>
      </c>
      <c r="E75" s="47">
        <f>IF(ISERROR(VLOOKUP(B75,'START LİSTE'!$B$6:$F$997,4,0)),"",VLOOKUP(B75,'START LİSTE'!$B$6:$F$997,4,0))</f>
      </c>
      <c r="F75" s="48">
        <f>IF(ISERROR(VLOOKUP($B75,'START LİSTE'!$B$6:$F$997,5,0)),"",VLOOKUP($B75,'START LİSTE'!$B$6:$F$997,5,0))</f>
      </c>
      <c r="G75" s="102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LİSTE'!$B$6:$F$997,2,0)),"",VLOOKUP(B76,'START LİSTE'!$B$6:$F$997,2,0))</f>
      </c>
      <c r="D76" s="46">
        <f>IF(ISERROR(VLOOKUP(B76,'START LİSTE'!$B$6:$F$997,3,0)),"",VLOOKUP(B76,'START LİSTE'!$B$6:$F$997,3,0))</f>
      </c>
      <c r="E76" s="47">
        <f>IF(ISERROR(VLOOKUP(B76,'START LİSTE'!$B$6:$F$997,4,0)),"",VLOOKUP(B76,'START LİSTE'!$B$6:$F$997,4,0))</f>
      </c>
      <c r="F76" s="48">
        <f>IF(ISERROR(VLOOKUP($B76,'START LİSTE'!$B$6:$F$997,5,0)),"",VLOOKUP($B76,'START LİSTE'!$B$6:$F$997,5,0))</f>
      </c>
      <c r="G76" s="102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LİSTE'!$B$6:$F$997,2,0)),"",VLOOKUP(B77,'START LİSTE'!$B$6:$F$997,2,0))</f>
      </c>
      <c r="D77" s="46">
        <f>IF(ISERROR(VLOOKUP(B77,'START LİSTE'!$B$6:$F$997,3,0)),"",VLOOKUP(B77,'START LİSTE'!$B$6:$F$997,3,0))</f>
      </c>
      <c r="E77" s="47">
        <f>IF(ISERROR(VLOOKUP(B77,'START LİSTE'!$B$6:$F$997,4,0)),"",VLOOKUP(B77,'START LİSTE'!$B$6:$F$997,4,0))</f>
      </c>
      <c r="F77" s="48">
        <f>IF(ISERROR(VLOOKUP($B77,'START LİSTE'!$B$6:$F$997,5,0)),"",VLOOKUP($B77,'START LİSTE'!$B$6:$F$997,5,0))</f>
      </c>
      <c r="G77" s="102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LİSTE'!$B$6:$F$997,2,0)),"",VLOOKUP(B78,'START LİSTE'!$B$6:$F$997,2,0))</f>
      </c>
      <c r="D78" s="46">
        <f>IF(ISERROR(VLOOKUP(B78,'START LİSTE'!$B$6:$F$997,3,0)),"",VLOOKUP(B78,'START LİSTE'!$B$6:$F$997,3,0))</f>
      </c>
      <c r="E78" s="47">
        <f>IF(ISERROR(VLOOKUP(B78,'START LİSTE'!$B$6:$F$997,4,0)),"",VLOOKUP(B78,'START LİSTE'!$B$6:$F$997,4,0))</f>
      </c>
      <c r="F78" s="48">
        <f>IF(ISERROR(VLOOKUP($B78,'START LİSTE'!$B$6:$F$997,5,0)),"",VLOOKUP($B78,'START LİSTE'!$B$6:$F$997,5,0))</f>
      </c>
      <c r="G78" s="102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LİSTE'!$B$6:$F$997,2,0)),"",VLOOKUP(B79,'START LİSTE'!$B$6:$F$997,2,0))</f>
      </c>
      <c r="D79" s="46">
        <f>IF(ISERROR(VLOOKUP(B79,'START LİSTE'!$B$6:$F$997,3,0)),"",VLOOKUP(B79,'START LİSTE'!$B$6:$F$997,3,0))</f>
      </c>
      <c r="E79" s="47">
        <f>IF(ISERROR(VLOOKUP(B79,'START LİSTE'!$B$6:$F$997,4,0)),"",VLOOKUP(B79,'START LİSTE'!$B$6:$F$997,4,0))</f>
      </c>
      <c r="F79" s="48">
        <f>IF(ISERROR(VLOOKUP($B79,'START LİSTE'!$B$6:$F$997,5,0)),"",VLOOKUP($B79,'START LİSTE'!$B$6:$F$997,5,0))</f>
      </c>
      <c r="G79" s="102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LİSTE'!$B$6:$F$997,2,0)),"",VLOOKUP(B80,'START LİSTE'!$B$6:$F$997,2,0))</f>
      </c>
      <c r="D80" s="46">
        <f>IF(ISERROR(VLOOKUP(B80,'START LİSTE'!$B$6:$F$997,3,0)),"",VLOOKUP(B80,'START LİSTE'!$B$6:$F$997,3,0))</f>
      </c>
      <c r="E80" s="47">
        <f>IF(ISERROR(VLOOKUP(B80,'START LİSTE'!$B$6:$F$997,4,0)),"",VLOOKUP(B80,'START LİSTE'!$B$6:$F$997,4,0))</f>
      </c>
      <c r="F80" s="48">
        <f>IF(ISERROR(VLOOKUP($B80,'START LİSTE'!$B$6:$F$997,5,0)),"",VLOOKUP($B80,'START LİSTE'!$B$6:$F$997,5,0))</f>
      </c>
      <c r="G80" s="102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LİSTE'!$B$6:$F$997,2,0)),"",VLOOKUP(B81,'START LİSTE'!$B$6:$F$997,2,0))</f>
      </c>
      <c r="D81" s="46">
        <f>IF(ISERROR(VLOOKUP(B81,'START LİSTE'!$B$6:$F$997,3,0)),"",VLOOKUP(B81,'START LİSTE'!$B$6:$F$997,3,0))</f>
      </c>
      <c r="E81" s="47">
        <f>IF(ISERROR(VLOOKUP(B81,'START LİSTE'!$B$6:$F$997,4,0)),"",VLOOKUP(B81,'START LİSTE'!$B$6:$F$997,4,0))</f>
      </c>
      <c r="F81" s="48">
        <f>IF(ISERROR(VLOOKUP($B81,'START LİSTE'!$B$6:$F$997,5,0)),"",VLOOKUP($B81,'START LİSTE'!$B$6:$F$997,5,0))</f>
      </c>
      <c r="G81" s="102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LİSTE'!$B$6:$F$997,2,0)),"",VLOOKUP(B82,'START LİSTE'!$B$6:$F$997,2,0))</f>
      </c>
      <c r="D82" s="46">
        <f>IF(ISERROR(VLOOKUP(B82,'START LİSTE'!$B$6:$F$997,3,0)),"",VLOOKUP(B82,'START LİSTE'!$B$6:$F$997,3,0))</f>
      </c>
      <c r="E82" s="47">
        <f>IF(ISERROR(VLOOKUP(B82,'START LİSTE'!$B$6:$F$997,4,0)),"",VLOOKUP(B82,'START LİSTE'!$B$6:$F$997,4,0))</f>
      </c>
      <c r="F82" s="48">
        <f>IF(ISERROR(VLOOKUP($B82,'START LİSTE'!$B$6:$F$997,5,0)),"",VLOOKUP($B82,'START LİSTE'!$B$6:$F$997,5,0))</f>
      </c>
      <c r="G82" s="102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LİSTE'!$B$6:$F$997,2,0)),"",VLOOKUP(B83,'START LİSTE'!$B$6:$F$997,2,0))</f>
      </c>
      <c r="D83" s="46">
        <f>IF(ISERROR(VLOOKUP(B83,'START LİSTE'!$B$6:$F$997,3,0)),"",VLOOKUP(B83,'START LİSTE'!$B$6:$F$997,3,0))</f>
      </c>
      <c r="E83" s="47">
        <f>IF(ISERROR(VLOOKUP(B83,'START LİSTE'!$B$6:$F$997,4,0)),"",VLOOKUP(B83,'START LİSTE'!$B$6:$F$997,4,0))</f>
      </c>
      <c r="F83" s="48">
        <f>IF(ISERROR(VLOOKUP($B83,'START LİSTE'!$B$6:$F$997,5,0)),"",VLOOKUP($B83,'START LİSTE'!$B$6:$F$997,5,0))</f>
      </c>
      <c r="G83" s="102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LİSTE'!$B$6:$F$997,2,0)),"",VLOOKUP(B84,'START LİSTE'!$B$6:$F$997,2,0))</f>
      </c>
      <c r="D84" s="46">
        <f>IF(ISERROR(VLOOKUP(B84,'START LİSTE'!$B$6:$F$997,3,0)),"",VLOOKUP(B84,'START LİSTE'!$B$6:$F$997,3,0))</f>
      </c>
      <c r="E84" s="47">
        <f>IF(ISERROR(VLOOKUP(B84,'START LİSTE'!$B$6:$F$997,4,0)),"",VLOOKUP(B84,'START LİSTE'!$B$6:$F$997,4,0))</f>
      </c>
      <c r="F84" s="48">
        <f>IF(ISERROR(VLOOKUP($B84,'START LİSTE'!$B$6:$F$997,5,0)),"",VLOOKUP($B84,'START LİSTE'!$B$6:$F$997,5,0))</f>
      </c>
      <c r="G84" s="102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LİSTE'!$B$6:$F$997,2,0)),"",VLOOKUP(B85,'START LİSTE'!$B$6:$F$997,2,0))</f>
      </c>
      <c r="D85" s="46">
        <f>IF(ISERROR(VLOOKUP(B85,'START LİSTE'!$B$6:$F$997,3,0)),"",VLOOKUP(B85,'START LİSTE'!$B$6:$F$997,3,0))</f>
      </c>
      <c r="E85" s="47">
        <f>IF(ISERROR(VLOOKUP(B85,'START LİSTE'!$B$6:$F$997,4,0)),"",VLOOKUP(B85,'START LİSTE'!$B$6:$F$997,4,0))</f>
      </c>
      <c r="F85" s="48">
        <f>IF(ISERROR(VLOOKUP($B85,'START LİSTE'!$B$6:$F$997,5,0)),"",VLOOKUP($B85,'START LİSTE'!$B$6:$F$997,5,0))</f>
      </c>
      <c r="G85" s="102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LİSTE'!$B$6:$F$997,2,0)),"",VLOOKUP(B86,'START LİSTE'!$B$6:$F$997,2,0))</f>
      </c>
      <c r="D86" s="46">
        <f>IF(ISERROR(VLOOKUP(B86,'START LİSTE'!$B$6:$F$997,3,0)),"",VLOOKUP(B86,'START LİSTE'!$B$6:$F$997,3,0))</f>
      </c>
      <c r="E86" s="47">
        <f>IF(ISERROR(VLOOKUP(B86,'START LİSTE'!$B$6:$F$997,4,0)),"",VLOOKUP(B86,'START LİSTE'!$B$6:$F$997,4,0))</f>
      </c>
      <c r="F86" s="48">
        <f>IF(ISERROR(VLOOKUP($B86,'START LİSTE'!$B$6:$F$997,5,0)),"",VLOOKUP($B86,'START LİSTE'!$B$6:$F$997,5,0))</f>
      </c>
      <c r="G86" s="102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LİSTE'!$B$6:$F$997,2,0)),"",VLOOKUP(B87,'START LİSTE'!$B$6:$F$997,2,0))</f>
      </c>
      <c r="D87" s="46">
        <f>IF(ISERROR(VLOOKUP(B87,'START LİSTE'!$B$6:$F$997,3,0)),"",VLOOKUP(B87,'START LİSTE'!$B$6:$F$997,3,0))</f>
      </c>
      <c r="E87" s="47">
        <f>IF(ISERROR(VLOOKUP(B87,'START LİSTE'!$B$6:$F$997,4,0)),"",VLOOKUP(B87,'START LİSTE'!$B$6:$F$997,4,0))</f>
      </c>
      <c r="F87" s="48">
        <f>IF(ISERROR(VLOOKUP($B87,'START LİSTE'!$B$6:$F$997,5,0)),"",VLOOKUP($B87,'START LİSTE'!$B$6:$F$997,5,0))</f>
      </c>
      <c r="G87" s="102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LİSTE'!$B$6:$F$997,2,0)),"",VLOOKUP(B88,'START LİSTE'!$B$6:$F$997,2,0))</f>
      </c>
      <c r="D88" s="46">
        <f>IF(ISERROR(VLOOKUP(B88,'START LİSTE'!$B$6:$F$997,3,0)),"",VLOOKUP(B88,'START LİSTE'!$B$6:$F$997,3,0))</f>
      </c>
      <c r="E88" s="47">
        <f>IF(ISERROR(VLOOKUP(B88,'START LİSTE'!$B$6:$F$997,4,0)),"",VLOOKUP(B88,'START LİSTE'!$B$6:$F$997,4,0))</f>
      </c>
      <c r="F88" s="48">
        <f>IF(ISERROR(VLOOKUP($B88,'START LİSTE'!$B$6:$F$997,5,0)),"",VLOOKUP($B88,'START LİSTE'!$B$6:$F$997,5,0))</f>
      </c>
      <c r="G88" s="102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LİSTE'!$B$6:$F$997,2,0)),"",VLOOKUP(B89,'START LİSTE'!$B$6:$F$997,2,0))</f>
      </c>
      <c r="D89" s="46">
        <f>IF(ISERROR(VLOOKUP(B89,'START LİSTE'!$B$6:$F$997,3,0)),"",VLOOKUP(B89,'START LİSTE'!$B$6:$F$997,3,0))</f>
      </c>
      <c r="E89" s="47">
        <f>IF(ISERROR(VLOOKUP(B89,'START LİSTE'!$B$6:$F$997,4,0)),"",VLOOKUP(B89,'START LİSTE'!$B$6:$F$997,4,0))</f>
      </c>
      <c r="F89" s="48">
        <f>IF(ISERROR(VLOOKUP($B89,'START LİSTE'!$B$6:$F$997,5,0)),"",VLOOKUP($B89,'START LİSTE'!$B$6:$F$997,5,0))</f>
      </c>
      <c r="G89" s="102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LİSTE'!$B$6:$F$997,2,0)),"",VLOOKUP(B90,'START LİSTE'!$B$6:$F$997,2,0))</f>
      </c>
      <c r="D90" s="46">
        <f>IF(ISERROR(VLOOKUP(B90,'START LİSTE'!$B$6:$F$997,3,0)),"",VLOOKUP(B90,'START LİSTE'!$B$6:$F$997,3,0))</f>
      </c>
      <c r="E90" s="47">
        <f>IF(ISERROR(VLOOKUP(B90,'START LİSTE'!$B$6:$F$997,4,0)),"",VLOOKUP(B90,'START LİSTE'!$B$6:$F$997,4,0))</f>
      </c>
      <c r="F90" s="48">
        <f>IF(ISERROR(VLOOKUP($B90,'START LİSTE'!$B$6:$F$997,5,0)),"",VLOOKUP($B90,'START LİSTE'!$B$6:$F$997,5,0))</f>
      </c>
      <c r="G90" s="102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LİSTE'!$B$6:$F$997,2,0)),"",VLOOKUP(B91,'START LİSTE'!$B$6:$F$997,2,0))</f>
      </c>
      <c r="D91" s="46">
        <f>IF(ISERROR(VLOOKUP(B91,'START LİSTE'!$B$6:$F$997,3,0)),"",VLOOKUP(B91,'START LİSTE'!$B$6:$F$997,3,0))</f>
      </c>
      <c r="E91" s="47">
        <f>IF(ISERROR(VLOOKUP(B91,'START LİSTE'!$B$6:$F$997,4,0)),"",VLOOKUP(B91,'START LİSTE'!$B$6:$F$997,4,0))</f>
      </c>
      <c r="F91" s="48">
        <f>IF(ISERROR(VLOOKUP($B91,'START LİSTE'!$B$6:$F$997,5,0)),"",VLOOKUP($B91,'START LİSTE'!$B$6:$F$997,5,0))</f>
      </c>
      <c r="G91" s="102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LİSTE'!$B$6:$F$997,2,0)),"",VLOOKUP(B92,'START LİSTE'!$B$6:$F$997,2,0))</f>
      </c>
      <c r="D92" s="46">
        <f>IF(ISERROR(VLOOKUP(B92,'START LİSTE'!$B$6:$F$997,3,0)),"",VLOOKUP(B92,'START LİSTE'!$B$6:$F$997,3,0))</f>
      </c>
      <c r="E92" s="47">
        <f>IF(ISERROR(VLOOKUP(B92,'START LİSTE'!$B$6:$F$997,4,0)),"",VLOOKUP(B92,'START LİSTE'!$B$6:$F$997,4,0))</f>
      </c>
      <c r="F92" s="48">
        <f>IF(ISERROR(VLOOKUP($B92,'START LİSTE'!$B$6:$F$997,5,0)),"",VLOOKUP($B92,'START LİSTE'!$B$6:$F$997,5,0))</f>
      </c>
      <c r="G92" s="102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LİSTE'!$B$6:$F$997,2,0)),"",VLOOKUP(B93,'START LİSTE'!$B$6:$F$997,2,0))</f>
      </c>
      <c r="D93" s="46">
        <f>IF(ISERROR(VLOOKUP(B93,'START LİSTE'!$B$6:$F$997,3,0)),"",VLOOKUP(B93,'START LİSTE'!$B$6:$F$997,3,0))</f>
      </c>
      <c r="E93" s="47">
        <f>IF(ISERROR(VLOOKUP(B93,'START LİSTE'!$B$6:$F$997,4,0)),"",VLOOKUP(B93,'START LİSTE'!$B$6:$F$997,4,0))</f>
      </c>
      <c r="F93" s="48">
        <f>IF(ISERROR(VLOOKUP($B93,'START LİSTE'!$B$6:$F$997,5,0)),"",VLOOKUP($B93,'START LİSTE'!$B$6:$F$997,5,0))</f>
      </c>
      <c r="G93" s="102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LİSTE'!$B$6:$F$997,2,0)),"",VLOOKUP(B94,'START LİSTE'!$B$6:$F$997,2,0))</f>
      </c>
      <c r="D94" s="46">
        <f>IF(ISERROR(VLOOKUP(B94,'START LİSTE'!$B$6:$F$997,3,0)),"",VLOOKUP(B94,'START LİSTE'!$B$6:$F$997,3,0))</f>
      </c>
      <c r="E94" s="47">
        <f>IF(ISERROR(VLOOKUP(B94,'START LİSTE'!$B$6:$F$997,4,0)),"",VLOOKUP(B94,'START LİSTE'!$B$6:$F$997,4,0))</f>
      </c>
      <c r="F94" s="48">
        <f>IF(ISERROR(VLOOKUP($B94,'START LİSTE'!$B$6:$F$997,5,0)),"",VLOOKUP($B94,'START LİSTE'!$B$6:$F$997,5,0))</f>
      </c>
      <c r="G94" s="102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LİSTE'!$B$6:$F$997,2,0)),"",VLOOKUP(B95,'START LİSTE'!$B$6:$F$997,2,0))</f>
      </c>
      <c r="D95" s="46">
        <f>IF(ISERROR(VLOOKUP(B95,'START LİSTE'!$B$6:$F$997,3,0)),"",VLOOKUP(B95,'START LİSTE'!$B$6:$F$997,3,0))</f>
      </c>
      <c r="E95" s="47">
        <f>IF(ISERROR(VLOOKUP(B95,'START LİSTE'!$B$6:$F$997,4,0)),"",VLOOKUP(B95,'START LİSTE'!$B$6:$F$997,4,0))</f>
      </c>
      <c r="F95" s="48">
        <f>IF(ISERROR(VLOOKUP($B95,'START LİSTE'!$B$6:$F$997,5,0)),"",VLOOKUP($B95,'START LİSTE'!$B$6:$F$997,5,0))</f>
      </c>
      <c r="G95" s="102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LİSTE'!$B$6:$F$997,2,0)),"",VLOOKUP(B96,'START LİSTE'!$B$6:$F$997,2,0))</f>
      </c>
      <c r="D96" s="46">
        <f>IF(ISERROR(VLOOKUP(B96,'START LİSTE'!$B$6:$F$997,3,0)),"",VLOOKUP(B96,'START LİSTE'!$B$6:$F$997,3,0))</f>
      </c>
      <c r="E96" s="47">
        <f>IF(ISERROR(VLOOKUP(B96,'START LİSTE'!$B$6:$F$997,4,0)),"",VLOOKUP(B96,'START LİSTE'!$B$6:$F$997,4,0))</f>
      </c>
      <c r="F96" s="48">
        <f>IF(ISERROR(VLOOKUP($B96,'START LİSTE'!$B$6:$F$997,5,0)),"",VLOOKUP($B96,'START LİSTE'!$B$6:$F$997,5,0))</f>
      </c>
      <c r="G96" s="102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LİSTE'!$B$6:$F$997,2,0)),"",VLOOKUP(B97,'START LİSTE'!$B$6:$F$997,2,0))</f>
      </c>
      <c r="D97" s="46">
        <f>IF(ISERROR(VLOOKUP(B97,'START LİSTE'!$B$6:$F$997,3,0)),"",VLOOKUP(B97,'START LİSTE'!$B$6:$F$997,3,0))</f>
      </c>
      <c r="E97" s="47">
        <f>IF(ISERROR(VLOOKUP(B97,'START LİSTE'!$B$6:$F$997,4,0)),"",VLOOKUP(B97,'START LİSTE'!$B$6:$F$997,4,0))</f>
      </c>
      <c r="F97" s="48">
        <f>IF(ISERROR(VLOOKUP($B97,'START LİSTE'!$B$6:$F$997,5,0)),"",VLOOKUP($B97,'START LİSTE'!$B$6:$F$997,5,0))</f>
      </c>
      <c r="G97" s="102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LİSTE'!$B$6:$F$997,2,0)),"",VLOOKUP(B98,'START LİSTE'!$B$6:$F$997,2,0))</f>
      </c>
      <c r="D98" s="46">
        <f>IF(ISERROR(VLOOKUP(B98,'START LİSTE'!$B$6:$F$997,3,0)),"",VLOOKUP(B98,'START LİSTE'!$B$6:$F$997,3,0))</f>
      </c>
      <c r="E98" s="47">
        <f>IF(ISERROR(VLOOKUP(B98,'START LİSTE'!$B$6:$F$997,4,0)),"",VLOOKUP(B98,'START LİSTE'!$B$6:$F$997,4,0))</f>
      </c>
      <c r="F98" s="48">
        <f>IF(ISERROR(VLOOKUP($B98,'START LİSTE'!$B$6:$F$997,5,0)),"",VLOOKUP($B98,'START LİSTE'!$B$6:$F$997,5,0))</f>
      </c>
      <c r="G98" s="102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LİSTE'!$B$6:$F$997,2,0)),"",VLOOKUP(B99,'START LİSTE'!$B$6:$F$997,2,0))</f>
      </c>
      <c r="D99" s="46">
        <f>IF(ISERROR(VLOOKUP(B99,'START LİSTE'!$B$6:$F$997,3,0)),"",VLOOKUP(B99,'START LİSTE'!$B$6:$F$997,3,0))</f>
      </c>
      <c r="E99" s="47">
        <f>IF(ISERROR(VLOOKUP(B99,'START LİSTE'!$B$6:$F$997,4,0)),"",VLOOKUP(B99,'START LİSTE'!$B$6:$F$997,4,0))</f>
      </c>
      <c r="F99" s="48">
        <f>IF(ISERROR(VLOOKUP($B99,'START LİSTE'!$B$6:$F$997,5,0)),"",VLOOKUP($B99,'START LİSTE'!$B$6:$F$997,5,0))</f>
      </c>
      <c r="G99" s="102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LİSTE'!$B$6:$F$997,2,0)),"",VLOOKUP(B100,'START LİSTE'!$B$6:$F$997,2,0))</f>
      </c>
      <c r="D100" s="46">
        <f>IF(ISERROR(VLOOKUP(B100,'START LİSTE'!$B$6:$F$997,3,0)),"",VLOOKUP(B100,'START LİSTE'!$B$6:$F$997,3,0))</f>
      </c>
      <c r="E100" s="47">
        <f>IF(ISERROR(VLOOKUP(B100,'START LİSTE'!$B$6:$F$997,4,0)),"",VLOOKUP(B100,'START LİSTE'!$B$6:$F$997,4,0))</f>
      </c>
      <c r="F100" s="48">
        <f>IF(ISERROR(VLOOKUP($B100,'START LİSTE'!$B$6:$F$997,5,0)),"",VLOOKUP($B100,'START LİSTE'!$B$6:$F$997,5,0))</f>
      </c>
      <c r="G100" s="102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LİSTE'!$B$6:$F$997,2,0)),"",VLOOKUP(B101,'START LİSTE'!$B$6:$F$997,2,0))</f>
      </c>
      <c r="D101" s="46">
        <f>IF(ISERROR(VLOOKUP(B101,'START LİSTE'!$B$6:$F$997,3,0)),"",VLOOKUP(B101,'START LİSTE'!$B$6:$F$997,3,0))</f>
      </c>
      <c r="E101" s="47">
        <f>IF(ISERROR(VLOOKUP(B101,'START LİSTE'!$B$6:$F$997,4,0)),"",VLOOKUP(B101,'START LİSTE'!$B$6:$F$997,4,0))</f>
      </c>
      <c r="F101" s="48">
        <f>IF(ISERROR(VLOOKUP($B101,'START LİSTE'!$B$6:$F$997,5,0)),"",VLOOKUP($B101,'START LİSTE'!$B$6:$F$997,5,0))</f>
      </c>
      <c r="G101" s="102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LİSTE'!$B$6:$F$997,2,0)),"",VLOOKUP(B102,'START LİSTE'!$B$6:$F$997,2,0))</f>
      </c>
      <c r="D102" s="46">
        <f>IF(ISERROR(VLOOKUP(B102,'START LİSTE'!$B$6:$F$997,3,0)),"",VLOOKUP(B102,'START LİSTE'!$B$6:$F$997,3,0))</f>
      </c>
      <c r="E102" s="47">
        <f>IF(ISERROR(VLOOKUP(B102,'START LİSTE'!$B$6:$F$997,4,0)),"",VLOOKUP(B102,'START LİSTE'!$B$6:$F$997,4,0))</f>
      </c>
      <c r="F102" s="48">
        <f>IF(ISERROR(VLOOKUP($B102,'START LİSTE'!$B$6:$F$997,5,0)),"",VLOOKUP($B102,'START LİSTE'!$B$6:$F$997,5,0))</f>
      </c>
      <c r="G102" s="102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LİSTE'!$B$6:$F$997,2,0)),"",VLOOKUP(B103,'START LİSTE'!$B$6:$F$997,2,0))</f>
      </c>
      <c r="D103" s="46">
        <f>IF(ISERROR(VLOOKUP(B103,'START LİSTE'!$B$6:$F$997,3,0)),"",VLOOKUP(B103,'START LİSTE'!$B$6:$F$997,3,0))</f>
      </c>
      <c r="E103" s="47">
        <f>IF(ISERROR(VLOOKUP(B103,'START LİSTE'!$B$6:$F$997,4,0)),"",VLOOKUP(B103,'START LİSTE'!$B$6:$F$997,4,0))</f>
      </c>
      <c r="F103" s="48">
        <f>IF(ISERROR(VLOOKUP($B103,'START LİSTE'!$B$6:$F$997,5,0)),"",VLOOKUP($B103,'START LİSTE'!$B$6:$F$997,5,0))</f>
      </c>
      <c r="G103" s="102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LİSTE'!$B$6:$F$997,2,0)),"",VLOOKUP(B104,'START LİSTE'!$B$6:$F$997,2,0))</f>
      </c>
      <c r="D104" s="46">
        <f>IF(ISERROR(VLOOKUP(B104,'START LİSTE'!$B$6:$F$997,3,0)),"",VLOOKUP(B104,'START LİSTE'!$B$6:$F$997,3,0))</f>
      </c>
      <c r="E104" s="47">
        <f>IF(ISERROR(VLOOKUP(B104,'START LİSTE'!$B$6:$F$997,4,0)),"",VLOOKUP(B104,'START LİSTE'!$B$6:$F$997,4,0))</f>
      </c>
      <c r="F104" s="48">
        <f>IF(ISERROR(VLOOKUP($B104,'START LİSTE'!$B$6:$F$997,5,0)),"",VLOOKUP($B104,'START LİSTE'!$B$6:$F$997,5,0))</f>
      </c>
      <c r="G104" s="102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LİSTE'!$B$6:$F$997,2,0)),"",VLOOKUP(B105,'START LİSTE'!$B$6:$F$997,2,0))</f>
      </c>
      <c r="D105" s="46">
        <f>IF(ISERROR(VLOOKUP(B105,'START LİSTE'!$B$6:$F$997,3,0)),"",VLOOKUP(B105,'START LİSTE'!$B$6:$F$997,3,0))</f>
      </c>
      <c r="E105" s="47">
        <f>IF(ISERROR(VLOOKUP(B105,'START LİSTE'!$B$6:$F$997,4,0)),"",VLOOKUP(B105,'START LİSTE'!$B$6:$F$997,4,0))</f>
      </c>
      <c r="F105" s="48">
        <f>IF(ISERROR(VLOOKUP($B105,'START LİSTE'!$B$6:$F$997,5,0)),"",VLOOKUP($B105,'START LİSTE'!$B$6:$F$997,5,0))</f>
      </c>
      <c r="G105" s="102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LİSTE'!$B$6:$F$997,2,0)),"",VLOOKUP(B106,'START LİSTE'!$B$6:$F$997,2,0))</f>
      </c>
      <c r="D106" s="46">
        <f>IF(ISERROR(VLOOKUP(B106,'START LİSTE'!$B$6:$F$997,3,0)),"",VLOOKUP(B106,'START LİSTE'!$B$6:$F$997,3,0))</f>
      </c>
      <c r="E106" s="47">
        <f>IF(ISERROR(VLOOKUP(B106,'START LİSTE'!$B$6:$F$997,4,0)),"",VLOOKUP(B106,'START LİSTE'!$B$6:$F$997,4,0))</f>
      </c>
      <c r="F106" s="48">
        <f>IF(ISERROR(VLOOKUP($B106,'START LİSTE'!$B$6:$F$997,5,0)),"",VLOOKUP($B106,'START LİSTE'!$B$6:$F$997,5,0))</f>
      </c>
      <c r="G106" s="102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LİSTE'!$B$6:$F$997,2,0)),"",VLOOKUP(B107,'START LİSTE'!$B$6:$F$997,2,0))</f>
      </c>
      <c r="D107" s="46">
        <f>IF(ISERROR(VLOOKUP(B107,'START LİSTE'!$B$6:$F$997,3,0)),"",VLOOKUP(B107,'START LİSTE'!$B$6:$F$997,3,0))</f>
      </c>
      <c r="E107" s="47">
        <f>IF(ISERROR(VLOOKUP(B107,'START LİSTE'!$B$6:$F$997,4,0)),"",VLOOKUP(B107,'START LİSTE'!$B$6:$F$997,4,0))</f>
      </c>
      <c r="F107" s="48">
        <f>IF(ISERROR(VLOOKUP($B107,'START LİSTE'!$B$6:$F$997,5,0)),"",VLOOKUP($B107,'START LİSTE'!$B$6:$F$997,5,0))</f>
      </c>
      <c r="G107" s="102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LİSTE'!$B$6:$F$997,2,0)),"",VLOOKUP(B108,'START LİSTE'!$B$6:$F$997,2,0))</f>
      </c>
      <c r="D108" s="46">
        <f>IF(ISERROR(VLOOKUP(B108,'START LİSTE'!$B$6:$F$997,3,0)),"",VLOOKUP(B108,'START LİSTE'!$B$6:$F$997,3,0))</f>
      </c>
      <c r="E108" s="47">
        <f>IF(ISERROR(VLOOKUP(B108,'START LİSTE'!$B$6:$F$997,4,0)),"",VLOOKUP(B108,'START LİSTE'!$B$6:$F$997,4,0))</f>
      </c>
      <c r="F108" s="48">
        <f>IF(ISERROR(VLOOKUP($B108,'START LİSTE'!$B$6:$F$997,5,0)),"",VLOOKUP($B108,'START LİSTE'!$B$6:$F$997,5,0))</f>
      </c>
      <c r="G108" s="102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LİSTE'!$B$6:$F$997,2,0)),"",VLOOKUP(B109,'START LİSTE'!$B$6:$F$997,2,0))</f>
      </c>
      <c r="D109" s="46">
        <f>IF(ISERROR(VLOOKUP(B109,'START LİSTE'!$B$6:$F$997,3,0)),"",VLOOKUP(B109,'START LİSTE'!$B$6:$F$997,3,0))</f>
      </c>
      <c r="E109" s="47">
        <f>IF(ISERROR(VLOOKUP(B109,'START LİSTE'!$B$6:$F$997,4,0)),"",VLOOKUP(B109,'START LİSTE'!$B$6:$F$997,4,0))</f>
      </c>
      <c r="F109" s="48">
        <f>IF(ISERROR(VLOOKUP($B109,'START LİSTE'!$B$6:$F$997,5,0)),"",VLOOKUP($B109,'START LİSTE'!$B$6:$F$997,5,0))</f>
      </c>
      <c r="G109" s="102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LİSTE'!$B$6:$F$997,2,0)),"",VLOOKUP(B110,'START LİSTE'!$B$6:$F$997,2,0))</f>
      </c>
      <c r="D110" s="46">
        <f>IF(ISERROR(VLOOKUP(B110,'START LİSTE'!$B$6:$F$997,3,0)),"",VLOOKUP(B110,'START LİSTE'!$B$6:$F$997,3,0))</f>
      </c>
      <c r="E110" s="47">
        <f>IF(ISERROR(VLOOKUP(B110,'START LİSTE'!$B$6:$F$997,4,0)),"",VLOOKUP(B110,'START LİSTE'!$B$6:$F$997,4,0))</f>
      </c>
      <c r="F110" s="48">
        <f>IF(ISERROR(VLOOKUP($B110,'START LİSTE'!$B$6:$F$997,5,0)),"",VLOOKUP($B110,'START LİSTE'!$B$6:$F$997,5,0))</f>
      </c>
      <c r="G110" s="102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LİSTE'!$B$6:$F$997,2,0)),"",VLOOKUP(B111,'START LİSTE'!$B$6:$F$997,2,0))</f>
      </c>
      <c r="D111" s="46">
        <f>IF(ISERROR(VLOOKUP(B111,'START LİSTE'!$B$6:$F$997,3,0)),"",VLOOKUP(B111,'START LİSTE'!$B$6:$F$997,3,0))</f>
      </c>
      <c r="E111" s="47">
        <f>IF(ISERROR(VLOOKUP(B111,'START LİSTE'!$B$6:$F$997,4,0)),"",VLOOKUP(B111,'START LİSTE'!$B$6:$F$997,4,0))</f>
      </c>
      <c r="F111" s="48">
        <f>IF(ISERROR(VLOOKUP($B111,'START LİSTE'!$B$6:$F$997,5,0)),"",VLOOKUP($B111,'START LİSTE'!$B$6:$F$997,5,0))</f>
      </c>
      <c r="G111" s="102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LİSTE'!$B$6:$F$997,2,0)),"",VLOOKUP(B112,'START LİSTE'!$B$6:$F$997,2,0))</f>
      </c>
      <c r="D112" s="46">
        <f>IF(ISERROR(VLOOKUP(B112,'START LİSTE'!$B$6:$F$997,3,0)),"",VLOOKUP(B112,'START LİSTE'!$B$6:$F$997,3,0))</f>
      </c>
      <c r="E112" s="47">
        <f>IF(ISERROR(VLOOKUP(B112,'START LİSTE'!$B$6:$F$997,4,0)),"",VLOOKUP(B112,'START LİSTE'!$B$6:$F$997,4,0))</f>
      </c>
      <c r="F112" s="48">
        <f>IF(ISERROR(VLOOKUP($B112,'START LİSTE'!$B$6:$F$997,5,0)),"",VLOOKUP($B112,'START LİSTE'!$B$6:$F$997,5,0))</f>
      </c>
      <c r="G112" s="102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LİSTE'!$B$6:$F$997,2,0)),"",VLOOKUP(B113,'START LİSTE'!$B$6:$F$997,2,0))</f>
      </c>
      <c r="D113" s="46">
        <f>IF(ISERROR(VLOOKUP(B113,'START LİSTE'!$B$6:$F$997,3,0)),"",VLOOKUP(B113,'START LİSTE'!$B$6:$F$997,3,0))</f>
      </c>
      <c r="E113" s="47">
        <f>IF(ISERROR(VLOOKUP(B113,'START LİSTE'!$B$6:$F$997,4,0)),"",VLOOKUP(B113,'START LİSTE'!$B$6:$F$997,4,0))</f>
      </c>
      <c r="F113" s="48">
        <f>IF(ISERROR(VLOOKUP($B113,'START LİSTE'!$B$6:$F$997,5,0)),"",VLOOKUP($B113,'START LİSTE'!$B$6:$F$997,5,0))</f>
      </c>
      <c r="G113" s="102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LİSTE'!$B$6:$F$997,2,0)),"",VLOOKUP(B114,'START LİSTE'!$B$6:$F$997,2,0))</f>
      </c>
      <c r="D114" s="46">
        <f>IF(ISERROR(VLOOKUP(B114,'START LİSTE'!$B$6:$F$997,3,0)),"",VLOOKUP(B114,'START LİSTE'!$B$6:$F$997,3,0))</f>
      </c>
      <c r="E114" s="47">
        <f>IF(ISERROR(VLOOKUP(B114,'START LİSTE'!$B$6:$F$997,4,0)),"",VLOOKUP(B114,'START LİSTE'!$B$6:$F$997,4,0))</f>
      </c>
      <c r="F114" s="48">
        <f>IF(ISERROR(VLOOKUP($B114,'START LİSTE'!$B$6:$F$997,5,0)),"",VLOOKUP($B114,'START LİSTE'!$B$6:$F$997,5,0))</f>
      </c>
      <c r="G114" s="102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LİSTE'!$B$6:$F$997,2,0)),"",VLOOKUP(B115,'START LİSTE'!$B$6:$F$997,2,0))</f>
      </c>
      <c r="D115" s="46">
        <f>IF(ISERROR(VLOOKUP(B115,'START LİSTE'!$B$6:$F$997,3,0)),"",VLOOKUP(B115,'START LİSTE'!$B$6:$F$997,3,0))</f>
      </c>
      <c r="E115" s="47">
        <f>IF(ISERROR(VLOOKUP(B115,'START LİSTE'!$B$6:$F$997,4,0)),"",VLOOKUP(B115,'START LİSTE'!$B$6:$F$997,4,0))</f>
      </c>
      <c r="F115" s="48">
        <f>IF(ISERROR(VLOOKUP($B115,'START LİSTE'!$B$6:$F$997,5,0)),"",VLOOKUP($B115,'START LİSTE'!$B$6:$F$997,5,0))</f>
      </c>
      <c r="G115" s="102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LİSTE'!$B$6:$F$997,2,0)),"",VLOOKUP(B116,'START LİSTE'!$B$6:$F$997,2,0))</f>
      </c>
      <c r="D116" s="46">
        <f>IF(ISERROR(VLOOKUP(B116,'START LİSTE'!$B$6:$F$997,3,0)),"",VLOOKUP(B116,'START LİSTE'!$B$6:$F$997,3,0))</f>
      </c>
      <c r="E116" s="47">
        <f>IF(ISERROR(VLOOKUP(B116,'START LİSTE'!$B$6:$F$997,4,0)),"",VLOOKUP(B116,'START LİSTE'!$B$6:$F$997,4,0))</f>
      </c>
      <c r="F116" s="48">
        <f>IF(ISERROR(VLOOKUP($B116,'START LİSTE'!$B$6:$F$997,5,0)),"",VLOOKUP($B116,'START LİSTE'!$B$6:$F$997,5,0))</f>
      </c>
      <c r="G116" s="102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LİSTE'!$B$6:$F$997,2,0)),"",VLOOKUP(B117,'START LİSTE'!$B$6:$F$997,2,0))</f>
      </c>
      <c r="D117" s="46">
        <f>IF(ISERROR(VLOOKUP(B117,'START LİSTE'!$B$6:$F$997,3,0)),"",VLOOKUP(B117,'START LİSTE'!$B$6:$F$997,3,0))</f>
      </c>
      <c r="E117" s="47">
        <f>IF(ISERROR(VLOOKUP(B117,'START LİSTE'!$B$6:$F$997,4,0)),"",VLOOKUP(B117,'START LİSTE'!$B$6:$F$997,4,0))</f>
      </c>
      <c r="F117" s="48">
        <f>IF(ISERROR(VLOOKUP($B117,'START LİSTE'!$B$6:$F$997,5,0)),"",VLOOKUP($B117,'START LİSTE'!$B$6:$F$997,5,0))</f>
      </c>
      <c r="G117" s="102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LİSTE'!$B$6:$F$997,2,0)),"",VLOOKUP(B118,'START LİSTE'!$B$6:$F$997,2,0))</f>
      </c>
      <c r="D118" s="46">
        <f>IF(ISERROR(VLOOKUP(B118,'START LİSTE'!$B$6:$F$997,3,0)),"",VLOOKUP(B118,'START LİSTE'!$B$6:$F$997,3,0))</f>
      </c>
      <c r="E118" s="47">
        <f>IF(ISERROR(VLOOKUP(B118,'START LİSTE'!$B$6:$F$997,4,0)),"",VLOOKUP(B118,'START LİSTE'!$B$6:$F$997,4,0))</f>
      </c>
      <c r="F118" s="48">
        <f>IF(ISERROR(VLOOKUP($B118,'START LİSTE'!$B$6:$F$997,5,0)),"",VLOOKUP($B118,'START LİSTE'!$B$6:$F$997,5,0))</f>
      </c>
      <c r="G118" s="102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LİSTE'!$B$6:$F$997,2,0)),"",VLOOKUP(B119,'START LİSTE'!$B$6:$F$997,2,0))</f>
      </c>
      <c r="D119" s="46">
        <f>IF(ISERROR(VLOOKUP(B119,'START LİSTE'!$B$6:$F$997,3,0)),"",VLOOKUP(B119,'START LİSTE'!$B$6:$F$997,3,0))</f>
      </c>
      <c r="E119" s="47">
        <f>IF(ISERROR(VLOOKUP(B119,'START LİSTE'!$B$6:$F$997,4,0)),"",VLOOKUP(B119,'START LİSTE'!$B$6:$F$997,4,0))</f>
      </c>
      <c r="F119" s="48">
        <f>IF(ISERROR(VLOOKUP($B119,'START LİSTE'!$B$6:$F$997,5,0)),"",VLOOKUP($B119,'START LİSTE'!$B$6:$F$997,5,0))</f>
      </c>
      <c r="G119" s="102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LİSTE'!$B$6:$F$997,2,0)),"",VLOOKUP(B120,'START LİSTE'!$B$6:$F$997,2,0))</f>
      </c>
      <c r="D120" s="46">
        <f>IF(ISERROR(VLOOKUP(B120,'START LİSTE'!$B$6:$F$997,3,0)),"",VLOOKUP(B120,'START LİSTE'!$B$6:$F$997,3,0))</f>
      </c>
      <c r="E120" s="47">
        <f>IF(ISERROR(VLOOKUP(B120,'START LİSTE'!$B$6:$F$997,4,0)),"",VLOOKUP(B120,'START LİSTE'!$B$6:$F$997,4,0))</f>
      </c>
      <c r="F120" s="48">
        <f>IF(ISERROR(VLOOKUP($B120,'START LİSTE'!$B$6:$F$997,5,0)),"",VLOOKUP($B120,'START LİSTE'!$B$6:$F$997,5,0))</f>
      </c>
      <c r="G120" s="102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LİSTE'!$B$6:$F$997,2,0)),"",VLOOKUP(B121,'START LİSTE'!$B$6:$F$997,2,0))</f>
      </c>
      <c r="D121" s="46">
        <f>IF(ISERROR(VLOOKUP(B121,'START LİSTE'!$B$6:$F$997,3,0)),"",VLOOKUP(B121,'START LİSTE'!$B$6:$F$997,3,0))</f>
      </c>
      <c r="E121" s="47">
        <f>IF(ISERROR(VLOOKUP(B121,'START LİSTE'!$B$6:$F$997,4,0)),"",VLOOKUP(B121,'START LİSTE'!$B$6:$F$997,4,0))</f>
      </c>
      <c r="F121" s="48">
        <f>IF(ISERROR(VLOOKUP($B121,'START LİSTE'!$B$6:$F$997,5,0)),"",VLOOKUP($B121,'START LİSTE'!$B$6:$F$997,5,0))</f>
      </c>
      <c r="G121" s="102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LİSTE'!$B$6:$F$997,2,0)),"",VLOOKUP(B122,'START LİSTE'!$B$6:$F$997,2,0))</f>
      </c>
      <c r="D122" s="46">
        <f>IF(ISERROR(VLOOKUP(B122,'START LİSTE'!$B$6:$F$997,3,0)),"",VLOOKUP(B122,'START LİSTE'!$B$6:$F$997,3,0))</f>
      </c>
      <c r="E122" s="47">
        <f>IF(ISERROR(VLOOKUP(B122,'START LİSTE'!$B$6:$F$997,4,0)),"",VLOOKUP(B122,'START LİSTE'!$B$6:$F$997,4,0))</f>
      </c>
      <c r="F122" s="48">
        <f>IF(ISERROR(VLOOKUP($B122,'START LİSTE'!$B$6:$F$997,5,0)),"",VLOOKUP($B122,'START LİSTE'!$B$6:$F$997,5,0))</f>
      </c>
      <c r="G122" s="102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LİSTE'!$B$6:$F$997,2,0)),"",VLOOKUP(B123,'START LİSTE'!$B$6:$F$997,2,0))</f>
      </c>
      <c r="D123" s="46">
        <f>IF(ISERROR(VLOOKUP(B123,'START LİSTE'!$B$6:$F$997,3,0)),"",VLOOKUP(B123,'START LİSTE'!$B$6:$F$997,3,0))</f>
      </c>
      <c r="E123" s="47">
        <f>IF(ISERROR(VLOOKUP(B123,'START LİSTE'!$B$6:$F$997,4,0)),"",VLOOKUP(B123,'START LİSTE'!$B$6:$F$997,4,0))</f>
      </c>
      <c r="F123" s="48">
        <f>IF(ISERROR(VLOOKUP($B123,'START LİSTE'!$B$6:$F$997,5,0)),"",VLOOKUP($B123,'START LİSTE'!$B$6:$F$997,5,0))</f>
      </c>
      <c r="G123" s="102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LİSTE'!$B$6:$F$997,2,0)),"",VLOOKUP(B124,'START LİSTE'!$B$6:$F$997,2,0))</f>
      </c>
      <c r="D124" s="46">
        <f>IF(ISERROR(VLOOKUP(B124,'START LİSTE'!$B$6:$F$997,3,0)),"",VLOOKUP(B124,'START LİSTE'!$B$6:$F$997,3,0))</f>
      </c>
      <c r="E124" s="47">
        <f>IF(ISERROR(VLOOKUP(B124,'START LİSTE'!$B$6:$F$997,4,0)),"",VLOOKUP(B124,'START LİSTE'!$B$6:$F$997,4,0))</f>
      </c>
      <c r="F124" s="48">
        <f>IF(ISERROR(VLOOKUP($B124,'START LİSTE'!$B$6:$F$997,5,0)),"",VLOOKUP($B124,'START LİSTE'!$B$6:$F$997,5,0))</f>
      </c>
      <c r="G124" s="102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LİSTE'!$B$6:$F$997,2,0)),"",VLOOKUP(B125,'START LİSTE'!$B$6:$F$997,2,0))</f>
      </c>
      <c r="D125" s="46">
        <f>IF(ISERROR(VLOOKUP(B125,'START LİSTE'!$B$6:$F$997,3,0)),"",VLOOKUP(B125,'START LİSTE'!$B$6:$F$997,3,0))</f>
      </c>
      <c r="E125" s="47">
        <f>IF(ISERROR(VLOOKUP(B125,'START LİSTE'!$B$6:$F$997,4,0)),"",VLOOKUP(B125,'START LİSTE'!$B$6:$F$997,4,0))</f>
      </c>
      <c r="F125" s="48">
        <f>IF(ISERROR(VLOOKUP($B125,'START LİSTE'!$B$6:$F$997,5,0)),"",VLOOKUP($B125,'START LİSTE'!$B$6:$F$997,5,0))</f>
      </c>
      <c r="G125" s="102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4" operator="containsText" stopIfTrue="1" text="$E$7=&quot;&quot;F&quot;&quot;">
      <formula>NOT(ISERROR(SEARCH("$E$7=""F""",H6)))</formula>
    </cfRule>
    <cfRule type="containsText" priority="4" dxfId="14" operator="containsText" stopIfTrue="1" text="F=E7">
      <formula>NOT(ISERROR(SEARCH("F=E7",H6)))</formula>
    </cfRule>
  </conditionalFormatting>
  <conditionalFormatting sqref="B6:B125">
    <cfRule type="duplicateValues" priority="179" dxfId="14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87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4">
      <selection activeCell="C9" sqref="C9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07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201" t="str">
        <f>KAPAK!A2</f>
        <v>Türkiye Atletizm Federasyonu
Bartın Atletizm İl Temsilciliği</v>
      </c>
      <c r="B1" s="201"/>
      <c r="C1" s="201"/>
      <c r="D1" s="201"/>
      <c r="E1" s="201"/>
      <c r="F1" s="201"/>
      <c r="G1" s="201"/>
      <c r="H1" s="201"/>
      <c r="I1" s="201"/>
      <c r="J1" s="201"/>
      <c r="BA1" s="2"/>
    </row>
    <row r="2" spans="1:53" s="1" customFormat="1" ht="18" customHeight="1">
      <c r="A2" s="202" t="str">
        <f>KAPAK!B24</f>
        <v>Atletizm Geliştirme Projesi 5.Bölge Kros Yarışmaları</v>
      </c>
      <c r="B2" s="202"/>
      <c r="C2" s="202"/>
      <c r="D2" s="202"/>
      <c r="E2" s="202"/>
      <c r="F2" s="202"/>
      <c r="G2" s="202"/>
      <c r="H2" s="202"/>
      <c r="I2" s="202"/>
      <c r="J2" s="202"/>
      <c r="BA2" s="2"/>
    </row>
    <row r="3" spans="1:53" s="1" customFormat="1" ht="14.25" customHeight="1">
      <c r="A3" s="203" t="str">
        <f>KAPAK!B27</f>
        <v>Kırşehir</v>
      </c>
      <c r="B3" s="203"/>
      <c r="C3" s="203"/>
      <c r="D3" s="203"/>
      <c r="E3" s="203"/>
      <c r="F3" s="203"/>
      <c r="G3" s="203"/>
      <c r="H3" s="203"/>
      <c r="I3" s="203"/>
      <c r="J3" s="203"/>
      <c r="BA3" s="2"/>
    </row>
    <row r="4" spans="1:53" s="1" customFormat="1" ht="18" customHeight="1">
      <c r="A4" s="204" t="str">
        <f>KAPAK!B26</f>
        <v>2002-2003 Doğumlu Erkekler</v>
      </c>
      <c r="B4" s="204"/>
      <c r="C4" s="205" t="str">
        <f>KAPAK!B25</f>
        <v>1500 Metre</v>
      </c>
      <c r="D4" s="205"/>
      <c r="E4" s="206">
        <f>KAPAK!B28</f>
        <v>41754.430555555555</v>
      </c>
      <c r="F4" s="206"/>
      <c r="G4" s="206"/>
      <c r="H4" s="206"/>
      <c r="I4" s="206"/>
      <c r="J4" s="206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04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157">
        <v>680</v>
      </c>
      <c r="D6" s="8" t="str">
        <f>IF(ISERROR(VLOOKUP($C6,'START LİSTE'!$B$6:$F$769,2,0)),"",VLOOKUP($C6,'START LİSTE'!$B$6:$F$769,2,0))</f>
        <v>DOGUKAN AĞIL</v>
      </c>
      <c r="E6" s="9" t="str">
        <f>IF(ISERROR(VLOOKUP($C6,'START LİSTE'!$B$6:$F$769,4,0)),"",VLOOKUP($C6,'START LİSTE'!$B$6:$F$769,4,0))</f>
        <v>T</v>
      </c>
      <c r="F6" s="105">
        <f>IF(ISERROR(VLOOKUP($C6,'FERDİ SONUÇ'!$B$6:$H$1007,6,0)),"",VLOOKUP($C6,'FERDİ SONUÇ'!$B$6:$H$1007,6,0))</f>
        <v>546</v>
      </c>
      <c r="G6" s="11">
        <f>IF(OR(E6="",F6="DQ",F6="DNF",F6="DNS",F6=""),"-",VLOOKUP(C6,'FERDİ SONUÇ'!$B$6:$H$1007,7,0))</f>
        <v>4</v>
      </c>
      <c r="H6" s="11">
        <f>IF(OR(E6="",E6="F",F6="DQ",F6="DNF",F6="DNS",F6=""),"-",VLOOKUP(C6,'FERDİ SONUÇ'!$B$6:$H$1007,7,0))</f>
        <v>4</v>
      </c>
      <c r="I6" s="12">
        <f>IF(ISERROR(SMALL(H6:H9,1)),"-",SMALL(H6:H9,1))</f>
        <v>4</v>
      </c>
      <c r="J6" s="13"/>
      <c r="K6" s="3"/>
      <c r="BA6" s="2">
        <v>1000</v>
      </c>
    </row>
    <row r="7" spans="1:53" s="1" customFormat="1" ht="15" customHeight="1">
      <c r="A7" s="14"/>
      <c r="B7" s="15"/>
      <c r="C7" s="158">
        <v>681</v>
      </c>
      <c r="D7" s="16" t="str">
        <f>IF(ISERROR(VLOOKUP($C7,'START LİSTE'!$B$6:$F$769,2,0)),"",VLOOKUP($C7,'START LİSTE'!$B$6:$F$769,2,0))</f>
        <v>HAKAN ACUN</v>
      </c>
      <c r="E7" s="17" t="str">
        <f>IF(ISERROR(VLOOKUP($C7,'START LİSTE'!$B$6:$F$769,4,0)),"",VLOOKUP($C7,'START LİSTE'!$B$6:$F$769,4,0))</f>
        <v>T</v>
      </c>
      <c r="F7" s="106">
        <f>IF(ISERROR(VLOOKUP($C7,'FERDİ SONUÇ'!$B$6:$H$1007,6,0)),"",VLOOKUP($C7,'FERDİ SONUÇ'!$B$6:$H$1007,6,0))</f>
        <v>604</v>
      </c>
      <c r="G7" s="19">
        <f>IF(OR(E7="",F7="DQ",F7="DNF",F7="DNS",F7=""),"-",VLOOKUP(C7,'FERDİ SONUÇ'!$B$6:$H$1007,7,0))</f>
        <v>12</v>
      </c>
      <c r="H7" s="19">
        <f>IF(OR(E7="",E7="F",F7="DQ",F7="DNF",F7="DNS",F7=""),"-",VLOOKUP(C7,'FERDİ SONUÇ'!$B$6:$H$1007,7,0))</f>
        <v>12</v>
      </c>
      <c r="I7" s="20">
        <f>IF(ISERROR(SMALL(H6:H9,2)),"-",SMALL(H6:H9,2))</f>
        <v>12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4</v>
      </c>
      <c r="B8" s="15" t="str">
        <f>IF(ISERROR(VLOOKUP(C6,'START LİSTE'!$B$6:$F$769,3,0)),"",VLOOKUP(C6,'START LİSTE'!$B$6:$F$769,3,0))</f>
        <v>AKSARAY</v>
      </c>
      <c r="C8" s="158">
        <v>684</v>
      </c>
      <c r="D8" s="16" t="str">
        <f>IF(ISERROR(VLOOKUP($C8,'START LİSTE'!$B$6:$F$769,2,0)),"",VLOOKUP($C8,'START LİSTE'!$B$6:$F$769,2,0))</f>
        <v>MUHAMMET EMİN BALKIŞ</v>
      </c>
      <c r="E8" s="17" t="str">
        <f>IF(ISERROR(VLOOKUP($C8,'START LİSTE'!$B$6:$F$769,4,0)),"",VLOOKUP($C8,'START LİSTE'!$B$6:$F$769,4,0))</f>
        <v>T</v>
      </c>
      <c r="F8" s="106">
        <f>IF(ISERROR(VLOOKUP($C8,'FERDİ SONUÇ'!$B$6:$H$1007,6,0)),"",VLOOKUP($C8,'FERDİ SONUÇ'!$B$6:$H$1007,6,0))</f>
        <v>630</v>
      </c>
      <c r="G8" s="19">
        <f>IF(OR(E8="",F8="DQ",F8="DNF",F8="DNS",F8=""),"-",VLOOKUP(C8,'FERDİ SONUÇ'!$B$6:$H$1007,7,0))</f>
        <v>28</v>
      </c>
      <c r="H8" s="19">
        <f>IF(OR(E8="",E8="F",F8="DQ",F8="DNF",F8="DNS",F8=""),"-",VLOOKUP(C8,'FERDİ SONUÇ'!$B$6:$H$1007,7,0))</f>
        <v>28</v>
      </c>
      <c r="I8" s="20">
        <f>IF(ISERROR(SMALL(H6:H9,3)),"-",SMALL(H6:H9,3))</f>
        <v>15</v>
      </c>
      <c r="J8" s="22">
        <f>IF(C6="","",IF(OR(I6="-",I7="-",I8="-"),"DQ",SUM(I6,I7,I8)))</f>
        <v>31</v>
      </c>
      <c r="K8" s="3"/>
      <c r="BA8" s="2">
        <v>1002</v>
      </c>
    </row>
    <row r="9" spans="1:53" s="1" customFormat="1" ht="15" customHeight="1" thickBot="1">
      <c r="A9" s="14"/>
      <c r="B9" s="15"/>
      <c r="C9" s="159">
        <v>683</v>
      </c>
      <c r="D9" s="16" t="str">
        <f>IF(ISERROR(VLOOKUP($C9,'START LİSTE'!$B$6:$F$769,2,0)),"",VLOOKUP($C9,'START LİSTE'!$B$6:$F$769,2,0))</f>
        <v>NECDET DİKER</v>
      </c>
      <c r="E9" s="17" t="str">
        <f>IF(ISERROR(VLOOKUP($C9,'START LİSTE'!$B$6:$F$769,4,0)),"",VLOOKUP($C9,'START LİSTE'!$B$6:$F$769,4,0))</f>
        <v>T</v>
      </c>
      <c r="F9" s="106">
        <f>IF(ISERROR(VLOOKUP($C9,'FERDİ SONUÇ'!$B$6:$H$1007,6,0)),"",VLOOKUP($C9,'FERDİ SONUÇ'!$B$6:$H$1007,6,0))</f>
        <v>612</v>
      </c>
      <c r="G9" s="19">
        <f>IF(OR(E9="",F9="DQ",F9="DNF",F9="DNS",F9=""),"-",VLOOKUP(C9,'FERDİ SONUÇ'!$B$6:$H$1007,7,0))</f>
        <v>15</v>
      </c>
      <c r="H9" s="19">
        <f>IF(OR(E9="",E9="F",F9="DQ",F9="DNF",F9="DNS",F9=""),"-",VLOOKUP(C9,'FERDİ SONUÇ'!$B$6:$H$1007,7,0))</f>
        <v>15</v>
      </c>
      <c r="I9" s="20">
        <f>IF(ISERROR(SMALL(H6:H9,4)),"-",SMALL(H6:H9,4))</f>
        <v>28</v>
      </c>
      <c r="J9" s="21"/>
      <c r="K9" s="3"/>
      <c r="BA9" s="2">
        <v>1003</v>
      </c>
    </row>
    <row r="10" spans="1:53" ht="15" customHeight="1">
      <c r="A10" s="6"/>
      <c r="B10" s="7"/>
      <c r="C10" s="158">
        <v>61</v>
      </c>
      <c r="D10" s="8" t="str">
        <f>IF(ISERROR(VLOOKUP($C10,'START LİSTE'!$B$6:$F$769,2,0)),"",VLOOKUP($C10,'START LİSTE'!$B$6:$F$769,2,0))</f>
        <v>MEHMET EREN CANTÜRK</v>
      </c>
      <c r="E10" s="9" t="str">
        <f>IF(ISERROR(VLOOKUP($C10,'START LİSTE'!$B$6:$F$769,4,0)),"",VLOOKUP($C10,'START LİSTE'!$B$6:$F$769,4,0))</f>
        <v>T</v>
      </c>
      <c r="F10" s="105">
        <f>IF(ISERROR(VLOOKUP($C10,'FERDİ SONUÇ'!$B$6:$H$1007,6,0)),"",VLOOKUP($C10,'FERDİ SONUÇ'!$B$6:$H$1007,6,0))</f>
        <v>542</v>
      </c>
      <c r="G10" s="11">
        <f>IF(OR(E10="",F10="DQ",F10="DNF",F10="DNS",F10=""),"-",VLOOKUP(C10,'FERDİ SONUÇ'!$B$6:$H$1007,7,0))</f>
        <v>1</v>
      </c>
      <c r="H10" s="11">
        <f>IF(OR(E10="",E10="F",F10="DQ",F10="DNF",F10="DNS",F10=""),"-",VLOOKUP(C10,'FERDİ SONUÇ'!$B$6:$H$1007,7,0))</f>
        <v>1</v>
      </c>
      <c r="I10" s="12">
        <f>IF(ISERROR(SMALL(H10:H13,1)),"-",SMALL(H10:H13,1))</f>
        <v>1</v>
      </c>
      <c r="J10" s="13"/>
      <c r="BA10" s="2">
        <v>1006</v>
      </c>
    </row>
    <row r="11" spans="1:53" ht="15" customHeight="1">
      <c r="A11" s="14"/>
      <c r="B11" s="15"/>
      <c r="C11" s="158">
        <v>62</v>
      </c>
      <c r="D11" s="16" t="str">
        <f>IF(ISERROR(VLOOKUP($C11,'START LİSTE'!$B$6:$F$769,2,0)),"",VLOOKUP($C11,'START LİSTE'!$B$6:$F$769,2,0))</f>
        <v>EMRE AKSUNGUR</v>
      </c>
      <c r="E11" s="17" t="str">
        <f>IF(ISERROR(VLOOKUP($C11,'START LİSTE'!$B$6:$F$769,4,0)),"",VLOOKUP($C11,'START LİSTE'!$B$6:$F$769,4,0))</f>
        <v>T</v>
      </c>
      <c r="F11" s="106">
        <f>IF(ISERROR(VLOOKUP($C11,'FERDİ SONUÇ'!$B$6:$H$1007,6,0)),"",VLOOKUP($C11,'FERDİ SONUÇ'!$B$6:$H$1007,6,0))</f>
        <v>613</v>
      </c>
      <c r="G11" s="19">
        <f>IF(OR(E11="",F11="DQ",F11="DNF",F11="DNS",F11=""),"-",VLOOKUP(C11,'FERDİ SONUÇ'!$B$6:$H$1007,7,0))</f>
        <v>16</v>
      </c>
      <c r="H11" s="19">
        <f>IF(OR(E11="",E11="F",F11="DQ",F11="DNF",F11="DNS",F11=""),"-",VLOOKUP(C11,'FERDİ SONUÇ'!$B$6:$H$1007,7,0))</f>
        <v>16</v>
      </c>
      <c r="I11" s="20">
        <f>IF(ISERROR(SMALL(H10:H13,2)),"-",SMALL(H10:H13,2))</f>
        <v>16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6</v>
      </c>
      <c r="B12" s="15" t="str">
        <f>IF(ISERROR(VLOOKUP(C10,'START LİSTE'!$B$6:$F$769,3,0)),"",VLOOKUP(C10,'START LİSTE'!$B$6:$F$769,3,0))</f>
        <v>ANKARA</v>
      </c>
      <c r="C12" s="158">
        <v>63</v>
      </c>
      <c r="D12" s="16" t="str">
        <f>IF(ISERROR(VLOOKUP($C12,'START LİSTE'!$B$6:$F$769,2,0)),"",VLOOKUP($C12,'START LİSTE'!$B$6:$F$769,2,0))</f>
        <v>SAMET ÇOLAK</v>
      </c>
      <c r="E12" s="17" t="str">
        <f>IF(ISERROR(VLOOKUP($C12,'START LİSTE'!$B$6:$F$769,4,0)),"",VLOOKUP($C12,'START LİSTE'!$B$6:$F$769,4,0))</f>
        <v>T</v>
      </c>
      <c r="F12" s="106">
        <f>IF(ISERROR(VLOOKUP($C12,'FERDİ SONUÇ'!$B$6:$H$1007,6,0)),"",VLOOKUP($C12,'FERDİ SONUÇ'!$B$6:$H$1007,6,0))</f>
        <v>638</v>
      </c>
      <c r="G12" s="19">
        <f>IF(OR(E12="",F12="DQ",F12="DNF",F12="DNS",F12=""),"-",VLOOKUP(C12,'FERDİ SONUÇ'!$B$6:$H$1007,7,0))</f>
        <v>30</v>
      </c>
      <c r="H12" s="19">
        <f>IF(OR(E12="",E12="F",F12="DQ",F12="DNF",F12="DNS",F12=""),"-",VLOOKUP(C12,'FERDİ SONUÇ'!$B$6:$H$1007,7,0))</f>
        <v>30</v>
      </c>
      <c r="I12" s="20">
        <f>IF(ISERROR(SMALL(H10:H13,3)),"-",SMALL(H10:H13,3))</f>
        <v>25</v>
      </c>
      <c r="J12" s="22">
        <f>IF(C10="","",IF(OR(I10="-",I11="-",I12="-"),"DQ",SUM(I10,I11,I12)))</f>
        <v>42</v>
      </c>
      <c r="BA12" s="2">
        <v>1008</v>
      </c>
    </row>
    <row r="13" spans="1:53" ht="15" customHeight="1" thickBot="1">
      <c r="A13" s="14"/>
      <c r="B13" s="15"/>
      <c r="C13" s="159">
        <v>64</v>
      </c>
      <c r="D13" s="16" t="str">
        <f>IF(ISERROR(VLOOKUP($C13,'START LİSTE'!$B$6:$F$769,2,0)),"",VLOOKUP($C13,'START LİSTE'!$B$6:$F$769,2,0))</f>
        <v>HÜSEYİN HİLMİ ÇETİN</v>
      </c>
      <c r="E13" s="17" t="str">
        <f>IF(ISERROR(VLOOKUP($C13,'START LİSTE'!$B$6:$F$769,4,0)),"",VLOOKUP($C13,'START LİSTE'!$B$6:$F$769,4,0))</f>
        <v>T</v>
      </c>
      <c r="F13" s="106">
        <f>IF(ISERROR(VLOOKUP($C13,'FERDİ SONUÇ'!$B$6:$H$1007,6,0)),"",VLOOKUP($C13,'FERDİ SONUÇ'!$B$6:$H$1007,6,0))</f>
        <v>626</v>
      </c>
      <c r="G13" s="19">
        <f>IF(OR(E13="",F13="DQ",F13="DNF",F13="DNS",F13=""),"-",VLOOKUP(C13,'FERDİ SONUÇ'!$B$6:$H$1007,7,0))</f>
        <v>25</v>
      </c>
      <c r="H13" s="19">
        <f>IF(OR(E13="",E13="F",F13="DQ",F13="DNF",F13="DNS",F13=""),"-",VLOOKUP(C13,'FERDİ SONUÇ'!$B$6:$H$1007,7,0))</f>
        <v>25</v>
      </c>
      <c r="I13" s="20">
        <f>IF(ISERROR(SMALL(H10:H13,4)),"-",SMALL(H10:H13,4))</f>
        <v>30</v>
      </c>
      <c r="J13" s="21"/>
      <c r="BA13" s="2">
        <v>1009</v>
      </c>
    </row>
    <row r="14" spans="1:53" ht="15" customHeight="1">
      <c r="A14" s="6"/>
      <c r="B14" s="7"/>
      <c r="C14" s="158">
        <v>260</v>
      </c>
      <c r="D14" s="8" t="str">
        <f>IF(ISERROR(VLOOKUP($C14,'START LİSTE'!$B$6:$F$769,2,0)),"",VLOOKUP($C14,'START LİSTE'!$B$6:$F$769,2,0))</f>
        <v>HAMZA KARAKAŞ</v>
      </c>
      <c r="E14" s="9" t="str">
        <f>IF(ISERROR(VLOOKUP($C14,'START LİSTE'!$B$6:$F$769,4,0)),"",VLOOKUP($C14,'START LİSTE'!$B$6:$F$769,4,0))</f>
        <v> T</v>
      </c>
      <c r="F14" s="105">
        <f>IF(ISERROR(VLOOKUP($C14,'FERDİ SONUÇ'!$B$6:$H$1007,6,0)),"",VLOOKUP($C14,'FERDİ SONUÇ'!$B$6:$H$1007,6,0))</f>
        <v>545</v>
      </c>
      <c r="G14" s="11">
        <f>IF(OR(E14="",F14="DQ",F14="DNF",F14="DNS",F14=""),"-",VLOOKUP(C14,'FERDİ SONUÇ'!$B$6:$H$1007,7,0))</f>
        <v>3</v>
      </c>
      <c r="H14" s="11">
        <f>IF(OR(E14="",E14="F",F14="DQ",F14="DNF",F14="DNS",F14=""),"-",VLOOKUP(C14,'FERDİ SONUÇ'!$B$6:$H$1007,7,0))</f>
        <v>3</v>
      </c>
      <c r="I14" s="12">
        <f>IF(ISERROR(SMALL(H14:H17,1)),"-",SMALL(H14:H17,1))</f>
        <v>3</v>
      </c>
      <c r="J14" s="13"/>
      <c r="BA14" s="2">
        <v>1012</v>
      </c>
    </row>
    <row r="15" spans="1:53" ht="15" customHeight="1">
      <c r="A15" s="14"/>
      <c r="B15" s="15"/>
      <c r="C15" s="158">
        <v>261</v>
      </c>
      <c r="D15" s="16" t="str">
        <f>IF(ISERROR(VLOOKUP($C15,'START LİSTE'!$B$6:$F$769,2,0)),"",VLOOKUP($C15,'START LİSTE'!$B$6:$F$769,2,0))</f>
        <v>YUSUF İSLAM KARATAY</v>
      </c>
      <c r="E15" s="17" t="str">
        <f>IF(ISERROR(VLOOKUP($C15,'START LİSTE'!$B$6:$F$769,4,0)),"",VLOOKUP($C15,'START LİSTE'!$B$6:$F$769,4,0))</f>
        <v> T</v>
      </c>
      <c r="F15" s="106">
        <f>IF(ISERROR(VLOOKUP($C15,'FERDİ SONUÇ'!$B$6:$H$1007,6,0)),"",VLOOKUP($C15,'FERDİ SONUÇ'!$B$6:$H$1007,6,0))</f>
        <v>601</v>
      </c>
      <c r="G15" s="19">
        <f>IF(OR(E15="",F15="DQ",F15="DNF",F15="DNS",F15=""),"-",VLOOKUP(C15,'FERDİ SONUÇ'!$B$6:$H$1007,7,0))</f>
        <v>10</v>
      </c>
      <c r="H15" s="19">
        <f>IF(OR(E15="",E15="F",F15="DQ",F15="DNF",F15="DNS",F15=""),"-",VLOOKUP(C15,'FERDİ SONUÇ'!$B$6:$H$1007,7,0))</f>
        <v>10</v>
      </c>
      <c r="I15" s="20">
        <f>IF(ISERROR(SMALL(H14:H17,2)),"-",SMALL(H14:H17,2))</f>
        <v>10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2</v>
      </c>
      <c r="B16" s="15" t="str">
        <f>IF(ISERROR(VLOOKUP(C14,'START LİSTE'!$B$6:$F$769,3,0)),"",VLOOKUP(C14,'START LİSTE'!$B$6:$F$769,3,0))</f>
        <v>ESKİŞEHİR</v>
      </c>
      <c r="C16" s="158">
        <v>262</v>
      </c>
      <c r="D16" s="16" t="str">
        <f>IF(ISERROR(VLOOKUP($C16,'START LİSTE'!$B$6:$F$769,2,0)),"",VLOOKUP($C16,'START LİSTE'!$B$6:$F$769,2,0))</f>
        <v>ONUR AYDIN</v>
      </c>
      <c r="E16" s="17" t="str">
        <f>IF(ISERROR(VLOOKUP($C16,'START LİSTE'!$B$6:$F$769,4,0)),"",VLOOKUP($C16,'START LİSTE'!$B$6:$F$769,4,0))</f>
        <v> T</v>
      </c>
      <c r="F16" s="106">
        <f>IF(ISERROR(VLOOKUP($C16,'FERDİ SONUÇ'!$B$6:$H$1007,6,0)),"",VLOOKUP($C16,'FERDİ SONUÇ'!$B$6:$H$1007,6,0))</f>
        <v>633</v>
      </c>
      <c r="G16" s="19">
        <f>IF(OR(E16="",F16="DQ",F16="DNF",F16="DNS",F16=""),"-",VLOOKUP(C16,'FERDİ SONUÇ'!$B$6:$H$1007,7,0))</f>
        <v>29</v>
      </c>
      <c r="H16" s="19">
        <f>IF(OR(E16="",E16="F",F16="DQ",F16="DNF",F16="DNS",F16=""),"-",VLOOKUP(C16,'FERDİ SONUÇ'!$B$6:$H$1007,7,0))</f>
        <v>29</v>
      </c>
      <c r="I16" s="20">
        <f>IF(ISERROR(SMALL(H14:H17,3)),"-",SMALL(H14:H17,3))</f>
        <v>11</v>
      </c>
      <c r="J16" s="22">
        <f>IF(C14="","",IF(OR(I14="-",I15="-",I16="-"),"DQ",SUM(I14,I15,I16)))</f>
        <v>24</v>
      </c>
      <c r="BA16" s="2">
        <v>1014</v>
      </c>
    </row>
    <row r="17" spans="1:53" ht="15" customHeight="1" thickBot="1">
      <c r="A17" s="14"/>
      <c r="B17" s="15"/>
      <c r="C17" s="159">
        <v>263</v>
      </c>
      <c r="D17" s="16" t="str">
        <f>IF(ISERROR(VLOOKUP($C17,'START LİSTE'!$B$6:$F$769,2,0)),"",VLOOKUP($C17,'START LİSTE'!$B$6:$F$769,2,0))</f>
        <v>MEHMET YILDIZ</v>
      </c>
      <c r="E17" s="17" t="str">
        <f>IF(ISERROR(VLOOKUP($C17,'START LİSTE'!$B$6:$F$769,4,0)),"",VLOOKUP($C17,'START LİSTE'!$B$6:$F$769,4,0))</f>
        <v> T</v>
      </c>
      <c r="F17" s="106">
        <f>IF(ISERROR(VLOOKUP($C17,'FERDİ SONUÇ'!$B$6:$H$1007,6,0)),"",VLOOKUP($C17,'FERDİ SONUÇ'!$B$6:$H$1007,6,0))</f>
        <v>602</v>
      </c>
      <c r="G17" s="19">
        <f>IF(OR(E17="",F17="DQ",F17="DNF",F17="DNS",F17=""),"-",VLOOKUP(C17,'FERDİ SONUÇ'!$B$6:$H$1007,7,0))</f>
        <v>11</v>
      </c>
      <c r="H17" s="19">
        <f>IF(OR(E17="",E17="F",F17="DQ",F17="DNF",F17="DNS",F17=""),"-",VLOOKUP(C17,'FERDİ SONUÇ'!$B$6:$H$1007,7,0))</f>
        <v>11</v>
      </c>
      <c r="I17" s="20">
        <f>IF(ISERROR(SMALL(H14:H17,4)),"-",SMALL(H14:H17,4))</f>
        <v>29</v>
      </c>
      <c r="J17" s="21"/>
      <c r="BA17" s="2">
        <v>1015</v>
      </c>
    </row>
    <row r="18" spans="1:53" ht="15" customHeight="1">
      <c r="A18" s="6"/>
      <c r="B18" s="7"/>
      <c r="C18" s="160">
        <v>701</v>
      </c>
      <c r="D18" s="8" t="str">
        <f>IF(ISERROR(VLOOKUP($C18,'START LİSTE'!$B$6:$F$769,2,0)),"",VLOOKUP($C18,'START LİSTE'!$B$6:$F$769,2,0))</f>
        <v>FURKAN YANDI</v>
      </c>
      <c r="E18" s="9" t="str">
        <f>IF(ISERROR(VLOOKUP($C18,'START LİSTE'!$B$6:$F$769,4,0)),"",VLOOKUP($C18,'START LİSTE'!$B$6:$F$769,4,0))</f>
        <v>T</v>
      </c>
      <c r="F18" s="105">
        <f>IF(ISERROR(VLOOKUP($C18,'FERDİ SONUÇ'!$B$6:$H$1007,6,0)),"",VLOOKUP($C18,'FERDİ SONUÇ'!$B$6:$H$1007,6,0))</f>
        <v>545</v>
      </c>
      <c r="G18" s="9">
        <f>IF(OR(E18="",F18="DQ",F18="DNF",F18="DNS",F18=""),"-",VLOOKUP(C18,'FERDİ SONUÇ'!$B$6:$H$1007,7,0))</f>
        <v>2</v>
      </c>
      <c r="H18" s="9">
        <f>IF(OR(E18="",E18="F",F18="DQ",F18="DNF",F18="DNS",F18=""),"-",VLOOKUP(C18,'FERDİ SONUÇ'!$B$6:$H$1007,7,0))</f>
        <v>2</v>
      </c>
      <c r="I18" s="12">
        <f>IF(ISERROR(SMALL(H18:H21,1)),"-",SMALL(H18:H21,1))</f>
        <v>2</v>
      </c>
      <c r="J18" s="13"/>
      <c r="BA18" s="2">
        <v>1018</v>
      </c>
    </row>
    <row r="19" spans="1:53" ht="15" customHeight="1">
      <c r="A19" s="14"/>
      <c r="B19" s="15"/>
      <c r="C19" s="161">
        <v>702</v>
      </c>
      <c r="D19" s="16" t="str">
        <f>IF(ISERROR(VLOOKUP($C19,'START LİSTE'!$B$6:$F$769,2,0)),"",VLOOKUP($C19,'START LİSTE'!$B$6:$F$769,2,0))</f>
        <v>TOLGAHAN TOPAL</v>
      </c>
      <c r="E19" s="17" t="str">
        <f>IF(ISERROR(VLOOKUP($C19,'START LİSTE'!$B$6:$F$769,4,0)),"",VLOOKUP($C19,'START LİSTE'!$B$6:$F$769,4,0))</f>
        <v>T</v>
      </c>
      <c r="F19" s="106">
        <f>IF(ISERROR(VLOOKUP($C19,'FERDİ SONUÇ'!$B$6:$H$1007,6,0)),"",VLOOKUP($C19,'FERDİ SONUÇ'!$B$6:$H$1007,6,0))</f>
        <v>610</v>
      </c>
      <c r="G19" s="17">
        <f>IF(OR(E19="",F19="DQ",F19="DNF",F19="DNS",F19=""),"-",VLOOKUP(C19,'FERDİ SONUÇ'!$B$6:$H$1007,7,0))</f>
        <v>14</v>
      </c>
      <c r="H19" s="17">
        <f>IF(OR(E19="",E19="F",F19="DQ",F19="DNF",F19="DNS",F19=""),"-",VLOOKUP(C19,'FERDİ SONUÇ'!$B$6:$H$1007,7,0))</f>
        <v>14</v>
      </c>
      <c r="I19" s="20">
        <f>IF(ISERROR(SMALL(H18:H21,2)),"-",SMALL(H18:H21,2))</f>
        <v>13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3</v>
      </c>
      <c r="B20" s="15" t="str">
        <f>IF(ISERROR(VLOOKUP(C18,'START LİSTE'!$B$6:$F$769,3,0)),"",VLOOKUP(C18,'START LİSTE'!$B$6:$F$769,3,0))</f>
        <v>KARAMAN</v>
      </c>
      <c r="C20" s="161">
        <v>703</v>
      </c>
      <c r="D20" s="16" t="str">
        <f>IF(ISERROR(VLOOKUP($C20,'START LİSTE'!$B$6:$F$769,2,0)),"",VLOOKUP($C20,'START LİSTE'!$B$6:$F$769,2,0))</f>
        <v>MUSTAFA TALAŞ</v>
      </c>
      <c r="E20" s="17" t="str">
        <f>IF(ISERROR(VLOOKUP($C20,'START LİSTE'!$B$6:$F$769,4,0)),"",VLOOKUP($C20,'START LİSTE'!$B$6:$F$769,4,0))</f>
        <v>T</v>
      </c>
      <c r="F20" s="106">
        <f>IF(ISERROR(VLOOKUP($C20,'FERDİ SONUÇ'!$B$6:$H$1007,6,0)),"",VLOOKUP($C20,'FERDİ SONUÇ'!$B$6:$H$1007,6,0))</f>
        <v>605</v>
      </c>
      <c r="G20" s="17">
        <f>IF(OR(E20="",F20="DQ",F20="DNF",F20="DNS",F20=""),"-",VLOOKUP(C20,'FERDİ SONUÇ'!$B$6:$H$1007,7,0))</f>
        <v>13</v>
      </c>
      <c r="H20" s="17">
        <f>IF(OR(E20="",E20="F",F20="DQ",F20="DNF",F20="DNS",F20=""),"-",VLOOKUP(C20,'FERDİ SONUÇ'!$B$6:$H$1007,7,0))</f>
        <v>13</v>
      </c>
      <c r="I20" s="20">
        <f>IF(ISERROR(SMALL(H18:H21,3)),"-",SMALL(H18:H21,3))</f>
        <v>14</v>
      </c>
      <c r="J20" s="22">
        <f>IF(C18="","",IF(OR(I18="-",I19="-",I20="-"),"DQ",SUM(I18,I19,I20)))</f>
        <v>29</v>
      </c>
      <c r="BA20" s="2">
        <v>1020</v>
      </c>
    </row>
    <row r="21" spans="1:53" ht="15" customHeight="1" thickBot="1">
      <c r="A21" s="14"/>
      <c r="B21" s="15"/>
      <c r="C21" s="162">
        <v>704</v>
      </c>
      <c r="D21" s="16" t="str">
        <f>IF(ISERROR(VLOOKUP($C21,'START LİSTE'!$B$6:$F$769,2,0)),"",VLOOKUP($C21,'START LİSTE'!$B$6:$F$769,2,0))</f>
        <v>MALİK KARAAĞAÇLI</v>
      </c>
      <c r="E21" s="17" t="str">
        <f>IF(ISERROR(VLOOKUP($C21,'START LİSTE'!$B$6:$F$769,4,0)),"",VLOOKUP($C21,'START LİSTE'!$B$6:$F$769,4,0))</f>
        <v>T</v>
      </c>
      <c r="F21" s="106">
        <f>IF(ISERROR(VLOOKUP($C21,'FERDİ SONUÇ'!$B$6:$H$1007,6,0)),"",VLOOKUP($C21,'FERDİ SONUÇ'!$B$6:$H$1007,6,0))</f>
        <v>654</v>
      </c>
      <c r="G21" s="17">
        <f>IF(OR(E21="",F21="DQ",F21="DNF",F21="DNS",F21=""),"-",VLOOKUP(C21,'FERDİ SONUÇ'!$B$6:$H$1007,7,0))</f>
        <v>32</v>
      </c>
      <c r="H21" s="17">
        <f>IF(OR(E21="",E21="F",F21="DQ",F21="DNF",F21="DNS",F21=""),"-",VLOOKUP(C21,'FERDİ SONUÇ'!$B$6:$H$1007,7,0))</f>
        <v>32</v>
      </c>
      <c r="I21" s="20">
        <f>IF(ISERROR(SMALL(H18:H21,4)),"-",SMALL(H18:H21,4))</f>
        <v>32</v>
      </c>
      <c r="J21" s="21"/>
      <c r="BA21" s="2">
        <v>1021</v>
      </c>
    </row>
    <row r="22" spans="1:53" ht="15" customHeight="1">
      <c r="A22" s="6"/>
      <c r="B22" s="7"/>
      <c r="C22" s="158">
        <v>711</v>
      </c>
      <c r="D22" s="8" t="str">
        <f>IF(ISERROR(VLOOKUP($C22,'START LİSTE'!$B$6:$F$769,2,0)),"",VLOOKUP($C22,'START LİSTE'!$B$6:$F$769,2,0))</f>
        <v>RAMAZAN YULAF</v>
      </c>
      <c r="E22" s="9" t="str">
        <f>IF(ISERROR(VLOOKUP($C22,'START LİSTE'!$B$6:$F$769,4,0)),"",VLOOKUP($C22,'START LİSTE'!$B$6:$F$769,4,0))</f>
        <v>T</v>
      </c>
      <c r="F22" s="105">
        <f>IF(ISERROR(VLOOKUP($C22,'FERDİ SONUÇ'!$B$6:$H$1007,6,0)),"",VLOOKUP($C22,'FERDİ SONUÇ'!$B$6:$H$1007,6,0))</f>
        <v>624</v>
      </c>
      <c r="G22" s="9">
        <f>IF(OR(E22="",F22="DQ",F22="DNF",F22="DNS",F22=""),"-",VLOOKUP(C22,'FERDİ SONUÇ'!$B$6:$H$1007,7,0))</f>
        <v>26</v>
      </c>
      <c r="H22" s="9">
        <f>IF(OR(E22="",E22="F",F22="DQ",F22="DNF",F22="DNS",F22=""),"-",VLOOKUP(C22,'FERDİ SONUÇ'!$B$6:$H$1007,7,0))</f>
        <v>26</v>
      </c>
      <c r="I22" s="12">
        <f>IF(ISERROR(SMALL(H22:H25,1)),"-",SMALL(H22:H25,1))</f>
        <v>19</v>
      </c>
      <c r="J22" s="13"/>
      <c r="BA22" s="2">
        <v>1024</v>
      </c>
    </row>
    <row r="23" spans="1:53" ht="15" customHeight="1">
      <c r="A23" s="14"/>
      <c r="B23" s="15"/>
      <c r="C23" s="158">
        <v>712</v>
      </c>
      <c r="D23" s="16" t="str">
        <f>IF(ISERROR(VLOOKUP($C23,'START LİSTE'!$B$6:$F$769,2,0)),"",VLOOKUP($C23,'START LİSTE'!$B$6:$F$769,2,0))</f>
        <v>BAKİ GÜLER</v>
      </c>
      <c r="E23" s="17" t="str">
        <f>IF(ISERROR(VLOOKUP($C23,'START LİSTE'!$B$6:$F$769,4,0)),"",VLOOKUP($C23,'START LİSTE'!$B$6:$F$769,4,0))</f>
        <v>T</v>
      </c>
      <c r="F23" s="106">
        <f>IF(ISERROR(VLOOKUP($C23,'FERDİ SONUÇ'!$B$6:$H$1007,6,0)),"",VLOOKUP($C23,'FERDİ SONUÇ'!$B$6:$H$1007,6,0))</f>
        <v>615</v>
      </c>
      <c r="G23" s="17">
        <f>IF(OR(E23="",F23="DQ",F23="DNF",F23="DNS",F23=""),"-",VLOOKUP(C23,'FERDİ SONUÇ'!$B$6:$H$1007,7,0))</f>
        <v>19</v>
      </c>
      <c r="H23" s="17">
        <f>IF(OR(E23="",E23="F",F23="DQ",F23="DNF",F23="DNS",F23=""),"-",VLOOKUP(C23,'FERDİ SONUÇ'!$B$6:$H$1007,7,0))</f>
        <v>19</v>
      </c>
      <c r="I23" s="20">
        <f>IF(ISERROR(SMALL(H22:H25,2)),"-",SMALL(H22:H25,2))</f>
        <v>26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8</v>
      </c>
      <c r="B24" s="15" t="str">
        <f>IF(ISERROR(VLOOKUP(C22,'START LİSTE'!$B$6:$F$769,3,0)),"",VLOOKUP(C22,'START LİSTE'!$B$6:$F$769,3,0))</f>
        <v>KIRIKKALE</v>
      </c>
      <c r="C24" s="158">
        <v>713</v>
      </c>
      <c r="D24" s="16" t="str">
        <f>IF(ISERROR(VLOOKUP($C24,'START LİSTE'!$B$6:$F$769,2,0)),"",VLOOKUP($C24,'START LİSTE'!$B$6:$F$769,2,0))</f>
        <v>EREN KARAKOL</v>
      </c>
      <c r="E24" s="17" t="str">
        <f>IF(ISERROR(VLOOKUP($C24,'START LİSTE'!$B$6:$F$769,4,0)),"",VLOOKUP($C24,'START LİSTE'!$B$6:$F$769,4,0))</f>
        <v>T</v>
      </c>
      <c r="F24" s="106">
        <f>IF(ISERROR(VLOOKUP($C24,'FERDİ SONUÇ'!$B$6:$H$1007,6,0)),"",VLOOKUP($C24,'FERDİ SONUÇ'!$B$6:$H$1007,6,0))</f>
        <v>638</v>
      </c>
      <c r="G24" s="17">
        <f>IF(OR(E24="",F24="DQ",F24="DNF",F24="DNS",F24=""),"-",VLOOKUP(C24,'FERDİ SONUÇ'!$B$6:$H$1007,7,0))</f>
        <v>31</v>
      </c>
      <c r="H24" s="17">
        <f>IF(OR(E24="",E24="F",F24="DQ",F24="DNF",F24="DNS",F24=""),"-",VLOOKUP(C24,'FERDİ SONUÇ'!$B$6:$H$1007,7,0))</f>
        <v>31</v>
      </c>
      <c r="I24" s="20">
        <f>IF(ISERROR(SMALL(H22:H25,3)),"-",SMALL(H22:H25,3))</f>
        <v>31</v>
      </c>
      <c r="J24" s="22">
        <f>IF(C22="","",IF(OR(I22="-",I23="-",I24="-"),"DQ",SUM(I22,I23,I24)))</f>
        <v>76</v>
      </c>
      <c r="BA24" s="2">
        <v>1026</v>
      </c>
    </row>
    <row r="25" spans="1:53" ht="15" customHeight="1" thickBot="1">
      <c r="A25" s="14"/>
      <c r="B25" s="15"/>
      <c r="C25" s="159">
        <v>714</v>
      </c>
      <c r="D25" s="16" t="str">
        <f>IF(ISERROR(VLOOKUP($C25,'START LİSTE'!$B$6:$F$769,2,0)),"",VLOOKUP($C25,'START LİSTE'!$B$6:$F$769,2,0))</f>
        <v>BATUHAN CENGİZ</v>
      </c>
      <c r="E25" s="17" t="str">
        <f>IF(ISERROR(VLOOKUP($C25,'START LİSTE'!$B$6:$F$769,4,0)),"",VLOOKUP($C25,'START LİSTE'!$B$6:$F$769,4,0))</f>
        <v>T</v>
      </c>
      <c r="F25" s="106">
        <f>IF(ISERROR(VLOOKUP($C25,'FERDİ SONUÇ'!$B$6:$H$1007,6,0)),"",VLOOKUP($C25,'FERDİ SONUÇ'!$B$6:$H$1007,6,0))</f>
        <v>655</v>
      </c>
      <c r="G25" s="17">
        <f>IF(OR(E25="",F25="DQ",F25="DNF",F25="DNS",F25=""),"-",VLOOKUP(C25,'FERDİ SONUÇ'!$B$6:$H$1007,7,0))</f>
        <v>33</v>
      </c>
      <c r="H25" s="17">
        <f>IF(OR(E25="",E25="F",F25="DQ",F25="DNF",F25="DNS",F25=""),"-",VLOOKUP(C25,'FERDİ SONUÇ'!$B$6:$H$1007,7,0))</f>
        <v>33</v>
      </c>
      <c r="I25" s="20">
        <f>IF(ISERROR(SMALL(H22:H25,4)),"-",SMALL(H22:H25,4))</f>
        <v>33</v>
      </c>
      <c r="J25" s="21"/>
      <c r="BA25" s="2">
        <v>1027</v>
      </c>
    </row>
    <row r="26" spans="1:53" ht="15" customHeight="1">
      <c r="A26" s="6"/>
      <c r="B26" s="7"/>
      <c r="C26" s="163">
        <v>400</v>
      </c>
      <c r="D26" s="8" t="str">
        <f>IF(ISERROR(VLOOKUP($C26,'START LİSTE'!$B$6:$F$769,2,0)),"",VLOOKUP($C26,'START LİSTE'!$B$6:$F$769,2,0))</f>
        <v>BEYTULLAH KAYA</v>
      </c>
      <c r="E26" s="9" t="str">
        <f>IF(ISERROR(VLOOKUP($C26,'START LİSTE'!$B$6:$F$769,4,0)),"",VLOOKUP($C26,'START LİSTE'!$B$6:$F$769,4,0))</f>
        <v>T</v>
      </c>
      <c r="F26" s="105">
        <f>IF(ISERROR(VLOOKUP($C26,'FERDİ SONUÇ'!$B$6:$H$1007,6,0)),"",VLOOKUP($C26,'FERDİ SONUÇ'!$B$6:$H$1007,6,0))</f>
        <v>619</v>
      </c>
      <c r="G26" s="9">
        <f>IF(OR(E26="",F26="DQ",F26="DNF",F26="DNS",F26=""),"-",VLOOKUP(C26,'FERDİ SONUÇ'!$B$6:$H$1007,7,0))</f>
        <v>22</v>
      </c>
      <c r="H26" s="9">
        <f>IF(OR(E26="",E26="F",F26="DQ",F26="DNF",F26="DNS",F26=""),"-",VLOOKUP(C26,'FERDİ SONUÇ'!$B$6:$H$1007,7,0))</f>
        <v>22</v>
      </c>
      <c r="I26" s="12">
        <f>IF(ISERROR(SMALL(H26:H29,1)),"-",SMALL(H26:H29,1))</f>
        <v>22</v>
      </c>
      <c r="J26" s="13"/>
      <c r="BA26" s="2">
        <v>1030</v>
      </c>
    </row>
    <row r="27" spans="1:53" ht="15" customHeight="1">
      <c r="A27" s="14"/>
      <c r="B27" s="15"/>
      <c r="C27" s="164">
        <v>401</v>
      </c>
      <c r="D27" s="16" t="str">
        <f>IF(ISERROR(VLOOKUP($C27,'START LİSTE'!$B$6:$F$769,2,0)),"",VLOOKUP($C27,'START LİSTE'!$B$6:$F$769,2,0))</f>
        <v>RAMAZAN TUNÇ</v>
      </c>
      <c r="E27" s="17" t="str">
        <f>IF(ISERROR(VLOOKUP($C27,'START LİSTE'!$B$6:$F$769,4,0)),"",VLOOKUP($C27,'START LİSTE'!$B$6:$F$769,4,0))</f>
        <v>T</v>
      </c>
      <c r="F27" s="106" t="str">
        <f>IF(ISERROR(VLOOKUP($C27,'FERDİ SONUÇ'!$B$6:$H$1007,6,0)),"",VLOOKUP($C27,'FERDİ SONUÇ'!$B$6:$H$1007,6,0))</f>
        <v>DQ</v>
      </c>
      <c r="G27" s="17" t="str">
        <f>IF(OR(E27="",F27="DQ",F27="DNF",F27="DNS",F27=""),"-",VLOOKUP(C27,'FERDİ SONUÇ'!$B$6:$H$1007,7,0))</f>
        <v>-</v>
      </c>
      <c r="H27" s="17" t="str">
        <f>IF(OR(E27="",E27="F",F27="DQ",F27="DNF",F27="DNS",F27=""),"-",VLOOKUP(C27,'FERDİ SONUÇ'!$B$6:$H$1007,7,0))</f>
        <v>-</v>
      </c>
      <c r="I27" s="20">
        <f>IF(ISERROR(SMALL(H26:H29,2)),"-",SMALL(H26:H29,2))</f>
        <v>23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1032</v>
      </c>
      <c r="B28" s="15" t="str">
        <f>IF(ISERROR(VLOOKUP(C26,'START LİSTE'!$B$6:$F$769,3,0)),"",VLOOKUP(C26,'START LİSTE'!$B$6:$F$769,3,0))</f>
        <v>KIRŞEHİR</v>
      </c>
      <c r="C28" s="164">
        <v>402</v>
      </c>
      <c r="D28" s="16" t="str">
        <f>IF(ISERROR(VLOOKUP($C28,'START LİSTE'!$B$6:$F$769,2,0)),"",VLOOKUP($C28,'START LİSTE'!$B$6:$F$769,2,0))</f>
        <v>EBUBEKİR ÖZDEMİR</v>
      </c>
      <c r="E28" s="17" t="str">
        <f>IF(ISERROR(VLOOKUP($C28,'START LİSTE'!$B$6:$F$769,4,0)),"",VLOOKUP($C28,'START LİSTE'!$B$6:$F$769,4,0))</f>
        <v>T</v>
      </c>
      <c r="F28" s="106" t="str">
        <f>IF(ISERROR(VLOOKUP($C28,'FERDİ SONUÇ'!$B$6:$H$1007,6,0)),"",VLOOKUP($C28,'FERDİ SONUÇ'!$B$6:$H$1007,6,0))</f>
        <v>DQ</v>
      </c>
      <c r="G28" s="17" t="str">
        <f>IF(OR(E28="",F28="DQ",F28="DNF",F28="DNS",F28=""),"-",VLOOKUP(C28,'FERDİ SONUÇ'!$B$6:$H$1007,7,0))</f>
        <v>-</v>
      </c>
      <c r="H28" s="17" t="str">
        <f>IF(OR(E28="",E28="F",F28="DQ",F28="DNF",F28="DNS",F28=""),"-",VLOOKUP(C28,'FERDİ SONUÇ'!$B$6:$H$1007,7,0))</f>
        <v>-</v>
      </c>
      <c r="I28" s="20" t="str">
        <f>IF(ISERROR(SMALL(H26:H29,3)),"-",SMALL(H26:H29,3))</f>
        <v>-</v>
      </c>
      <c r="J28" s="22" t="str">
        <f>IF(C26="","",IF(OR(I26="-",I27="-",I28="-"),"DQ",SUM(I26,I27,I28)))</f>
        <v>DQ</v>
      </c>
      <c r="BA28" s="2">
        <v>1032</v>
      </c>
    </row>
    <row r="29" spans="1:53" ht="15" customHeight="1" thickBot="1">
      <c r="A29" s="14"/>
      <c r="B29" s="15"/>
      <c r="C29" s="165">
        <v>403</v>
      </c>
      <c r="D29" s="16" t="str">
        <f>IF(ISERROR(VLOOKUP($C29,'START LİSTE'!$B$6:$F$769,2,0)),"",VLOOKUP($C29,'START LİSTE'!$B$6:$F$769,2,0))</f>
        <v>M.HALİT TAŞ</v>
      </c>
      <c r="E29" s="17" t="str">
        <f>IF(ISERROR(VLOOKUP($C29,'START LİSTE'!$B$6:$F$769,4,0)),"",VLOOKUP($C29,'START LİSTE'!$B$6:$F$769,4,0))</f>
        <v>T</v>
      </c>
      <c r="F29" s="106">
        <f>IF(ISERROR(VLOOKUP($C29,'FERDİ SONUÇ'!$B$6:$H$1007,6,0)),"",VLOOKUP($C29,'FERDİ SONUÇ'!$B$6:$H$1007,6,0))</f>
        <v>620</v>
      </c>
      <c r="G29" s="17">
        <f>IF(OR(E29="",F29="DQ",F29="DNF",F29="DNS",F29=""),"-",VLOOKUP(C29,'FERDİ SONUÇ'!$B$6:$H$1007,7,0))</f>
        <v>23</v>
      </c>
      <c r="H29" s="17">
        <f>IF(OR(E29="",E29="F",F29="DQ",F29="DNF",F29="DNS",F29=""),"-",VLOOKUP(C29,'FERDİ SONUÇ'!$B$6:$H$1007,7,0))</f>
        <v>23</v>
      </c>
      <c r="I29" s="20" t="str">
        <f>IF(ISERROR(SMALL(H26:H29,4)),"-",SMALL(H26:H29,4))</f>
        <v>-</v>
      </c>
      <c r="J29" s="21"/>
      <c r="BA29" s="2">
        <v>1033</v>
      </c>
    </row>
    <row r="30" spans="1:53" ht="15" customHeight="1">
      <c r="A30" s="6"/>
      <c r="B30" s="7"/>
      <c r="C30" s="166">
        <v>420</v>
      </c>
      <c r="D30" s="8" t="str">
        <f>IF(ISERROR(VLOOKUP($C30,'START LİSTE'!$B$6:$F$769,2,0)),"",VLOOKUP($C30,'START LİSTE'!$B$6:$F$769,2,0))</f>
        <v>ÖZKAN GÖRAL</v>
      </c>
      <c r="E30" s="9" t="str">
        <f>IF(ISERROR(VLOOKUP($C30,'START LİSTE'!$B$6:$F$769,4,0)),"",VLOOKUP($C30,'START LİSTE'!$B$6:$F$769,4,0))</f>
        <v>T</v>
      </c>
      <c r="F30" s="105">
        <f>IF(ISERROR(VLOOKUP($C30,'FERDİ SONUÇ'!$B$6:$H$1007,6,0)),"",VLOOKUP($C30,'FERDİ SONUÇ'!$B$6:$H$1007,6,0))</f>
        <v>546</v>
      </c>
      <c r="G30" s="9">
        <f>IF(OR(E30="",F30="DQ",F30="DNF",F30="DNS",F30=""),"-",VLOOKUP(C30,'FERDİ SONUÇ'!$B$6:$H$1007,7,0))</f>
        <v>5</v>
      </c>
      <c r="H30" s="9">
        <f>IF(OR(E30="",E30="F",F30="DQ",F30="DNF",F30="DNS",F30=""),"-",VLOOKUP(C30,'FERDİ SONUÇ'!$B$6:$H$1007,7,0))</f>
        <v>5</v>
      </c>
      <c r="I30" s="12">
        <f>IF(ISERROR(SMALL(H30:H33,1)),"-",SMALL(H30:H33,1))</f>
        <v>5</v>
      </c>
      <c r="J30" s="13"/>
      <c r="BA30" s="2">
        <v>1036</v>
      </c>
    </row>
    <row r="31" spans="1:53" ht="15" customHeight="1">
      <c r="A31" s="14"/>
      <c r="B31" s="15"/>
      <c r="C31" s="167">
        <v>421</v>
      </c>
      <c r="D31" s="16" t="str">
        <f>IF(ISERROR(VLOOKUP($C31,'START LİSTE'!$B$6:$F$769,2,0)),"",VLOOKUP($C31,'START LİSTE'!$B$6:$F$769,2,0))</f>
        <v>ÖZCAN GÖRAL</v>
      </c>
      <c r="E31" s="17" t="str">
        <f>IF(ISERROR(VLOOKUP($C31,'START LİSTE'!$B$6:$F$769,4,0)),"",VLOOKUP($C31,'START LİSTE'!$B$6:$F$769,4,0))</f>
        <v>T</v>
      </c>
      <c r="F31" s="106">
        <f>IF(ISERROR(VLOOKUP($C31,'FERDİ SONUÇ'!$B$6:$H$1007,6,0)),"",VLOOKUP($C31,'FERDİ SONUÇ'!$B$6:$H$1007,6,0))</f>
        <v>557</v>
      </c>
      <c r="G31" s="17">
        <f>IF(OR(E31="",F31="DQ",F31="DNF",F31="DNS",F31=""),"-",VLOOKUP(C31,'FERDİ SONUÇ'!$B$6:$H$1007,7,0))</f>
        <v>8</v>
      </c>
      <c r="H31" s="17">
        <f>IF(OR(E31="",E31="F",F31="DQ",F31="DNF",F31="DNS",F31=""),"-",VLOOKUP(C31,'FERDİ SONUÇ'!$B$6:$H$1007,7,0))</f>
        <v>8</v>
      </c>
      <c r="I31" s="20">
        <f>IF(ISERROR(SMALL(H30:H33,2)),"-",SMALL(H30:H33,2))</f>
        <v>6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1</v>
      </c>
      <c r="B32" s="15" t="str">
        <f>IF(ISERROR(VLOOKUP(C30,'START LİSTE'!$B$6:$F$769,3,0)),"",VLOOKUP(C30,'START LİSTE'!$B$6:$F$769,3,0))</f>
        <v>KONYA</v>
      </c>
      <c r="C32" s="167">
        <v>422</v>
      </c>
      <c r="D32" s="16" t="str">
        <f>IF(ISERROR(VLOOKUP($C32,'START LİSTE'!$B$6:$F$769,2,0)),"",VLOOKUP($C32,'START LİSTE'!$B$6:$F$769,2,0))</f>
        <v>YÜCEL KUTLUK</v>
      </c>
      <c r="E32" s="17" t="str">
        <f>IF(ISERROR(VLOOKUP($C32,'START LİSTE'!$B$6:$F$769,4,0)),"",VLOOKUP($C32,'START LİSTE'!$B$6:$F$769,4,0))</f>
        <v>T</v>
      </c>
      <c r="F32" s="106">
        <f>IF(ISERROR(VLOOKUP($C32,'FERDİ SONUÇ'!$B$6:$H$1007,6,0)),"",VLOOKUP($C32,'FERDİ SONUÇ'!$B$6:$H$1007,6,0))</f>
        <v>552</v>
      </c>
      <c r="G32" s="17">
        <f>IF(OR(E32="",F32="DQ",F32="DNF",F32="DNS",F32=""),"-",VLOOKUP(C32,'FERDİ SONUÇ'!$B$6:$H$1007,7,0))</f>
        <v>6</v>
      </c>
      <c r="H32" s="17">
        <f>IF(OR(E32="",E32="F",F32="DQ",F32="DNF",F32="DNS",F32=""),"-",VLOOKUP(C32,'FERDİ SONUÇ'!$B$6:$H$1007,7,0))</f>
        <v>6</v>
      </c>
      <c r="I32" s="20">
        <f>IF(ISERROR(SMALL(H30:H33,3)),"-",SMALL(H30:H33,3))</f>
        <v>8</v>
      </c>
      <c r="J32" s="22">
        <f>IF(C30="","",IF(OR(I30="-",I31="-",I32="-"),"DQ",SUM(I30,I31,I32)))</f>
        <v>19</v>
      </c>
      <c r="BA32" s="2">
        <v>1038</v>
      </c>
    </row>
    <row r="33" spans="1:53" ht="15" customHeight="1" thickBot="1">
      <c r="A33" s="14"/>
      <c r="B33" s="15"/>
      <c r="C33" s="168">
        <v>423</v>
      </c>
      <c r="D33" s="16" t="str">
        <f>IF(ISERROR(VLOOKUP($C33,'START LİSTE'!$B$6:$F$769,2,0)),"",VLOOKUP($C33,'START LİSTE'!$B$6:$F$769,2,0))</f>
        <v>FERHAT BAYRAM</v>
      </c>
      <c r="E33" s="17" t="str">
        <f>IF(ISERROR(VLOOKUP($C33,'START LİSTE'!$B$6:$F$769,4,0)),"",VLOOKUP($C33,'START LİSTE'!$B$6:$F$769,4,0))</f>
        <v>T</v>
      </c>
      <c r="F33" s="106">
        <f>IF(ISERROR(VLOOKUP($C33,'FERDİ SONUÇ'!$B$6:$H$1007,6,0)),"",VLOOKUP($C33,'FERDİ SONUÇ'!$B$6:$H$1007,6,0))</f>
        <v>614</v>
      </c>
      <c r="G33" s="17">
        <f>IF(OR(E33="",F33="DQ",F33="DNF",F33="DNS",F33=""),"-",VLOOKUP(C33,'FERDİ SONUÇ'!$B$6:$H$1007,7,0))</f>
        <v>17</v>
      </c>
      <c r="H33" s="17">
        <f>IF(OR(E33="",E33="F",F33="DQ",F33="DNF",F33="DNS",F33=""),"-",VLOOKUP(C33,'FERDİ SONUÇ'!$B$6:$H$1007,7,0))</f>
        <v>17</v>
      </c>
      <c r="I33" s="20">
        <f>IF(ISERROR(SMALL(H30:H33,4)),"-",SMALL(H30:H33,4))</f>
        <v>17</v>
      </c>
      <c r="J33" s="21"/>
      <c r="BA33" s="2">
        <v>1039</v>
      </c>
    </row>
    <row r="34" spans="1:53" ht="15" customHeight="1">
      <c r="A34" s="6"/>
      <c r="B34" s="7"/>
      <c r="C34" s="169">
        <v>500</v>
      </c>
      <c r="D34" s="8" t="str">
        <f>IF(ISERROR(VLOOKUP($C34,'START LİSTE'!$B$6:$F$769,2,0)),"",VLOOKUP($C34,'START LİSTE'!$B$6:$F$769,2,0))</f>
        <v>MELİH ÇOPUR</v>
      </c>
      <c r="E34" s="9" t="str">
        <f>IF(ISERROR(VLOOKUP($C34,'START LİSTE'!$B$6:$F$769,4,0)),"",VLOOKUP($C34,'START LİSTE'!$B$6:$F$769,4,0))</f>
        <v>T</v>
      </c>
      <c r="F34" s="105">
        <f>IF(ISERROR(VLOOKUP($C34,'FERDİ SONUÇ'!$B$6:$H$1007,6,0)),"",VLOOKUP($C34,'FERDİ SONUÇ'!$B$6:$H$1007,6,0))</f>
        <v>557</v>
      </c>
      <c r="G34" s="9">
        <f>IF(OR(E34="",F34="DQ",F34="DNF",F34="DNS",F34=""),"-",VLOOKUP(C34,'FERDİ SONUÇ'!$B$6:$H$1007,7,0))</f>
        <v>9</v>
      </c>
      <c r="H34" s="9">
        <f>IF(OR(E34="",E34="F",F34="DQ",F34="DNF",F34="DNS",F34=""),"-",VLOOKUP(C34,'FERDİ SONUÇ'!$B$6:$H$1007,7,0))</f>
        <v>9</v>
      </c>
      <c r="I34" s="12">
        <f>IF(ISERROR(SMALL(H34:H37,1)),"-",SMALL(H34:H37,1))</f>
        <v>7</v>
      </c>
      <c r="J34" s="13"/>
      <c r="BA34" s="2">
        <v>1042</v>
      </c>
    </row>
    <row r="35" spans="1:53" ht="15" customHeight="1">
      <c r="A35" s="14"/>
      <c r="B35" s="15"/>
      <c r="C35" s="158">
        <v>501</v>
      </c>
      <c r="D35" s="16" t="str">
        <f>IF(ISERROR(VLOOKUP($C35,'START LİSTE'!$B$6:$F$769,2,0)),"",VLOOKUP($C35,'START LİSTE'!$B$6:$F$769,2,0))</f>
        <v>ÖMER DİLDÖKEN</v>
      </c>
      <c r="E35" s="17" t="str">
        <f>IF(ISERROR(VLOOKUP($C35,'START LİSTE'!$B$6:$F$769,4,0)),"",VLOOKUP($C35,'START LİSTE'!$B$6:$F$769,4,0))</f>
        <v>T</v>
      </c>
      <c r="F35" s="106">
        <f>IF(ISERROR(VLOOKUP($C35,'FERDİ SONUÇ'!$B$6:$H$1007,6,0)),"",VLOOKUP($C35,'FERDİ SONUÇ'!$B$6:$H$1007,6,0))</f>
        <v>557</v>
      </c>
      <c r="G35" s="17">
        <f>IF(OR(E35="",F35="DQ",F35="DNF",F35="DNS",F35=""),"-",VLOOKUP(C35,'FERDİ SONUÇ'!$B$6:$H$1007,7,0))</f>
        <v>7</v>
      </c>
      <c r="H35" s="17">
        <f>IF(OR(E35="",E35="F",F35="DQ",F35="DNF",F35="DNS",F35=""),"-",VLOOKUP(C35,'FERDİ SONUÇ'!$B$6:$H$1007,7,0))</f>
        <v>7</v>
      </c>
      <c r="I35" s="20">
        <f>IF(ISERROR(SMALL(H34:H37,2)),"-",SMALL(H34:H37,2))</f>
        <v>9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  <v>5</v>
      </c>
      <c r="B36" s="15" t="str">
        <f>IF(ISERROR(VLOOKUP(C34,'START LİSTE'!$B$6:$F$769,3,0)),"",VLOOKUP(C34,'START LİSTE'!$B$6:$F$769,3,0))</f>
        <v>NEVŞEHİR</v>
      </c>
      <c r="C36" s="158">
        <v>502</v>
      </c>
      <c r="D36" s="16" t="str">
        <f>IF(ISERROR(VLOOKUP($C36,'START LİSTE'!$B$6:$F$769,2,0)),"",VLOOKUP($C36,'START LİSTE'!$B$6:$F$769,2,0))</f>
        <v>ENSAR YİĞİT SÖĞÜ</v>
      </c>
      <c r="E36" s="17" t="str">
        <f>IF(ISERROR(VLOOKUP($C36,'START LİSTE'!$B$6:$F$769,4,0)),"",VLOOKUP($C36,'START LİSTE'!$B$6:$F$769,4,0))</f>
        <v>T</v>
      </c>
      <c r="F36" s="106">
        <f>IF(ISERROR(VLOOKUP($C36,'FERDİ SONUÇ'!$B$6:$H$1007,6,0)),"",VLOOKUP($C36,'FERDİ SONUÇ'!$B$6:$H$1007,6,0))</f>
        <v>622</v>
      </c>
      <c r="G36" s="17">
        <f>IF(OR(E36="",F36="DQ",F36="DNF",F36="DNS",F36=""),"-",VLOOKUP(C36,'FERDİ SONUÇ'!$B$6:$H$1007,7,0))</f>
        <v>24</v>
      </c>
      <c r="H36" s="17">
        <f>IF(OR(E36="",E36="F",F36="DQ",F36="DNF",F36="DNS",F36=""),"-",VLOOKUP(C36,'FERDİ SONUÇ'!$B$6:$H$1007,7,0))</f>
        <v>24</v>
      </c>
      <c r="I36" s="20">
        <f>IF(ISERROR(SMALL(H34:H37,3)),"-",SMALL(H34:H37,3))</f>
        <v>20</v>
      </c>
      <c r="J36" s="22">
        <f>IF(C34="","",IF(OR(I34="-",I35="-",I36="-"),"DQ",SUM(I34,I35,I36)))</f>
        <v>36</v>
      </c>
      <c r="BA36" s="2">
        <v>1044</v>
      </c>
    </row>
    <row r="37" spans="1:53" ht="15" customHeight="1" thickBot="1">
      <c r="A37" s="14"/>
      <c r="B37" s="15"/>
      <c r="C37" s="159">
        <v>503</v>
      </c>
      <c r="D37" s="16" t="str">
        <f>IF(ISERROR(VLOOKUP($C37,'START LİSTE'!$B$6:$F$769,2,0)),"",VLOOKUP($C37,'START LİSTE'!$B$6:$F$769,2,0))</f>
        <v>FAHRİ KAFALI</v>
      </c>
      <c r="E37" s="17" t="str">
        <f>IF(ISERROR(VLOOKUP($C37,'START LİSTE'!$B$6:$F$769,4,0)),"",VLOOKUP($C37,'START LİSTE'!$B$6:$F$769,4,0))</f>
        <v>T</v>
      </c>
      <c r="F37" s="106">
        <f>IF(ISERROR(VLOOKUP($C37,'FERDİ SONUÇ'!$B$6:$H$1007,6,0)),"",VLOOKUP($C37,'FERDİ SONUÇ'!$B$6:$H$1007,6,0))</f>
        <v>616</v>
      </c>
      <c r="G37" s="17">
        <f>IF(OR(E37="",F37="DQ",F37="DNF",F37="DNS",F37=""),"-",VLOOKUP(C37,'FERDİ SONUÇ'!$B$6:$H$1007,7,0))</f>
        <v>20</v>
      </c>
      <c r="H37" s="17">
        <f>IF(OR(E37="",E37="F",F37="DQ",F37="DNF",F37="DNS",F37=""),"-",VLOOKUP(C37,'FERDİ SONUÇ'!$B$6:$H$1007,7,0))</f>
        <v>20</v>
      </c>
      <c r="I37" s="20">
        <f>IF(ISERROR(SMALL(H34:H37,4)),"-",SMALL(H34:H37,4))</f>
        <v>24</v>
      </c>
      <c r="J37" s="21"/>
      <c r="BA37" s="2">
        <v>1045</v>
      </c>
    </row>
    <row r="38" spans="1:53" ht="15" customHeight="1">
      <c r="A38" s="6"/>
      <c r="B38" s="7"/>
      <c r="C38" s="166">
        <v>511</v>
      </c>
      <c r="D38" s="8" t="str">
        <f>IF(ISERROR(VLOOKUP($C38,'START LİSTE'!$B$6:$F$769,2,0)),"",VLOOKUP($C38,'START LİSTE'!$B$6:$F$769,2,0))</f>
        <v>SEZGİN AKBAŞ</v>
      </c>
      <c r="E38" s="9" t="str">
        <f>IF(ISERROR(VLOOKUP($C38,'START LİSTE'!$B$6:$F$769,4,0)),"",VLOOKUP($C38,'START LİSTE'!$B$6:$F$769,4,0))</f>
        <v>T</v>
      </c>
      <c r="F38" s="105" t="str">
        <f>IF(ISERROR(VLOOKUP($C38,'FERDİ SONUÇ'!$B$6:$H$1007,6,0)),"",VLOOKUP($C38,'FERDİ SONUÇ'!$B$6:$H$1007,6,0))</f>
        <v>DQ</v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>
        <f>IF(ISERROR(SMALL(H38:H41,1)),"-",SMALL(H38:H41,1))</f>
        <v>18</v>
      </c>
      <c r="J38" s="13"/>
      <c r="BA38" s="2">
        <v>1048</v>
      </c>
    </row>
    <row r="39" spans="1:53" ht="15" customHeight="1">
      <c r="A39" s="14"/>
      <c r="B39" s="15"/>
      <c r="C39" s="167">
        <v>512</v>
      </c>
      <c r="D39" s="16" t="str">
        <f>IF(ISERROR(VLOOKUP($C39,'START LİSTE'!$B$6:$F$769,2,0)),"",VLOOKUP($C39,'START LİSTE'!$B$6:$F$769,2,0))</f>
        <v>BATUHAN SABUNCU</v>
      </c>
      <c r="E39" s="17" t="str">
        <f>IF(ISERROR(VLOOKUP($C39,'START LİSTE'!$B$6:$F$769,4,0)),"",VLOOKUP($C39,'START LİSTE'!$B$6:$F$769,4,0))</f>
        <v>T</v>
      </c>
      <c r="F39" s="106">
        <f>IF(ISERROR(VLOOKUP($C39,'FERDİ SONUÇ'!$B$6:$H$1007,6,0)),"",VLOOKUP($C39,'FERDİ SONUÇ'!$B$6:$H$1007,6,0))</f>
        <v>617</v>
      </c>
      <c r="G39" s="17">
        <f>IF(OR(E39="",F39="DQ",F39="DNF",F39="DNS",F39=""),"-",VLOOKUP(C39,'FERDİ SONUÇ'!$B$6:$H$1007,7,0))</f>
        <v>21</v>
      </c>
      <c r="H39" s="17">
        <f>IF(OR(E39="",E39="F",F39="DQ",F39="DNF",F39="DNS",F39=""),"-",VLOOKUP(C39,'FERDİ SONUÇ'!$B$6:$H$1007,7,0))</f>
        <v>21</v>
      </c>
      <c r="I39" s="20">
        <f>IF(ISERROR(SMALL(H38:H41,2)),"-",SMALL(H38:H41,2))</f>
        <v>21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  <v>7</v>
      </c>
      <c r="B40" s="15" t="str">
        <f>IF(ISERROR(VLOOKUP(C38,'START LİSTE'!$B$6:$F$769,3,0)),"",VLOOKUP(C38,'START LİSTE'!$B$6:$F$769,3,0))</f>
        <v>NİĞDE</v>
      </c>
      <c r="C40" s="170">
        <v>513</v>
      </c>
      <c r="D40" s="16" t="str">
        <f>IF(ISERROR(VLOOKUP($C40,'START LİSTE'!$B$6:$F$769,2,0)),"",VLOOKUP($C40,'START LİSTE'!$B$6:$F$769,2,0))</f>
        <v>BURAK BOZDAZ</v>
      </c>
      <c r="E40" s="17" t="str">
        <f>IF(ISERROR(VLOOKUP($C40,'START LİSTE'!$B$6:$F$769,4,0)),"",VLOOKUP($C40,'START LİSTE'!$B$6:$F$769,4,0))</f>
        <v>T</v>
      </c>
      <c r="F40" s="106">
        <f>IF(ISERROR(VLOOKUP($C40,'FERDİ SONUÇ'!$B$6:$H$1007,6,0)),"",VLOOKUP($C40,'FERDİ SONUÇ'!$B$6:$H$1007,6,0))</f>
        <v>615</v>
      </c>
      <c r="G40" s="17">
        <f>IF(OR(E40="",F40="DQ",F40="DNF",F40="DNS",F40=""),"-",VLOOKUP(C40,'FERDİ SONUÇ'!$B$6:$H$1007,7,0))</f>
        <v>18</v>
      </c>
      <c r="H40" s="17">
        <f>IF(OR(E40="",E40="F",F40="DQ",F40="DNF",F40="DNS",F40=""),"-",VLOOKUP(C40,'FERDİ SONUÇ'!$B$6:$H$1007,7,0))</f>
        <v>18</v>
      </c>
      <c r="I40" s="20">
        <f>IF(ISERROR(SMALL(H38:H41,3)),"-",SMALL(H38:H41,3))</f>
        <v>27</v>
      </c>
      <c r="J40" s="22">
        <f>IF(C38="","",IF(OR(I38="-",I39="-",I40="-"),"DQ",SUM(I38,I39,I40)))</f>
        <v>66</v>
      </c>
      <c r="BA40" s="2">
        <v>1050</v>
      </c>
    </row>
    <row r="41" spans="1:53" ht="15" customHeight="1">
      <c r="A41" s="14"/>
      <c r="B41" s="15"/>
      <c r="C41" s="171">
        <v>514</v>
      </c>
      <c r="D41" s="16" t="str">
        <f>IF(ISERROR(VLOOKUP($C41,'START LİSTE'!$B$6:$F$769,2,0)),"",VLOOKUP($C41,'START LİSTE'!$B$6:$F$769,2,0))</f>
        <v>ABDULLAH BULUT</v>
      </c>
      <c r="E41" s="17" t="str">
        <f>IF(ISERROR(VLOOKUP($C41,'START LİSTE'!$B$6:$F$769,4,0)),"",VLOOKUP($C41,'START LİSTE'!$B$6:$F$769,4,0))</f>
        <v>T</v>
      </c>
      <c r="F41" s="106">
        <f>IF(ISERROR(VLOOKUP($C41,'FERDİ SONUÇ'!$B$6:$H$1007,6,0)),"",VLOOKUP($C41,'FERDİ SONUÇ'!$B$6:$H$1007,6,0))</f>
        <v>625</v>
      </c>
      <c r="G41" s="17">
        <f>IF(OR(E41="",F41="DQ",F41="DNF",F41="DNS",F41=""),"-",VLOOKUP(C41,'FERDİ SONUÇ'!$B$6:$H$1007,7,0))</f>
        <v>27</v>
      </c>
      <c r="H41" s="17">
        <f>IF(OR(E41="",E41="F",F41="DQ",F41="DNF",F41="DNS",F41=""),"-",VLOOKUP(C41,'FERDİ SONUÇ'!$B$6:$H$1007,7,0))</f>
        <v>27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LİSTE'!$B$6:$F$769,2,0)),"",VLOOKUP($C42,'START LİSTE'!$B$6:$F$769,2,0))</f>
      </c>
      <c r="E42" s="9">
        <f>IF(ISERROR(VLOOKUP($C42,'START LİSTE'!$B$6:$F$769,4,0)),"",VLOOKUP($C42,'START LİSTE'!$B$6:$F$769,4,0))</f>
      </c>
      <c r="F42" s="105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LİSTE'!$B$6:$F$769,2,0)),"",VLOOKUP($C43,'START LİSTE'!$B$6:$F$769,2,0))</f>
      </c>
      <c r="E43" s="17">
        <f>IF(ISERROR(VLOOKUP($C43,'START LİSTE'!$B$6:$F$769,4,0)),"",VLOOKUP($C43,'START LİSTE'!$B$6:$F$769,4,0))</f>
      </c>
      <c r="F43" s="106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LİSTE'!$B$6:$F$769,3,0)),"",VLOOKUP(C42,'START LİSTE'!$B$6:$F$769,3,0))</f>
      </c>
      <c r="C44" s="34"/>
      <c r="D44" s="16">
        <f>IF(ISERROR(VLOOKUP($C44,'START LİSTE'!$B$6:$F$769,2,0)),"",VLOOKUP($C44,'START LİSTE'!$B$6:$F$769,2,0))</f>
      </c>
      <c r="E44" s="17">
        <f>IF(ISERROR(VLOOKUP($C44,'START LİSTE'!$B$6:$F$769,4,0)),"",VLOOKUP($C44,'START LİSTE'!$B$6:$F$769,4,0))</f>
      </c>
      <c r="F44" s="106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LİSTE'!$B$6:$F$769,2,0)),"",VLOOKUP($C45,'START LİSTE'!$B$6:$F$769,2,0))</f>
      </c>
      <c r="E45" s="17">
        <f>IF(ISERROR(VLOOKUP($C45,'START LİSTE'!$B$6:$F$769,4,0)),"",VLOOKUP($C45,'START LİSTE'!$B$6:$F$769,4,0))</f>
      </c>
      <c r="F45" s="106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LİSTE'!$B$6:$F$769,2,0)),"",VLOOKUP($C46,'START LİSTE'!$B$6:$F$769,2,0))</f>
      </c>
      <c r="E46" s="9">
        <f>IF(ISERROR(VLOOKUP($C46,'START LİSTE'!$B$6:$F$769,4,0)),"",VLOOKUP($C46,'START LİSTE'!$B$6:$F$769,4,0))</f>
      </c>
      <c r="F46" s="105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LİSTE'!$B$6:$F$769,2,0)),"",VLOOKUP($C47,'START LİSTE'!$B$6:$F$769,2,0))</f>
      </c>
      <c r="E47" s="17">
        <f>IF(ISERROR(VLOOKUP($C47,'START LİSTE'!$B$6:$F$769,4,0)),"",VLOOKUP($C47,'START LİSTE'!$B$6:$F$769,4,0))</f>
      </c>
      <c r="F47" s="106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LİSTE'!$B$6:$F$769,3,0)),"",VLOOKUP(C46,'START LİSTE'!$B$6:$F$769,3,0))</f>
      </c>
      <c r="C48" s="34"/>
      <c r="D48" s="16">
        <f>IF(ISERROR(VLOOKUP($C48,'START LİSTE'!$B$6:$F$769,2,0)),"",VLOOKUP($C48,'START LİSTE'!$B$6:$F$769,2,0))</f>
      </c>
      <c r="E48" s="17">
        <f>IF(ISERROR(VLOOKUP($C48,'START LİSTE'!$B$6:$F$769,4,0)),"",VLOOKUP($C48,'START LİSTE'!$B$6:$F$769,4,0))</f>
      </c>
      <c r="F48" s="106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LİSTE'!$B$6:$F$769,2,0)),"",VLOOKUP($C49,'START LİSTE'!$B$6:$F$769,2,0))</f>
      </c>
      <c r="E49" s="17">
        <f>IF(ISERROR(VLOOKUP($C49,'START LİSTE'!$B$6:$F$769,4,0)),"",VLOOKUP($C49,'START LİSTE'!$B$6:$F$769,4,0))</f>
      </c>
      <c r="F49" s="106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LİSTE'!$B$6:$F$769,2,0)),"",VLOOKUP($C50,'START LİSTE'!$B$6:$F$769,2,0))</f>
      </c>
      <c r="E50" s="9">
        <f>IF(ISERROR(VLOOKUP($C50,'START LİSTE'!$B$6:$F$769,4,0)),"",VLOOKUP($C50,'START LİSTE'!$B$6:$F$769,4,0))</f>
      </c>
      <c r="F50" s="105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LİSTE'!$B$6:$F$769,2,0)),"",VLOOKUP($C51,'START LİSTE'!$B$6:$F$769,2,0))</f>
      </c>
      <c r="E51" s="17">
        <f>IF(ISERROR(VLOOKUP($C51,'START LİSTE'!$B$6:$F$769,4,0)),"",VLOOKUP($C51,'START LİSTE'!$B$6:$F$769,4,0))</f>
      </c>
      <c r="F51" s="106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LİSTE'!$B$6:$F$769,3,0)),"",VLOOKUP(C50,'START LİSTE'!$B$6:$F$769,3,0))</f>
      </c>
      <c r="C52" s="34"/>
      <c r="D52" s="16">
        <f>IF(ISERROR(VLOOKUP($C52,'START LİSTE'!$B$6:$F$769,2,0)),"",VLOOKUP($C52,'START LİSTE'!$B$6:$F$769,2,0))</f>
      </c>
      <c r="E52" s="17">
        <f>IF(ISERROR(VLOOKUP($C52,'START LİSTE'!$B$6:$F$769,4,0)),"",VLOOKUP($C52,'START LİSTE'!$B$6:$F$769,4,0))</f>
      </c>
      <c r="F52" s="106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LİSTE'!$B$6:$F$769,2,0)),"",VLOOKUP($C53,'START LİSTE'!$B$6:$F$769,2,0))</f>
      </c>
      <c r="E53" s="17">
        <f>IF(ISERROR(VLOOKUP($C53,'START LİSTE'!$B$6:$F$769,4,0)),"",VLOOKUP($C53,'START LİSTE'!$B$6:$F$769,4,0))</f>
      </c>
      <c r="F53" s="106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LİSTE'!$B$6:$F$769,2,0)),"",VLOOKUP($C54,'START LİSTE'!$B$6:$F$769,2,0))</f>
      </c>
      <c r="E54" s="9">
        <f>IF(ISERROR(VLOOKUP($C54,'START LİSTE'!$B$6:$F$769,4,0)),"",VLOOKUP($C54,'START LİSTE'!$B$6:$F$769,4,0))</f>
      </c>
      <c r="F54" s="105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LİSTE'!$B$6:$F$769,2,0)),"",VLOOKUP($C55,'START LİSTE'!$B$6:$F$769,2,0))</f>
      </c>
      <c r="E55" s="17">
        <f>IF(ISERROR(VLOOKUP($C55,'START LİSTE'!$B$6:$F$769,4,0)),"",VLOOKUP($C55,'START LİSTE'!$B$6:$F$769,4,0))</f>
      </c>
      <c r="F55" s="106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LİSTE'!$B$6:$F$769,3,0)),"",VLOOKUP(C54,'START LİSTE'!$B$6:$F$769,3,0))</f>
      </c>
      <c r="C56" s="34"/>
      <c r="D56" s="16">
        <f>IF(ISERROR(VLOOKUP($C56,'START LİSTE'!$B$6:$F$769,2,0)),"",VLOOKUP($C56,'START LİSTE'!$B$6:$F$769,2,0))</f>
      </c>
      <c r="E56" s="17">
        <f>IF(ISERROR(VLOOKUP($C56,'START LİSTE'!$B$6:$F$769,4,0)),"",VLOOKUP($C56,'START LİSTE'!$B$6:$F$769,4,0))</f>
      </c>
      <c r="F56" s="106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LİSTE'!$B$6:$F$769,2,0)),"",VLOOKUP($C57,'START LİSTE'!$B$6:$F$769,2,0))</f>
      </c>
      <c r="E57" s="17">
        <f>IF(ISERROR(VLOOKUP($C57,'START LİSTE'!$B$6:$F$769,4,0)),"",VLOOKUP($C57,'START LİSTE'!$B$6:$F$769,4,0))</f>
      </c>
      <c r="F57" s="106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LİSTE'!$B$6:$F$769,2,0)),"",VLOOKUP($C58,'START LİSTE'!$B$6:$F$769,2,0))</f>
      </c>
      <c r="E58" s="9">
        <f>IF(ISERROR(VLOOKUP($C58,'START LİSTE'!$B$6:$F$769,4,0)),"",VLOOKUP($C58,'START LİSTE'!$B$6:$F$769,4,0))</f>
      </c>
      <c r="F58" s="105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LİSTE'!$B$6:$F$769,2,0)),"",VLOOKUP($C59,'START LİSTE'!$B$6:$F$769,2,0))</f>
      </c>
      <c r="E59" s="17">
        <f>IF(ISERROR(VLOOKUP($C59,'START LİSTE'!$B$6:$F$769,4,0)),"",VLOOKUP($C59,'START LİSTE'!$B$6:$F$769,4,0))</f>
      </c>
      <c r="F59" s="106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LİSTE'!$B$6:$F$769,3,0)),"",VLOOKUP(C58,'START LİSTE'!$B$6:$F$769,3,0))</f>
      </c>
      <c r="C60" s="34"/>
      <c r="D60" s="16">
        <f>IF(ISERROR(VLOOKUP($C60,'START LİSTE'!$B$6:$F$769,2,0)),"",VLOOKUP($C60,'START LİSTE'!$B$6:$F$769,2,0))</f>
      </c>
      <c r="E60" s="17">
        <f>IF(ISERROR(VLOOKUP($C60,'START LİSTE'!$B$6:$F$769,4,0)),"",VLOOKUP($C60,'START LİSTE'!$B$6:$F$769,4,0))</f>
      </c>
      <c r="F60" s="106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LİSTE'!$B$6:$F$769,2,0)),"",VLOOKUP($C61,'START LİSTE'!$B$6:$F$769,2,0))</f>
      </c>
      <c r="E61" s="17">
        <f>IF(ISERROR(VLOOKUP($C61,'START LİSTE'!$B$6:$F$769,4,0)),"",VLOOKUP($C61,'START LİSTE'!$B$6:$F$769,4,0))</f>
      </c>
      <c r="F61" s="106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LİSTE'!$B$6:$F$769,2,0)),"",VLOOKUP($C62,'START LİSTE'!$B$6:$F$769,2,0))</f>
      </c>
      <c r="E62" s="9">
        <f>IF(ISERROR(VLOOKUP($C62,'START LİSTE'!$B$6:$F$769,4,0)),"",VLOOKUP($C62,'START LİSTE'!$B$6:$F$769,4,0))</f>
      </c>
      <c r="F62" s="105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LİSTE'!$B$6:$F$769,2,0)),"",VLOOKUP($C63,'START LİSTE'!$B$6:$F$769,2,0))</f>
      </c>
      <c r="E63" s="17">
        <f>IF(ISERROR(VLOOKUP($C63,'START LİSTE'!$B$6:$F$769,4,0)),"",VLOOKUP($C63,'START LİSTE'!$B$6:$F$769,4,0))</f>
      </c>
      <c r="F63" s="106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LİSTE'!$B$6:$F$769,3,0)),"",VLOOKUP(C62,'START LİSTE'!$B$6:$F$769,3,0))</f>
      </c>
      <c r="C64" s="34"/>
      <c r="D64" s="16">
        <f>IF(ISERROR(VLOOKUP($C64,'START LİSTE'!$B$6:$F$769,2,0)),"",VLOOKUP($C64,'START LİSTE'!$B$6:$F$769,2,0))</f>
      </c>
      <c r="E64" s="17">
        <f>IF(ISERROR(VLOOKUP($C64,'START LİSTE'!$B$6:$F$769,4,0)),"",VLOOKUP($C64,'START LİSTE'!$B$6:$F$769,4,0))</f>
      </c>
      <c r="F64" s="106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LİSTE'!$B$6:$F$769,2,0)),"",VLOOKUP($C65,'START LİSTE'!$B$6:$F$769,2,0))</f>
      </c>
      <c r="E65" s="17">
        <f>IF(ISERROR(VLOOKUP($C65,'START LİSTE'!$B$6:$F$769,4,0)),"",VLOOKUP($C65,'START LİSTE'!$B$6:$F$769,4,0))</f>
      </c>
      <c r="F65" s="106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2" dxfId="14" stopIfTrue="1">
      <formula>AND(COUNTIF($B$5:$B$5,B5)&gt;1,NOT(ISBLANK(B5)))</formula>
    </cfRule>
  </conditionalFormatting>
  <conditionalFormatting sqref="A6:A65">
    <cfRule type="cellIs" priority="2" dxfId="15" operator="greaterThan">
      <formula>1000</formula>
    </cfRule>
  </conditionalFormatting>
  <conditionalFormatting sqref="J6:J65">
    <cfRule type="duplicateValues" priority="181" dxfId="0" stopIfTrue="1">
      <formula>AND(COUNTIF($J$6:$J$65,J6)&gt;1,NOT(ISBLANK(J6)))</formula>
    </cfRule>
  </conditionalFormatting>
  <conditionalFormatting sqref="C6:C41">
    <cfRule type="duplicateValues" priority="1" dxfId="14" stopIfTrue="1">
      <formula>AND(COUNTIF($C$6:$C$41,C6)&gt;1,NOT(ISBLANK(C6)))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201" t="str">
        <f>KAPAK!A2</f>
        <v>Türkiye Atletizm Federasyonu
Bartın Atletizm İl Temsilciliği</v>
      </c>
      <c r="B1" s="201"/>
      <c r="C1" s="201"/>
      <c r="D1" s="201"/>
      <c r="E1" s="201"/>
      <c r="F1" s="201"/>
      <c r="G1" s="201"/>
      <c r="H1" s="201"/>
    </row>
    <row r="2" spans="1:8" s="1" customFormat="1" ht="14.25">
      <c r="A2" s="207" t="str">
        <f>KAPAK!B24</f>
        <v>Atletizm Geliştirme Projesi 5.Bölge Kros Yarışmaları</v>
      </c>
      <c r="B2" s="207"/>
      <c r="C2" s="207"/>
      <c r="D2" s="207"/>
      <c r="E2" s="207"/>
      <c r="F2" s="207"/>
      <c r="G2" s="207"/>
      <c r="H2" s="207"/>
    </row>
    <row r="3" spans="1:8" s="1" customFormat="1" ht="14.25">
      <c r="A3" s="208" t="str">
        <f>KAPAK!B27</f>
        <v>Kırşehir</v>
      </c>
      <c r="B3" s="208"/>
      <c r="C3" s="208"/>
      <c r="D3" s="208"/>
      <c r="E3" s="208"/>
      <c r="F3" s="208"/>
      <c r="G3" s="208"/>
      <c r="H3" s="208"/>
    </row>
    <row r="4" spans="1:8" s="1" customFormat="1" ht="17.25" customHeight="1">
      <c r="A4" s="204" t="str">
        <f>KAPAK!B26</f>
        <v>2002-2003 Doğumlu Erkekler</v>
      </c>
      <c r="B4" s="204"/>
      <c r="C4" s="205" t="str">
        <f>KAPAK!B25</f>
        <v>1500 Metre</v>
      </c>
      <c r="D4" s="205"/>
      <c r="E4" s="53"/>
      <c r="F4" s="206">
        <f>KAPAK!B28</f>
        <v>41754.430555555555</v>
      </c>
      <c r="G4" s="206"/>
      <c r="H4" s="206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420</v>
      </c>
      <c r="D6" s="8" t="str">
        <f>IF(ISERROR(VLOOKUP($C6,'START LİSTE'!$B$6:$F$769,2,0)),"",VLOOKUP($C6,'START LİSTE'!$B$6:$F$769,2,0))</f>
        <v>ÖZKAN GÖRAL</v>
      </c>
      <c r="E6" s="9" t="str">
        <f>IF(ISERROR(VLOOKUP($C6,'START LİSTE'!$B$6:$F$769,4,0)),"",VLOOKUP($C6,'START LİSTE'!$B$6:$F$769,4,0))</f>
        <v>T</v>
      </c>
      <c r="F6" s="10">
        <f>IF(ISERROR(VLOOKUP($C6,'FERDİ SONUÇ'!$B$6:$H$1007,6,0)),"",VLOOKUP($C6,'FERDİ SONUÇ'!$B$6:$H$1007,6,0))</f>
        <v>546</v>
      </c>
      <c r="G6" s="56">
        <f>IF(OR(E6="",F6="DQ",F6="DNF",F6="DNS",F6=""),"-",VLOOKUP(C6,'FERDİ SONUÇ'!$B$6:$H$1007,7,0))</f>
        <v>5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421</v>
      </c>
      <c r="D7" s="16" t="str">
        <f>IF(ISERROR(VLOOKUP($C7,'START LİSTE'!$B$6:$F$769,2,0)),"",VLOOKUP($C7,'START LİSTE'!$B$6:$F$769,2,0))</f>
        <v>ÖZCAN GÖRAL</v>
      </c>
      <c r="E7" s="17" t="str">
        <f>IF(ISERROR(VLOOKUP($C7,'START LİSTE'!$B$6:$F$769,4,0)),"",VLOOKUP($C7,'START LİSTE'!$B$6:$F$769,4,0))</f>
        <v>T</v>
      </c>
      <c r="F7" s="18">
        <f>IF(ISERROR(VLOOKUP($C7,'FERDİ SONUÇ'!$B$6:$H$1007,6,0)),"",VLOOKUP($C7,'FERDİ SONUÇ'!$B$6:$H$1007,6,0))</f>
        <v>557</v>
      </c>
      <c r="G7" s="58">
        <f>IF(OR(E7="",F7="DQ",F7="DNF",F7="DNS",F7=""),"-",VLOOKUP(C7,'FERDİ SONUÇ'!$B$6:$H$1007,7,0))</f>
        <v>8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KONYA</v>
      </c>
      <c r="C8" s="57">
        <f>IF(A8="","",VLOOKUP(A8,'TAKIM KAYIT'!$A$6:$J$65,3,FALSE))</f>
        <v>422</v>
      </c>
      <c r="D8" s="16" t="str">
        <f>IF(ISERROR(VLOOKUP($C8,'START LİSTE'!$B$6:$F$769,2,0)),"",VLOOKUP($C8,'START LİSTE'!$B$6:$F$769,2,0))</f>
        <v>YÜCEL KUTLUK</v>
      </c>
      <c r="E8" s="17" t="str">
        <f>IF(ISERROR(VLOOKUP($C8,'START LİSTE'!$B$6:$F$769,4,0)),"",VLOOKUP($C8,'START LİSTE'!$B$6:$F$769,4,0))</f>
        <v>T</v>
      </c>
      <c r="F8" s="18">
        <f>IF(ISERROR(VLOOKUP($C8,'FERDİ SONUÇ'!$B$6:$H$1007,6,0)),"",VLOOKUP($C8,'FERDİ SONUÇ'!$B$6:$H$1007,6,0))</f>
        <v>552</v>
      </c>
      <c r="G8" s="58">
        <f>IF(OR(E8="",F8="DQ",F8="DNF",F8="DNS",F8=""),"-",VLOOKUP(C8,'FERDİ SONUÇ'!$B$6:$H$1007,7,0))</f>
        <v>6</v>
      </c>
      <c r="H8" s="22">
        <f>IF(A8="","",VLOOKUP(A8,'TAKIM KAYIT'!$A$6:$K$65,10,FALSE))</f>
        <v>19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423</v>
      </c>
      <c r="D9" s="16" t="str">
        <f>IF(ISERROR(VLOOKUP($C9,'START LİSTE'!$B$6:$F$769,2,0)),"",VLOOKUP($C9,'START LİSTE'!$B$6:$F$769,2,0))</f>
        <v>FERHAT BAYRAM</v>
      </c>
      <c r="E9" s="17" t="str">
        <f>IF(ISERROR(VLOOKUP($C9,'START LİSTE'!$B$6:$F$769,4,0)),"",VLOOKUP($C9,'START LİSTE'!$B$6:$F$769,4,0))</f>
        <v>T</v>
      </c>
      <c r="F9" s="18">
        <f>IF(ISERROR(VLOOKUP($C9,'FERDİ SONUÇ'!$B$6:$H$1007,6,0)),"",VLOOKUP($C9,'FERDİ SONUÇ'!$B$6:$H$1007,6,0))</f>
        <v>614</v>
      </c>
      <c r="G9" s="58">
        <f>IF(OR(E9="",F9="DQ",F9="DNF",F9="DNS",F9=""),"-",VLOOKUP(C9,'FERDİ SONUÇ'!$B$6:$H$1007,7,0))</f>
        <v>17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260</v>
      </c>
      <c r="D10" s="8" t="str">
        <f>IF(ISERROR(VLOOKUP($C10,'START LİSTE'!$B$6:$F$769,2,0)),"",VLOOKUP($C10,'START LİSTE'!$B$6:$F$769,2,0))</f>
        <v>HAMZA KARAKAŞ</v>
      </c>
      <c r="E10" s="9" t="str">
        <f>IF(ISERROR(VLOOKUP($C10,'START LİSTE'!$B$6:$F$769,4,0)),"",VLOOKUP($C10,'START LİSTE'!$B$6:$F$769,4,0))</f>
        <v> T</v>
      </c>
      <c r="F10" s="10">
        <f>IF(ISERROR(VLOOKUP($C10,'FERDİ SONUÇ'!$B$6:$H$1007,6,0)),"",VLOOKUP($C10,'FERDİ SONUÇ'!$B$6:$H$1007,6,0))</f>
        <v>545</v>
      </c>
      <c r="G10" s="56">
        <f>IF(OR(E10="",F10="DQ",F10="DNF",F10="DNS",F10=""),"-",VLOOKUP(C10,'FERDİ SONUÇ'!$B$6:$H$1007,7,0))</f>
        <v>3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261</v>
      </c>
      <c r="D11" s="16" t="str">
        <f>IF(ISERROR(VLOOKUP($C11,'START LİSTE'!$B$6:$F$769,2,0)),"",VLOOKUP($C11,'START LİSTE'!$B$6:$F$769,2,0))</f>
        <v>YUSUF İSLAM KARATAY</v>
      </c>
      <c r="E11" s="17" t="str">
        <f>IF(ISERROR(VLOOKUP($C11,'START LİSTE'!$B$6:$F$769,4,0)),"",VLOOKUP($C11,'START LİSTE'!$B$6:$F$769,4,0))</f>
        <v> T</v>
      </c>
      <c r="F11" s="18">
        <f>IF(ISERROR(VLOOKUP($C11,'FERDİ SONUÇ'!$B$6:$H$1007,6,0)),"",VLOOKUP($C11,'FERDİ SONUÇ'!$B$6:$H$1007,6,0))</f>
        <v>601</v>
      </c>
      <c r="G11" s="58">
        <f>IF(OR(E11="",F11="DQ",F11="DNF",F11="DNS",F11=""),"-",VLOOKUP(C11,'FERDİ SONUÇ'!$B$6:$H$1007,7,0))</f>
        <v>10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ESKİŞEHİR</v>
      </c>
      <c r="C12" s="57">
        <f>IF(A12="","",VLOOKUP(A12,'TAKIM KAYIT'!$A$6:$J$65,3,FALSE))</f>
        <v>262</v>
      </c>
      <c r="D12" s="16" t="str">
        <f>IF(ISERROR(VLOOKUP($C12,'START LİSTE'!$B$6:$F$769,2,0)),"",VLOOKUP($C12,'START LİSTE'!$B$6:$F$769,2,0))</f>
        <v>ONUR AYDIN</v>
      </c>
      <c r="E12" s="17" t="str">
        <f>IF(ISERROR(VLOOKUP($C12,'START LİSTE'!$B$6:$F$769,4,0)),"",VLOOKUP($C12,'START LİSTE'!$B$6:$F$769,4,0))</f>
        <v> T</v>
      </c>
      <c r="F12" s="18">
        <f>IF(ISERROR(VLOOKUP($C12,'FERDİ SONUÇ'!$B$6:$H$1007,6,0)),"",VLOOKUP($C12,'FERDİ SONUÇ'!$B$6:$H$1007,6,0))</f>
        <v>633</v>
      </c>
      <c r="G12" s="58">
        <f>IF(OR(E12="",F12="DQ",F12="DNF",F12="DNS",F12=""),"-",VLOOKUP(C12,'FERDİ SONUÇ'!$B$6:$H$1007,7,0))</f>
        <v>29</v>
      </c>
      <c r="H12" s="22">
        <f>IF(A12="","",VLOOKUP(A12,'TAKIM KAYIT'!$A$6:$J$65,10,FALSE))</f>
        <v>24</v>
      </c>
    </row>
    <row r="13" spans="1:8" ht="14.25" customHeight="1">
      <c r="A13" s="14"/>
      <c r="B13" s="15"/>
      <c r="C13" s="57">
        <f>IF(A12="","",INDEX('TAKIM KAYIT'!$C$6:$C$65,MATCH(C12,'TAKIM KAYIT'!$C$6:$C$65,0)+1))</f>
        <v>263</v>
      </c>
      <c r="D13" s="16" t="str">
        <f>IF(ISERROR(VLOOKUP($C13,'START LİSTE'!$B$6:$F$769,2,0)),"",VLOOKUP($C13,'START LİSTE'!$B$6:$F$769,2,0))</f>
        <v>MEHMET YILDIZ</v>
      </c>
      <c r="E13" s="17" t="str">
        <f>IF(ISERROR(VLOOKUP($C13,'START LİSTE'!$B$6:$F$769,4,0)),"",VLOOKUP($C13,'START LİSTE'!$B$6:$F$769,4,0))</f>
        <v> T</v>
      </c>
      <c r="F13" s="18">
        <f>IF(ISERROR(VLOOKUP($C13,'FERDİ SONUÇ'!$B$6:$H$1007,6,0)),"",VLOOKUP($C13,'FERDİ SONUÇ'!$B$6:$H$1007,6,0))</f>
        <v>602</v>
      </c>
      <c r="G13" s="58">
        <f>IF(OR(E13="",F13="DQ",F13="DNF",F13="DNS",F13=""),"-",VLOOKUP(C13,'FERDİ SONUÇ'!$B$6:$H$1007,7,0))</f>
        <v>11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701</v>
      </c>
      <c r="D14" s="8" t="str">
        <f>IF(ISERROR(VLOOKUP($C14,'START LİSTE'!$B$6:$F$769,2,0)),"",VLOOKUP($C14,'START LİSTE'!$B$6:$F$769,2,0))</f>
        <v>FURKAN YANDI</v>
      </c>
      <c r="E14" s="9" t="str">
        <f>IF(ISERROR(VLOOKUP($C14,'START LİSTE'!$B$6:$F$769,4,0)),"",VLOOKUP($C14,'START LİSTE'!$B$6:$F$769,4,0))</f>
        <v>T</v>
      </c>
      <c r="F14" s="10">
        <f>IF(ISERROR(VLOOKUP($C14,'FERDİ SONUÇ'!$B$6:$H$1007,6,0)),"",VLOOKUP($C14,'FERDİ SONUÇ'!$B$6:$H$1007,6,0))</f>
        <v>545</v>
      </c>
      <c r="G14" s="56">
        <f>IF(OR(E14="",F14="DQ",F14="DNF",F14="DNS",F14=""),"-",VLOOKUP(C14,'FERDİ SONUÇ'!$B$6:$H$1007,7,0))</f>
        <v>2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702</v>
      </c>
      <c r="D15" s="16" t="str">
        <f>IF(ISERROR(VLOOKUP($C15,'START LİSTE'!$B$6:$F$769,2,0)),"",VLOOKUP($C15,'START LİSTE'!$B$6:$F$769,2,0))</f>
        <v>TOLGAHAN TOPAL</v>
      </c>
      <c r="E15" s="17" t="str">
        <f>IF(ISERROR(VLOOKUP($C15,'START LİSTE'!$B$6:$F$769,4,0)),"",VLOOKUP($C15,'START LİSTE'!$B$6:$F$769,4,0))</f>
        <v>T</v>
      </c>
      <c r="F15" s="18">
        <f>IF(ISERROR(VLOOKUP($C15,'FERDİ SONUÇ'!$B$6:$H$1007,6,0)),"",VLOOKUP($C15,'FERDİ SONUÇ'!$B$6:$H$1007,6,0))</f>
        <v>610</v>
      </c>
      <c r="G15" s="58">
        <f>IF(OR(E15="",F15="DQ",F15="DNF",F15="DNS",F15=""),"-",VLOOKUP(C15,'FERDİ SONUÇ'!$B$6:$H$1007,7,0))</f>
        <v>14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KARAMAN</v>
      </c>
      <c r="C16" s="57">
        <f>IF(A16="","",VLOOKUP(A16,'TAKIM KAYIT'!$A$6:$J$65,3,FALSE))</f>
        <v>703</v>
      </c>
      <c r="D16" s="16" t="str">
        <f>IF(ISERROR(VLOOKUP($C16,'START LİSTE'!$B$6:$F$769,2,0)),"",VLOOKUP($C16,'START LİSTE'!$B$6:$F$769,2,0))</f>
        <v>MUSTAFA TALAŞ</v>
      </c>
      <c r="E16" s="17" t="str">
        <f>IF(ISERROR(VLOOKUP($C16,'START LİSTE'!$B$6:$F$769,4,0)),"",VLOOKUP($C16,'START LİSTE'!$B$6:$F$769,4,0))</f>
        <v>T</v>
      </c>
      <c r="F16" s="18">
        <f>IF(ISERROR(VLOOKUP($C16,'FERDİ SONUÇ'!$B$6:$H$1007,6,0)),"",VLOOKUP($C16,'FERDİ SONUÇ'!$B$6:$H$1007,6,0))</f>
        <v>605</v>
      </c>
      <c r="G16" s="58">
        <f>IF(OR(E16="",F16="DQ",F16="DNF",F16="DNS",F16=""),"-",VLOOKUP(C16,'FERDİ SONUÇ'!$B$6:$H$1007,7,0))</f>
        <v>13</v>
      </c>
      <c r="H16" s="22">
        <f>IF(A16="","",VLOOKUP(A16,'TAKIM KAYIT'!$A$6:$K$65,10,FALSE))</f>
        <v>29</v>
      </c>
    </row>
    <row r="17" spans="1:8" ht="14.25" customHeight="1">
      <c r="A17" s="14"/>
      <c r="B17" s="15"/>
      <c r="C17" s="57">
        <f>IF(A16="","",INDEX('TAKIM KAYIT'!$C$6:$C$65,MATCH(C16,'TAKIM KAYIT'!$C$6:$C$65,0)+1))</f>
        <v>704</v>
      </c>
      <c r="D17" s="16" t="str">
        <f>IF(ISERROR(VLOOKUP($C17,'START LİSTE'!$B$6:$F$769,2,0)),"",VLOOKUP($C17,'START LİSTE'!$B$6:$F$769,2,0))</f>
        <v>MALİK KARAAĞAÇLI</v>
      </c>
      <c r="E17" s="17" t="str">
        <f>IF(ISERROR(VLOOKUP($C17,'START LİSTE'!$B$6:$F$769,4,0)),"",VLOOKUP($C17,'START LİSTE'!$B$6:$F$769,4,0))</f>
        <v>T</v>
      </c>
      <c r="F17" s="18">
        <f>IF(ISERROR(VLOOKUP($C17,'FERDİ SONUÇ'!$B$6:$H$1007,6,0)),"",VLOOKUP($C17,'FERDİ SONUÇ'!$B$6:$H$1007,6,0))</f>
        <v>654</v>
      </c>
      <c r="G17" s="58">
        <f>IF(OR(E17="",F17="DQ",F17="DNF",F17="DNS",F17=""),"-",VLOOKUP(C17,'FERDİ SONUÇ'!$B$6:$H$1007,7,0))</f>
        <v>32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680</v>
      </c>
      <c r="D18" s="8" t="str">
        <f>IF(ISERROR(VLOOKUP($C18,'START LİSTE'!$B$6:$F$769,2,0)),"",VLOOKUP($C18,'START LİSTE'!$B$6:$F$769,2,0))</f>
        <v>DOGUKAN AĞIL</v>
      </c>
      <c r="E18" s="9" t="str">
        <f>IF(ISERROR(VLOOKUP($C18,'START LİSTE'!$B$6:$F$769,4,0)),"",VLOOKUP($C18,'START LİSTE'!$B$6:$F$769,4,0))</f>
        <v>T</v>
      </c>
      <c r="F18" s="10">
        <f>IF(ISERROR(VLOOKUP($C18,'FERDİ SONUÇ'!$B$6:$H$1007,6,0)),"",VLOOKUP($C18,'FERDİ SONUÇ'!$B$6:$H$1007,6,0))</f>
        <v>546</v>
      </c>
      <c r="G18" s="12">
        <f>IF(OR(E18="",F18="DQ",F18="DNF",F18="DNS",F18=""),"-",VLOOKUP(C18,'FERDİ SONUÇ'!$B$6:$H$1007,7,0))</f>
        <v>4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681</v>
      </c>
      <c r="D19" s="16" t="str">
        <f>IF(ISERROR(VLOOKUP($C19,'START LİSTE'!$B$6:$F$769,2,0)),"",VLOOKUP($C19,'START LİSTE'!$B$6:$F$769,2,0))</f>
        <v>HAKAN ACUN</v>
      </c>
      <c r="E19" s="17" t="str">
        <f>IF(ISERROR(VLOOKUP($C19,'START LİSTE'!$B$6:$F$769,4,0)),"",VLOOKUP($C19,'START LİSTE'!$B$6:$F$769,4,0))</f>
        <v>T</v>
      </c>
      <c r="F19" s="18">
        <f>IF(ISERROR(VLOOKUP($C19,'FERDİ SONUÇ'!$B$6:$H$1007,6,0)),"",VLOOKUP($C19,'FERDİ SONUÇ'!$B$6:$H$1007,6,0))</f>
        <v>604</v>
      </c>
      <c r="G19" s="20">
        <f>IF(OR(E19="",F19="DQ",F19="DNF",F19="DNS",F19=""),"-",VLOOKUP(C19,'FERDİ SONUÇ'!$B$6:$H$1007,7,0))</f>
        <v>12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AKSARAY</v>
      </c>
      <c r="C20" s="57">
        <f>IF(A20="","",VLOOKUP(A20,'TAKIM KAYIT'!$A$6:$J$65,3,FALSE))</f>
        <v>684</v>
      </c>
      <c r="D20" s="16" t="str">
        <f>IF(ISERROR(VLOOKUP($C20,'START LİSTE'!$B$6:$F$769,2,0)),"",VLOOKUP($C20,'START LİSTE'!$B$6:$F$769,2,0))</f>
        <v>MUHAMMET EMİN BALKIŞ</v>
      </c>
      <c r="E20" s="17" t="str">
        <f>IF(ISERROR(VLOOKUP($C20,'START LİSTE'!$B$6:$F$769,4,0)),"",VLOOKUP($C20,'START LİSTE'!$B$6:$F$769,4,0))</f>
        <v>T</v>
      </c>
      <c r="F20" s="18">
        <f>IF(ISERROR(VLOOKUP($C20,'FERDİ SONUÇ'!$B$6:$H$1007,6,0)),"",VLOOKUP($C20,'FERDİ SONUÇ'!$B$6:$H$1007,6,0))</f>
        <v>630</v>
      </c>
      <c r="G20" s="20">
        <f>IF(OR(E20="",F20="DQ",F20="DNF",F20="DNS",F20=""),"-",VLOOKUP(C20,'FERDİ SONUÇ'!$B$6:$H$1007,7,0))</f>
        <v>28</v>
      </c>
      <c r="H20" s="22">
        <f>IF(A20="","",VLOOKUP(A20,'TAKIM KAYIT'!$A$6:$K$65,10,FALSE))</f>
        <v>31</v>
      </c>
    </row>
    <row r="21" spans="1:8" ht="14.25" customHeight="1">
      <c r="A21" s="14"/>
      <c r="B21" s="15"/>
      <c r="C21" s="57">
        <f>IF(A20="","",INDEX('TAKIM KAYIT'!$C$6:$C$65,MATCH(C20,'TAKIM KAYIT'!$C$6:$C$65,0)+1))</f>
        <v>683</v>
      </c>
      <c r="D21" s="16" t="str">
        <f>IF(ISERROR(VLOOKUP($C21,'START LİSTE'!$B$6:$F$769,2,0)),"",VLOOKUP($C21,'START LİSTE'!$B$6:$F$769,2,0))</f>
        <v>NECDET DİKER</v>
      </c>
      <c r="E21" s="17" t="str">
        <f>IF(ISERROR(VLOOKUP($C21,'START LİSTE'!$B$6:$F$769,4,0)),"",VLOOKUP($C21,'START LİSTE'!$B$6:$F$769,4,0))</f>
        <v>T</v>
      </c>
      <c r="F21" s="18">
        <f>IF(ISERROR(VLOOKUP($C21,'FERDİ SONUÇ'!$B$6:$H$1007,6,0)),"",VLOOKUP($C21,'FERDİ SONUÇ'!$B$6:$H$1007,6,0))</f>
        <v>612</v>
      </c>
      <c r="G21" s="20">
        <f>IF(OR(E21="",F21="DQ",F21="DNF",F21="DNS",F21=""),"-",VLOOKUP(C21,'FERDİ SONUÇ'!$B$6:$H$1007,7,0))</f>
        <v>15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500</v>
      </c>
      <c r="D22" s="8" t="str">
        <f>IF(ISERROR(VLOOKUP($C22,'START LİSTE'!$B$6:$F$769,2,0)),"",VLOOKUP($C22,'START LİSTE'!$B$6:$F$769,2,0))</f>
        <v>MELİH ÇOPUR</v>
      </c>
      <c r="E22" s="9" t="str">
        <f>IF(ISERROR(VLOOKUP($C22,'START LİSTE'!$B$6:$F$769,4,0)),"",VLOOKUP($C22,'START LİSTE'!$B$6:$F$769,4,0))</f>
        <v>T</v>
      </c>
      <c r="F22" s="10">
        <f>IF(ISERROR(VLOOKUP($C22,'FERDİ SONUÇ'!$B$6:$H$1007,6,0)),"",VLOOKUP($C22,'FERDİ SONUÇ'!$B$6:$H$1007,6,0))</f>
        <v>557</v>
      </c>
      <c r="G22" s="12">
        <f>IF(OR(E22="",F22="DQ",F22="DNF",F22="DNS",F22=""),"-",VLOOKUP(C22,'FERDİ SONUÇ'!$B$6:$H$1007,7,0))</f>
        <v>9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501</v>
      </c>
      <c r="D23" s="16" t="str">
        <f>IF(ISERROR(VLOOKUP($C23,'START LİSTE'!$B$6:$F$769,2,0)),"",VLOOKUP($C23,'START LİSTE'!$B$6:$F$769,2,0))</f>
        <v>ÖMER DİLDÖKEN</v>
      </c>
      <c r="E23" s="17" t="str">
        <f>IF(ISERROR(VLOOKUP($C23,'START LİSTE'!$B$6:$F$769,4,0)),"",VLOOKUP($C23,'START LİSTE'!$B$6:$F$769,4,0))</f>
        <v>T</v>
      </c>
      <c r="F23" s="18">
        <f>IF(ISERROR(VLOOKUP($C23,'FERDİ SONUÇ'!$B$6:$H$1007,6,0)),"",VLOOKUP($C23,'FERDİ SONUÇ'!$B$6:$H$1007,6,0))</f>
        <v>557</v>
      </c>
      <c r="G23" s="20">
        <f>IF(OR(E23="",F23="DQ",F23="DNF",F23="DNS",F23=""),"-",VLOOKUP(C23,'FERDİ SONUÇ'!$B$6:$H$1007,7,0))</f>
        <v>7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NEVŞEHİR</v>
      </c>
      <c r="C24" s="57">
        <f>IF(A24="","",VLOOKUP(A24,'TAKIM KAYIT'!$A$6:$J$65,3,FALSE))</f>
        <v>502</v>
      </c>
      <c r="D24" s="16" t="str">
        <f>IF(ISERROR(VLOOKUP($C24,'START LİSTE'!$B$6:$F$769,2,0)),"",VLOOKUP($C24,'START LİSTE'!$B$6:$F$769,2,0))</f>
        <v>ENSAR YİĞİT SÖĞÜ</v>
      </c>
      <c r="E24" s="17" t="str">
        <f>IF(ISERROR(VLOOKUP($C24,'START LİSTE'!$B$6:$F$769,4,0)),"",VLOOKUP($C24,'START LİSTE'!$B$6:$F$769,4,0))</f>
        <v>T</v>
      </c>
      <c r="F24" s="18">
        <f>IF(ISERROR(VLOOKUP($C24,'FERDİ SONUÇ'!$B$6:$H$1007,6,0)),"",VLOOKUP($C24,'FERDİ SONUÇ'!$B$6:$H$1007,6,0))</f>
        <v>622</v>
      </c>
      <c r="G24" s="20">
        <f>IF(OR(E24="",F24="DQ",F24="DNF",F24="DNS",F24=""),"-",VLOOKUP(C24,'FERDİ SONUÇ'!$B$6:$H$1007,7,0))</f>
        <v>24</v>
      </c>
      <c r="H24" s="22">
        <f>IF(A24="","",VLOOKUP(A24,'TAKIM KAYIT'!$A$6:$K$65,10,FALSE))</f>
        <v>36</v>
      </c>
    </row>
    <row r="25" spans="1:8" ht="14.25" customHeight="1">
      <c r="A25" s="14"/>
      <c r="B25" s="15"/>
      <c r="C25" s="57">
        <f>IF(A24="","",INDEX('TAKIM KAYIT'!$C$6:$C$65,MATCH(C24,'TAKIM KAYIT'!$C$6:$C$65,0)+1))</f>
        <v>503</v>
      </c>
      <c r="D25" s="16" t="str">
        <f>IF(ISERROR(VLOOKUP($C25,'START LİSTE'!$B$6:$F$769,2,0)),"",VLOOKUP($C25,'START LİSTE'!$B$6:$F$769,2,0))</f>
        <v>FAHRİ KAFALI</v>
      </c>
      <c r="E25" s="17" t="str">
        <f>IF(ISERROR(VLOOKUP($C25,'START LİSTE'!$B$6:$F$769,4,0)),"",VLOOKUP($C25,'START LİSTE'!$B$6:$F$769,4,0))</f>
        <v>T</v>
      </c>
      <c r="F25" s="18">
        <f>IF(ISERROR(VLOOKUP($C25,'FERDİ SONUÇ'!$B$6:$H$1007,6,0)),"",VLOOKUP($C25,'FERDİ SONUÇ'!$B$6:$H$1007,6,0))</f>
        <v>616</v>
      </c>
      <c r="G25" s="20">
        <f>IF(OR(E25="",F25="DQ",F25="DNF",F25="DNS",F25=""),"-",VLOOKUP(C25,'FERDİ SONUÇ'!$B$6:$H$1007,7,0))</f>
        <v>20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61</v>
      </c>
      <c r="D26" s="8" t="str">
        <f>IF(ISERROR(VLOOKUP($C26,'START LİSTE'!$B$6:$F$769,2,0)),"",VLOOKUP($C26,'START LİSTE'!$B$6:$F$769,2,0))</f>
        <v>MEHMET EREN CANTÜRK</v>
      </c>
      <c r="E26" s="9" t="str">
        <f>IF(ISERROR(VLOOKUP($C26,'START LİSTE'!$B$6:$F$769,4,0)),"",VLOOKUP($C26,'START LİSTE'!$B$6:$F$769,4,0))</f>
        <v>T</v>
      </c>
      <c r="F26" s="10">
        <f>IF(ISERROR(VLOOKUP($C26,'FERDİ SONUÇ'!$B$6:$H$1007,6,0)),"",VLOOKUP($C26,'FERDİ SONUÇ'!$B$6:$H$1007,6,0))</f>
        <v>542</v>
      </c>
      <c r="G26" s="12">
        <f>IF(OR(E26="",F26="DQ",F26="DNF",F26="DNS",F26=""),"-",VLOOKUP(C26,'FERDİ SONUÇ'!$B$6:$H$1007,7,0))</f>
        <v>1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62</v>
      </c>
      <c r="D27" s="16" t="str">
        <f>IF(ISERROR(VLOOKUP($C27,'START LİSTE'!$B$6:$F$769,2,0)),"",VLOOKUP($C27,'START LİSTE'!$B$6:$F$769,2,0))</f>
        <v>EMRE AKSUNGUR</v>
      </c>
      <c r="E27" s="17" t="str">
        <f>IF(ISERROR(VLOOKUP($C27,'START LİSTE'!$B$6:$F$769,4,0)),"",VLOOKUP($C27,'START LİSTE'!$B$6:$F$769,4,0))</f>
        <v>T</v>
      </c>
      <c r="F27" s="18">
        <f>IF(ISERROR(VLOOKUP($C27,'FERDİ SONUÇ'!$B$6:$H$1007,6,0)),"",VLOOKUP($C27,'FERDİ SONUÇ'!$B$6:$H$1007,6,0))</f>
        <v>613</v>
      </c>
      <c r="G27" s="20">
        <f>IF(OR(E27="",F27="DQ",F27="DNF",F27="DNS",F27=""),"-",VLOOKUP(C27,'FERDİ SONUÇ'!$B$6:$H$1007,7,0))</f>
        <v>16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ANKARA</v>
      </c>
      <c r="C28" s="57">
        <f>IF(A28="","",VLOOKUP(A28,'TAKIM KAYIT'!$A$6:$J$65,3,FALSE))</f>
        <v>63</v>
      </c>
      <c r="D28" s="16" t="str">
        <f>IF(ISERROR(VLOOKUP($C28,'START LİSTE'!$B$6:$F$769,2,0)),"",VLOOKUP($C28,'START LİSTE'!$B$6:$F$769,2,0))</f>
        <v>SAMET ÇOLAK</v>
      </c>
      <c r="E28" s="17" t="str">
        <f>IF(ISERROR(VLOOKUP($C28,'START LİSTE'!$B$6:$F$769,4,0)),"",VLOOKUP($C28,'START LİSTE'!$B$6:$F$769,4,0))</f>
        <v>T</v>
      </c>
      <c r="F28" s="18">
        <f>IF(ISERROR(VLOOKUP($C28,'FERDİ SONUÇ'!$B$6:$H$1007,6,0)),"",VLOOKUP($C28,'FERDİ SONUÇ'!$B$6:$H$1007,6,0))</f>
        <v>638</v>
      </c>
      <c r="G28" s="20">
        <f>IF(OR(E28="",F28="DQ",F28="DNF",F28="DNS",F28=""),"-",VLOOKUP(C28,'FERDİ SONUÇ'!$B$6:$H$1007,7,0))</f>
        <v>30</v>
      </c>
      <c r="H28" s="22">
        <f>IF(A28="","",VLOOKUP(A28,'TAKIM KAYIT'!$A$6:$K$65,10,FALSE))</f>
        <v>42</v>
      </c>
    </row>
    <row r="29" spans="1:8" ht="14.25" customHeight="1">
      <c r="A29" s="14"/>
      <c r="B29" s="15"/>
      <c r="C29" s="57">
        <f>IF(A28="","",INDEX('TAKIM KAYIT'!$C$6:$C$65,MATCH(C28,'TAKIM KAYIT'!$C$6:$C$65,0)+1))</f>
        <v>64</v>
      </c>
      <c r="D29" s="16" t="str">
        <f>IF(ISERROR(VLOOKUP($C29,'START LİSTE'!$B$6:$F$769,2,0)),"",VLOOKUP($C29,'START LİSTE'!$B$6:$F$769,2,0))</f>
        <v>HÜSEYİN HİLMİ ÇETİN</v>
      </c>
      <c r="E29" s="17" t="str">
        <f>IF(ISERROR(VLOOKUP($C29,'START LİSTE'!$B$6:$F$769,4,0)),"",VLOOKUP($C29,'START LİSTE'!$B$6:$F$769,4,0))</f>
        <v>T</v>
      </c>
      <c r="F29" s="18">
        <f>IF(ISERROR(VLOOKUP($C29,'FERDİ SONUÇ'!$B$6:$H$1007,6,0)),"",VLOOKUP($C29,'FERDİ SONUÇ'!$B$6:$H$1007,6,0))</f>
        <v>626</v>
      </c>
      <c r="G29" s="20">
        <f>IF(OR(E29="",F29="DQ",F29="DNF",F29="DNS",F29=""),"-",VLOOKUP(C29,'FERDİ SONUÇ'!$B$6:$H$1007,7,0))</f>
        <v>25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511</v>
      </c>
      <c r="D30" s="8" t="str">
        <f>IF(ISERROR(VLOOKUP($C30,'START LİSTE'!$B$6:$F$769,2,0)),"",VLOOKUP($C30,'START LİSTE'!$B$6:$F$769,2,0))</f>
        <v>SEZGİN AKBAŞ</v>
      </c>
      <c r="E30" s="9" t="str">
        <f>IF(ISERROR(VLOOKUP($C30,'START LİSTE'!$B$6:$F$769,4,0)),"",VLOOKUP($C30,'START LİSTE'!$B$6:$F$769,4,0))</f>
        <v>T</v>
      </c>
      <c r="F30" s="10" t="str">
        <f>IF(ISERROR(VLOOKUP($C30,'FERDİ SONUÇ'!$B$6:$H$1007,6,0)),"",VLOOKUP($C30,'FERDİ SONUÇ'!$B$6:$H$1007,6,0))</f>
        <v>DQ</v>
      </c>
      <c r="G30" s="12" t="str">
        <f>IF(OR(E30="",F30="DQ",F30="DNF",F30="DNS",F30=""),"-",VLOOKUP(C30,'FERDİ SONUÇ'!$B$6:$H$1007,7,0))</f>
        <v>-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512</v>
      </c>
      <c r="D31" s="16" t="str">
        <f>IF(ISERROR(VLOOKUP($C31,'START LİSTE'!$B$6:$F$769,2,0)),"",VLOOKUP($C31,'START LİSTE'!$B$6:$F$769,2,0))</f>
        <v>BATUHAN SABUNCU</v>
      </c>
      <c r="E31" s="17" t="str">
        <f>IF(ISERROR(VLOOKUP($C31,'START LİSTE'!$B$6:$F$769,4,0)),"",VLOOKUP($C31,'START LİSTE'!$B$6:$F$769,4,0))</f>
        <v>T</v>
      </c>
      <c r="F31" s="18">
        <f>IF(ISERROR(VLOOKUP($C31,'FERDİ SONUÇ'!$B$6:$H$1007,6,0)),"",VLOOKUP($C31,'FERDİ SONUÇ'!$B$6:$H$1007,6,0))</f>
        <v>617</v>
      </c>
      <c r="G31" s="20">
        <f>IF(OR(E31="",F31="DQ",F31="DNF",F31="DNS",F31=""),"-",VLOOKUP(C31,'FERDİ SONUÇ'!$B$6:$H$1007,7,0))</f>
        <v>21</v>
      </c>
      <c r="H31" s="21"/>
    </row>
    <row r="32" spans="1:8" ht="14.25" customHeight="1">
      <c r="A32" s="60">
        <f>IF(ISERROR(SMALL('TAKIM KAYIT'!$A$6:$A$65,7)),"",SMALL('TAKIM KAYIT'!$A$6:$A$65,7))</f>
        <v>7</v>
      </c>
      <c r="B32" s="15" t="str">
        <f>IF(A32="","",VLOOKUP(A32,'TAKIM KAYIT'!$A$6:$J$65,2,FALSE))</f>
        <v>NİĞDE</v>
      </c>
      <c r="C32" s="57">
        <f>IF(A32="","",VLOOKUP(A32,'TAKIM KAYIT'!$A$6:$J$65,3,FALSE))</f>
        <v>513</v>
      </c>
      <c r="D32" s="16" t="str">
        <f>IF(ISERROR(VLOOKUP($C32,'START LİSTE'!$B$6:$F$769,2,0)),"",VLOOKUP($C32,'START LİSTE'!$B$6:$F$769,2,0))</f>
        <v>BURAK BOZDAZ</v>
      </c>
      <c r="E32" s="17" t="str">
        <f>IF(ISERROR(VLOOKUP($C32,'START LİSTE'!$B$6:$F$769,4,0)),"",VLOOKUP($C32,'START LİSTE'!$B$6:$F$769,4,0))</f>
        <v>T</v>
      </c>
      <c r="F32" s="18">
        <f>IF(ISERROR(VLOOKUP($C32,'FERDİ SONUÇ'!$B$6:$H$1007,6,0)),"",VLOOKUP($C32,'FERDİ SONUÇ'!$B$6:$H$1007,6,0))</f>
        <v>615</v>
      </c>
      <c r="G32" s="20">
        <f>IF(OR(E32="",F32="DQ",F32="DNF",F32="DNS",F32=""),"-",VLOOKUP(C32,'FERDİ SONUÇ'!$B$6:$H$1007,7,0))</f>
        <v>18</v>
      </c>
      <c r="H32" s="22">
        <f>IF(A32="","",VLOOKUP(A32,'TAKIM KAYIT'!$A$6:$K$65,10,FALSE))</f>
        <v>66</v>
      </c>
    </row>
    <row r="33" spans="1:8" ht="14.25" customHeight="1">
      <c r="A33" s="14"/>
      <c r="B33" s="15"/>
      <c r="C33" s="57">
        <f>IF(A32="","",INDEX('TAKIM KAYIT'!$C$6:$C$65,MATCH(C32,'TAKIM KAYIT'!$C$6:$C$65,0)+1))</f>
        <v>514</v>
      </c>
      <c r="D33" s="16" t="str">
        <f>IF(ISERROR(VLOOKUP($C33,'START LİSTE'!$B$6:$F$769,2,0)),"",VLOOKUP($C33,'START LİSTE'!$B$6:$F$769,2,0))</f>
        <v>ABDULLAH BULUT</v>
      </c>
      <c r="E33" s="17" t="str">
        <f>IF(ISERROR(VLOOKUP($C33,'START LİSTE'!$B$6:$F$769,4,0)),"",VLOOKUP($C33,'START LİSTE'!$B$6:$F$769,4,0))</f>
        <v>T</v>
      </c>
      <c r="F33" s="18">
        <f>IF(ISERROR(VLOOKUP($C33,'FERDİ SONUÇ'!$B$6:$H$1007,6,0)),"",VLOOKUP($C33,'FERDİ SONUÇ'!$B$6:$H$1007,6,0))</f>
        <v>625</v>
      </c>
      <c r="G33" s="20">
        <f>IF(OR(E33="",F33="DQ",F33="DNF",F33="DNS",F33=""),"-",VLOOKUP(C33,'FERDİ SONUÇ'!$B$6:$H$1007,7,0))</f>
        <v>27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  <v>711</v>
      </c>
      <c r="D34" s="8" t="str">
        <f>IF(ISERROR(VLOOKUP($C34,'START LİSTE'!$B$6:$F$769,2,0)),"",VLOOKUP($C34,'START LİSTE'!$B$6:$F$769,2,0))</f>
        <v>RAMAZAN YULAF</v>
      </c>
      <c r="E34" s="9" t="str">
        <f>IF(ISERROR(VLOOKUP($C34,'START LİSTE'!$B$6:$F$769,4,0)),"",VLOOKUP($C34,'START LİSTE'!$B$6:$F$769,4,0))</f>
        <v>T</v>
      </c>
      <c r="F34" s="10">
        <f>IF(ISERROR(VLOOKUP($C34,'FERDİ SONUÇ'!$B$6:$H$1007,6,0)),"",VLOOKUP($C34,'FERDİ SONUÇ'!$B$6:$H$1007,6,0))</f>
        <v>624</v>
      </c>
      <c r="G34" s="12">
        <f>IF(OR(E34="",F34="DQ",F34="DNF",F34="DNS",F34=""),"-",VLOOKUP(C34,'FERDİ SONUÇ'!$B$6:$H$1007,7,0))</f>
        <v>26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  <v>712</v>
      </c>
      <c r="D35" s="16" t="str">
        <f>IF(ISERROR(VLOOKUP($C35,'START LİSTE'!$B$6:$F$769,2,0)),"",VLOOKUP($C35,'START LİSTE'!$B$6:$F$769,2,0))</f>
        <v>BAKİ GÜLER</v>
      </c>
      <c r="E35" s="17" t="str">
        <f>IF(ISERROR(VLOOKUP($C35,'START LİSTE'!$B$6:$F$769,4,0)),"",VLOOKUP($C35,'START LİSTE'!$B$6:$F$769,4,0))</f>
        <v>T</v>
      </c>
      <c r="F35" s="18">
        <f>IF(ISERROR(VLOOKUP($C35,'FERDİ SONUÇ'!$B$6:$H$1007,6,0)),"",VLOOKUP($C35,'FERDİ SONUÇ'!$B$6:$H$1007,6,0))</f>
        <v>615</v>
      </c>
      <c r="G35" s="20">
        <f>IF(OR(E35="",F35="DQ",F35="DNF",F35="DNS",F35=""),"-",VLOOKUP(C35,'FERDİ SONUÇ'!$B$6:$H$1007,7,0))</f>
        <v>19</v>
      </c>
      <c r="H35" s="21"/>
    </row>
    <row r="36" spans="1:8" ht="14.25" customHeight="1">
      <c r="A36" s="60">
        <f>IF(ISERROR(SMALL('TAKIM KAYIT'!$A$6:$A$65,8)),"",SMALL('TAKIM KAYIT'!$A$6:$A$65,8))</f>
        <v>8</v>
      </c>
      <c r="B36" s="15" t="str">
        <f>IF(A36="","",VLOOKUP(A36,'TAKIM KAYIT'!$A$6:$J$65,2,FALSE))</f>
        <v>KIRIKKALE</v>
      </c>
      <c r="C36" s="57">
        <f>IF(A36="","",VLOOKUP(A36,'TAKIM KAYIT'!$A$6:$J$65,3,FALSE))</f>
        <v>713</v>
      </c>
      <c r="D36" s="16" t="str">
        <f>IF(ISERROR(VLOOKUP($C36,'START LİSTE'!$B$6:$F$769,2,0)),"",VLOOKUP($C36,'START LİSTE'!$B$6:$F$769,2,0))</f>
        <v>EREN KARAKOL</v>
      </c>
      <c r="E36" s="17" t="str">
        <f>IF(ISERROR(VLOOKUP($C36,'START LİSTE'!$B$6:$F$769,4,0)),"",VLOOKUP($C36,'START LİSTE'!$B$6:$F$769,4,0))</f>
        <v>T</v>
      </c>
      <c r="F36" s="18">
        <f>IF(ISERROR(VLOOKUP($C36,'FERDİ SONUÇ'!$B$6:$H$1007,6,0)),"",VLOOKUP($C36,'FERDİ SONUÇ'!$B$6:$H$1007,6,0))</f>
        <v>638</v>
      </c>
      <c r="G36" s="20">
        <f>IF(OR(E36="",F36="DQ",F36="DNF",F36="DNS",F36=""),"-",VLOOKUP(C36,'FERDİ SONUÇ'!$B$6:$H$1007,7,0))</f>
        <v>31</v>
      </c>
      <c r="H36" s="22">
        <f>IF(A36="","",VLOOKUP(A36,'TAKIM KAYIT'!$A$6:$K$65,10,FALSE))</f>
        <v>76</v>
      </c>
    </row>
    <row r="37" spans="1:8" ht="14.25" customHeight="1">
      <c r="A37" s="24"/>
      <c r="B37" s="25"/>
      <c r="C37" s="59">
        <f>IF(A36="","",INDEX('TAKIM KAYIT'!$C$6:$C$65,MATCH(C36,'TAKIM KAYIT'!$C$6:$C$65,0)+1))</f>
        <v>714</v>
      </c>
      <c r="D37" s="26" t="str">
        <f>IF(ISERROR(VLOOKUP($C37,'START LİSTE'!$B$6:$F$769,2,0)),"",VLOOKUP($C37,'START LİSTE'!$B$6:$F$769,2,0))</f>
        <v>BATUHAN CENGİZ</v>
      </c>
      <c r="E37" s="27" t="str">
        <f>IF(ISERROR(VLOOKUP($C37,'START LİSTE'!$B$6:$F$769,4,0)),"",VLOOKUP($C37,'START LİSTE'!$B$6:$F$769,4,0))</f>
        <v>T</v>
      </c>
      <c r="F37" s="28">
        <f>IF(ISERROR(VLOOKUP($C37,'FERDİ SONUÇ'!$B$6:$H$1007,6,0)),"",VLOOKUP($C37,'FERDİ SONUÇ'!$B$6:$H$1007,6,0))</f>
        <v>655</v>
      </c>
      <c r="G37" s="29">
        <f>IF(OR(E37="",F37="DQ",F37="DNF",F37="DNS",F37=""),"-",VLOOKUP(C37,'FERDİ SONUÇ'!$B$6:$H$1007,7,0))</f>
        <v>33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  <v>400</v>
      </c>
      <c r="D38" s="8" t="str">
        <f>IF(ISERROR(VLOOKUP($C38,'START LİSTE'!$B$6:$F$769,2,0)),"",VLOOKUP($C38,'START LİSTE'!$B$6:$F$769,2,0))</f>
        <v>BEYTULLAH KAYA</v>
      </c>
      <c r="E38" s="9" t="str">
        <f>IF(ISERROR(VLOOKUP($C38,'START LİSTE'!$B$6:$F$769,4,0)),"",VLOOKUP($C38,'START LİSTE'!$B$6:$F$769,4,0))</f>
        <v>T</v>
      </c>
      <c r="F38" s="10">
        <f>IF(ISERROR(VLOOKUP($C38,'FERDİ SONUÇ'!$B$6:$H$1007,6,0)),"",VLOOKUP($C38,'FERDİ SONUÇ'!$B$6:$H$1007,6,0))</f>
        <v>619</v>
      </c>
      <c r="G38" s="12">
        <f>IF(OR(E38="",F38="DQ",F38="DNF",F38="DNS",F38=""),"-",VLOOKUP(C38,'FERDİ SONUÇ'!$B$6:$H$1007,7,0))</f>
        <v>22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  <v>401</v>
      </c>
      <c r="D39" s="16" t="str">
        <f>IF(ISERROR(VLOOKUP($C39,'START LİSTE'!$B$6:$F$769,2,0)),"",VLOOKUP($C39,'START LİSTE'!$B$6:$F$769,2,0))</f>
        <v>RAMAZAN TUNÇ</v>
      </c>
      <c r="E39" s="17" t="str">
        <f>IF(ISERROR(VLOOKUP($C39,'START LİSTE'!$B$6:$F$769,4,0)),"",VLOOKUP($C39,'START LİSTE'!$B$6:$F$769,4,0))</f>
        <v>T</v>
      </c>
      <c r="F39" s="18" t="str">
        <f>IF(ISERROR(VLOOKUP($C39,'FERDİ SONUÇ'!$B$6:$H$1007,6,0)),"",VLOOKUP($C39,'FERDİ SONUÇ'!$B$6:$H$1007,6,0))</f>
        <v>DQ</v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  <v>1032</v>
      </c>
      <c r="B40" s="15" t="str">
        <f>IF(A40="","",VLOOKUP(A40,'TAKIM KAYIT'!$A$6:$J$65,2,FALSE))</f>
        <v>KIRŞEHİR</v>
      </c>
      <c r="C40" s="57">
        <f>IF(A40="","",VLOOKUP(A40,'TAKIM KAYIT'!$A$6:$J$65,3,FALSE))</f>
        <v>402</v>
      </c>
      <c r="D40" s="16" t="str">
        <f>IF(ISERROR(VLOOKUP($C40,'START LİSTE'!$B$6:$F$769,2,0)),"",VLOOKUP($C40,'START LİSTE'!$B$6:$F$769,2,0))</f>
        <v>EBUBEKİR ÖZDEMİR</v>
      </c>
      <c r="E40" s="17" t="str">
        <f>IF(ISERROR(VLOOKUP($C40,'START LİSTE'!$B$6:$F$769,4,0)),"",VLOOKUP($C40,'START LİSTE'!$B$6:$F$769,4,0))</f>
        <v>T</v>
      </c>
      <c r="F40" s="18" t="str">
        <f>IF(ISERROR(VLOOKUP($C40,'FERDİ SONUÇ'!$B$6:$H$1007,6,0)),"",VLOOKUP($C40,'FERDİ SONUÇ'!$B$6:$H$1007,6,0))</f>
        <v>DQ</v>
      </c>
      <c r="G40" s="20" t="str">
        <f>IF(OR(E40="",F40="DQ",F40="DNF",F40="DNS",F40=""),"-",VLOOKUP(C40,'FERDİ SONUÇ'!$B$6:$H$1007,7,0))</f>
        <v>-</v>
      </c>
      <c r="H40" s="22" t="str">
        <f>IF(A40="","",VLOOKUP(A40,'TAKIM KAYIT'!$A$6:$K$65,10,FALSE))</f>
        <v>DQ</v>
      </c>
    </row>
    <row r="41" spans="1:8" ht="14.25" customHeight="1">
      <c r="A41" s="14"/>
      <c r="B41" s="15"/>
      <c r="C41" s="57">
        <f>IF(A40="","",INDEX('TAKIM KAYIT'!$C$6:$C$65,MATCH(C40,'TAKIM KAYIT'!$C$6:$C$65,0)+1))</f>
        <v>403</v>
      </c>
      <c r="D41" s="16" t="str">
        <f>IF(ISERROR(VLOOKUP($C41,'START LİSTE'!$B$6:$F$769,2,0)),"",VLOOKUP($C41,'START LİSTE'!$B$6:$F$769,2,0))</f>
        <v>M.HALİT TAŞ</v>
      </c>
      <c r="E41" s="17" t="str">
        <f>IF(ISERROR(VLOOKUP($C41,'START LİSTE'!$B$6:$F$769,4,0)),"",VLOOKUP($C41,'START LİSTE'!$B$6:$F$769,4,0))</f>
        <v>T</v>
      </c>
      <c r="F41" s="18">
        <f>IF(ISERROR(VLOOKUP($C41,'FERDİ SONUÇ'!$B$6:$H$1007,6,0)),"",VLOOKUP($C41,'FERDİ SONUÇ'!$B$6:$H$1007,6,0))</f>
        <v>620</v>
      </c>
      <c r="G41" s="20">
        <f>IF(OR(E41="",F41="DQ",F41="DNF",F41="DNS",F41=""),"-",VLOOKUP(C41,'FERDİ SONUÇ'!$B$6:$H$1007,7,0))</f>
        <v>23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LİSTE'!$B$6:$F$769,2,0)),"",VLOOKUP($C42,'START LİSTE'!$B$6:$F$769,2,0))</f>
      </c>
      <c r="E42" s="9">
        <f>IF(ISERROR(VLOOKUP($C42,'START LİSTE'!$B$6:$F$769,4,0)),"",VLOOKUP($C42,'START LİSTE'!$B$6:$F$769,4,0))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LİSTE'!$B$6:$F$769,2,0)),"",VLOOKUP($C43,'START LİSTE'!$B$6:$F$769,2,0))</f>
      </c>
      <c r="E43" s="17">
        <f>IF(ISERROR(VLOOKUP($C43,'START LİSTE'!$B$6:$F$769,4,0)),"",VLOOKUP($C43,'START LİSTE'!$B$6:$F$769,4,0))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76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LİSTE'!$B$6:$F$769,2,0)),"",VLOOKUP($C44,'START LİSTE'!$B$6:$F$769,2,0))</f>
      </c>
      <c r="E44" s="17">
        <f>IF(ISERROR(VLOOKUP($C44,'START LİSTE'!$B$6:$F$769,4,0)),"",VLOOKUP($C44,'START LİSTE'!$B$6:$F$769,4,0))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LİSTE'!$B$6:$F$769,2,0)),"",VLOOKUP($C45,'START LİSTE'!$B$6:$F$769,2,0))</f>
      </c>
      <c r="E45" s="17">
        <f>IF(ISERROR(VLOOKUP($C45,'START LİSTE'!$B$6:$F$769,4,0)),"",VLOOKUP($C45,'START LİSTE'!$B$6:$F$769,4,0))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LİSTE'!$B$6:$F$769,2,0)),"",VLOOKUP($C46,'START LİSTE'!$B$6:$F$769,2,0))</f>
      </c>
      <c r="E46" s="9">
        <f>IF(ISERROR(VLOOKUP($C46,'START LİSTE'!$B$6:$F$769,4,0)),"",VLOOKUP($C46,'START LİSTE'!$B$6:$F$769,4,0))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LİSTE'!$B$6:$F$769,2,0)),"",VLOOKUP($C47,'START LİSTE'!$B$6:$F$769,2,0))</f>
      </c>
      <c r="E47" s="17">
        <f>IF(ISERROR(VLOOKUP($C47,'START LİSTE'!$B$6:$F$769,4,0)),"",VLOOKUP($C47,'START LİSTE'!$B$6:$F$769,4,0))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76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LİSTE'!$B$6:$F$769,2,0)),"",VLOOKUP($C48,'START LİSTE'!$B$6:$F$769,2,0))</f>
      </c>
      <c r="E48" s="17">
        <f>IF(ISERROR(VLOOKUP($C48,'START LİSTE'!$B$6:$F$769,4,0)),"",VLOOKUP($C48,'START LİSTE'!$B$6:$F$769,4,0))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LİSTE'!$B$6:$F$769,2,0)),"",VLOOKUP($C49,'START LİSTE'!$B$6:$F$769,2,0))</f>
      </c>
      <c r="E49" s="17">
        <f>IF(ISERROR(VLOOKUP($C49,'START LİSTE'!$B$6:$F$769,4,0)),"",VLOOKUP($C49,'START LİSTE'!$B$6:$F$769,4,0))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LİSTE'!$B$6:$F$769,2,0)),"",VLOOKUP($C50,'START LİSTE'!$B$6:$F$769,2,0))</f>
      </c>
      <c r="E50" s="9">
        <f>IF(ISERROR(VLOOKUP($C50,'START LİSTE'!$B$6:$F$769,4,0)),"",VLOOKUP($C50,'START LİSTE'!$B$6:$F$769,4,0))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LİSTE'!$B$6:$F$769,2,0)),"",VLOOKUP($C51,'START LİSTE'!$B$6:$F$769,2,0))</f>
      </c>
      <c r="E51" s="17">
        <f>IF(ISERROR(VLOOKUP($C51,'START LİSTE'!$B$6:$F$769,4,0)),"",VLOOKUP($C51,'START LİSTE'!$B$6:$F$769,4,0))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76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LİSTE'!$B$6:$F$769,2,0)),"",VLOOKUP($C52,'START LİSTE'!$B$6:$F$769,2,0))</f>
      </c>
      <c r="E52" s="17">
        <f>IF(ISERROR(VLOOKUP($C52,'START LİSTE'!$B$6:$F$769,4,0)),"",VLOOKUP($C52,'START LİSTE'!$B$6:$F$769,4,0))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LİSTE'!$B$6:$F$769,2,0)),"",VLOOKUP($C53,'START LİSTE'!$B$6:$F$769,2,0))</f>
      </c>
      <c r="E53" s="17">
        <f>IF(ISERROR(VLOOKUP($C53,'START LİSTE'!$B$6:$F$769,4,0)),"",VLOOKUP($C53,'START LİSTE'!$B$6:$F$769,4,0))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LİSTE'!$B$6:$F$769,2,0)),"",VLOOKUP($C54,'START LİSTE'!$B$6:$F$769,2,0))</f>
      </c>
      <c r="E54" s="9">
        <f>IF(ISERROR(VLOOKUP($C54,'START LİSTE'!$B$6:$F$769,4,0)),"",VLOOKUP($C54,'START LİSTE'!$B$6:$F$769,4,0))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LİSTE'!$B$6:$F$769,2,0)),"",VLOOKUP($C55,'START LİSTE'!$B$6:$F$769,2,0))</f>
      </c>
      <c r="E55" s="17">
        <f>IF(ISERROR(VLOOKUP($C55,'START LİSTE'!$B$6:$F$769,4,0)),"",VLOOKUP($C55,'START LİSTE'!$B$6:$F$769,4,0))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77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LİSTE'!$B$6:$F$769,2,0)),"",VLOOKUP($C56,'START LİSTE'!$B$6:$F$769,2,0))</f>
      </c>
      <c r="E56" s="17">
        <f>IF(ISERROR(VLOOKUP($C56,'START LİSTE'!$B$6:$F$769,4,0)),"",VLOOKUP($C56,'START LİSTE'!$B$6:$F$769,4,0))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LİSTE'!$B$6:$F$769,2,0)),"",VLOOKUP($C57,'START LİSTE'!$B$6:$F$769,2,0))</f>
      </c>
      <c r="E57" s="17">
        <f>IF(ISERROR(VLOOKUP($C57,'START LİSTE'!$B$6:$F$769,4,0)),"",VLOOKUP($C57,'START LİSTE'!$B$6:$F$769,4,0))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LİSTE'!$B$6:$F$769,2,0)),"",VLOOKUP($C58,'START LİSTE'!$B$6:$F$769,2,0))</f>
      </c>
      <c r="E58" s="9">
        <f>IF(ISERROR(VLOOKUP($C58,'START LİSTE'!$B$6:$F$769,4,0)),"",VLOOKUP($C58,'START LİSTE'!$B$6:$F$769,4,0))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LİSTE'!$B$6:$F$769,2,0)),"",VLOOKUP($C59,'START LİSTE'!$B$6:$F$769,2,0))</f>
      </c>
      <c r="E59" s="17">
        <f>IF(ISERROR(VLOOKUP($C59,'START LİSTE'!$B$6:$F$769,4,0)),"",VLOOKUP($C59,'START LİSTE'!$B$6:$F$769,4,0))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76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LİSTE'!$B$6:$F$769,2,0)),"",VLOOKUP($C60,'START LİSTE'!$B$6:$F$769,2,0))</f>
      </c>
      <c r="E60" s="17">
        <f>IF(ISERROR(VLOOKUP($C60,'START LİSTE'!$B$6:$F$769,4,0)),"",VLOOKUP($C60,'START LİSTE'!$B$6:$F$769,4,0))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LİSTE'!$B$6:$F$769,2,0)),"",VLOOKUP($C61,'START LİSTE'!$B$6:$F$769,2,0))</f>
      </c>
      <c r="E61" s="17">
        <f>IF(ISERROR(VLOOKUP($C61,'START LİSTE'!$B$6:$F$769,4,0)),"",VLOOKUP($C61,'START LİSTE'!$B$6:$F$769,4,0))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LİSTE'!$B$6:$F$769,2,0)),"",VLOOKUP($C62,'START LİSTE'!$B$6:$F$769,2,0))</f>
      </c>
      <c r="E62" s="9">
        <f>IF(ISERROR(VLOOKUP($C62,'START LİSTE'!$B$6:$F$769,4,0)),"",VLOOKUP($C62,'START LİSTE'!$B$6:$F$769,4,0))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LİSTE'!$B$6:$F$769,2,0)),"",VLOOKUP($C63,'START LİSTE'!$B$6:$F$769,2,0))</f>
      </c>
      <c r="E63" s="17">
        <f>IF(ISERROR(VLOOKUP($C63,'START LİSTE'!$B$6:$F$769,4,0)),"",VLOOKUP($C63,'START LİSTE'!$B$6:$F$769,4,0))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76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LİSTE'!$B$6:$F$769,2,0)),"",VLOOKUP($C64,'START LİSTE'!$B$6:$F$769,2,0))</f>
      </c>
      <c r="E64" s="17">
        <f>IF(ISERROR(VLOOKUP($C64,'START LİSTE'!$B$6:$F$769,4,0)),"",VLOOKUP($C64,'START LİSTE'!$B$6:$F$769,4,0))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LİSTE'!$B$6:$F$769,2,0)),"",VLOOKUP($C65,'START LİSTE'!$B$6:$F$769,2,0))</f>
      </c>
      <c r="E65" s="17">
        <f>IF(ISERROR(VLOOKUP($C65,'START LİSTE'!$B$6:$F$769,4,0)),"",VLOOKUP($C65,'START LİSTE'!$B$6:$F$769,4,0))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4" stopIfTrue="1">
      <formula>AND(COUNTIF($B$5:$B$5,B5)&gt;1,NOT(ISBLANK(B5)))</formula>
    </cfRule>
  </conditionalFormatting>
  <conditionalFormatting sqref="A6:A65">
    <cfRule type="cellIs" priority="1" dxfId="15" operator="greaterThan">
      <formula>1000</formula>
    </cfRule>
    <cfRule type="cellIs" priority="2" dxfId="14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2014-04-25T08:07:42Z</cp:lastPrinted>
  <dcterms:created xsi:type="dcterms:W3CDTF">2008-08-11T14:10:37Z</dcterms:created>
  <dcterms:modified xsi:type="dcterms:W3CDTF">2014-04-25T09:27:36Z</dcterms:modified>
  <cp:category/>
  <cp:version/>
  <cp:contentType/>
  <cp:contentStatus/>
</cp:coreProperties>
</file>