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70" windowWidth="15480" windowHeight="9585" tabRatio="939" activeTab="7"/>
  </bookViews>
  <sheets>
    <sheet name="BİLGİLERİ" sheetId="1" r:id="rId1"/>
    <sheet name="YARIŞMA PROGRAMI" sheetId="2" r:id="rId2"/>
    <sheet name="100m. bed.engelli" sheetId="3" r:id="rId3"/>
    <sheet name="Uzun" sheetId="4" r:id="rId4"/>
    <sheet name="KAYIT LİSTESİ" sheetId="5" r:id="rId5"/>
    <sheet name="200m.bed.engelli" sheetId="6" r:id="rId6"/>
    <sheet name="400m.Eng" sheetId="7" r:id="rId7"/>
    <sheet name="Sırık" sheetId="8" r:id="rId8"/>
    <sheet name="Genel Puan Tablosu" sheetId="9" state="hidden" r:id="rId9"/>
    <sheet name="ALMANAK TOPLU SONUÇ" sheetId="10" state="hidden" r:id="rId10"/>
  </sheets>
  <externalReferences>
    <externalReference r:id="rId13"/>
    <externalReference r:id="rId14"/>
  </externalReferences>
  <definedNames>
    <definedName name="_xlnm._FilterDatabase" localSheetId="9" hidden="1">'ALMANAK TOPLU SONUÇ'!$A$2:$M$181</definedName>
    <definedName name="_xlnm._FilterDatabase" localSheetId="4" hidden="1">'KAYIT LİSTESİ'!$A$3:$L$252</definedName>
    <definedName name="_xlfn.IFERROR" hidden="1">#NAME?</definedName>
    <definedName name="Excel_BuiltIn__FilterDatabase_3" localSheetId="4">#REF!</definedName>
    <definedName name="Excel_BuiltIn__FilterDatabase_3">#REF!</definedName>
    <definedName name="Excel_BuiltIn__FilterDatabase_3_1">#N/A</definedName>
    <definedName name="Excel_BuiltIn_Print_Area_11" localSheetId="2">#REF!</definedName>
    <definedName name="Excel_BuiltIn_Print_Area_11" localSheetId="5">#REF!</definedName>
    <definedName name="Excel_BuiltIn_Print_Area_11" localSheetId="6">#REF!</definedName>
    <definedName name="Excel_BuiltIn_Print_Area_11" localSheetId="8">#REF!</definedName>
    <definedName name="Excel_BuiltIn_Print_Area_11" localSheetId="4">#REF!</definedName>
    <definedName name="Excel_BuiltIn_Print_Area_11" localSheetId="7">#REF!</definedName>
    <definedName name="Excel_BuiltIn_Print_Area_11" localSheetId="3">#REF!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2">#REF!</definedName>
    <definedName name="Excel_BuiltIn_Print_Area_12" localSheetId="5">#REF!</definedName>
    <definedName name="Excel_BuiltIn_Print_Area_12" localSheetId="6">#REF!</definedName>
    <definedName name="Excel_BuiltIn_Print_Area_12" localSheetId="8">#REF!</definedName>
    <definedName name="Excel_BuiltIn_Print_Area_12" localSheetId="4">#REF!</definedName>
    <definedName name="Excel_BuiltIn_Print_Area_12" localSheetId="7">#REF!</definedName>
    <definedName name="Excel_BuiltIn_Print_Area_12" localSheetId="3">#REF!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2">#REF!</definedName>
    <definedName name="Excel_BuiltIn_Print_Area_13" localSheetId="5">#REF!</definedName>
    <definedName name="Excel_BuiltIn_Print_Area_13" localSheetId="6">#REF!</definedName>
    <definedName name="Excel_BuiltIn_Print_Area_13" localSheetId="8">#REF!</definedName>
    <definedName name="Excel_BuiltIn_Print_Area_13" localSheetId="4">#REF!</definedName>
    <definedName name="Excel_BuiltIn_Print_Area_13" localSheetId="7">#REF!</definedName>
    <definedName name="Excel_BuiltIn_Print_Area_13" localSheetId="3">#REF!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2">#REF!</definedName>
    <definedName name="Excel_BuiltIn_Print_Area_16" localSheetId="5">#REF!</definedName>
    <definedName name="Excel_BuiltIn_Print_Area_16" localSheetId="6">#REF!</definedName>
    <definedName name="Excel_BuiltIn_Print_Area_16" localSheetId="8">#REF!</definedName>
    <definedName name="Excel_BuiltIn_Print_Area_16" localSheetId="4">#REF!</definedName>
    <definedName name="Excel_BuiltIn_Print_Area_16" localSheetId="7">#REF!</definedName>
    <definedName name="Excel_BuiltIn_Print_Area_16" localSheetId="3">#REF!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2">#REF!</definedName>
    <definedName name="Excel_BuiltIn_Print_Area_19" localSheetId="5">#REF!</definedName>
    <definedName name="Excel_BuiltIn_Print_Area_19" localSheetId="6">#REF!</definedName>
    <definedName name="Excel_BuiltIn_Print_Area_19" localSheetId="8">#REF!</definedName>
    <definedName name="Excel_BuiltIn_Print_Area_19" localSheetId="4">#REF!</definedName>
    <definedName name="Excel_BuiltIn_Print_Area_19" localSheetId="7">#REF!</definedName>
    <definedName name="Excel_BuiltIn_Print_Area_19" localSheetId="3">#REF!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2">#REF!</definedName>
    <definedName name="Excel_BuiltIn_Print_Area_20" localSheetId="5">#REF!</definedName>
    <definedName name="Excel_BuiltIn_Print_Area_20" localSheetId="6">#REF!</definedName>
    <definedName name="Excel_BuiltIn_Print_Area_20" localSheetId="8">#REF!</definedName>
    <definedName name="Excel_BuiltIn_Print_Area_20" localSheetId="4">#REF!</definedName>
    <definedName name="Excel_BuiltIn_Print_Area_20" localSheetId="7">#REF!</definedName>
    <definedName name="Excel_BuiltIn_Print_Area_20" localSheetId="3">#REF!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2">#REF!</definedName>
    <definedName name="Excel_BuiltIn_Print_Area_21" localSheetId="5">#REF!</definedName>
    <definedName name="Excel_BuiltIn_Print_Area_21" localSheetId="6">#REF!</definedName>
    <definedName name="Excel_BuiltIn_Print_Area_21" localSheetId="8">#REF!</definedName>
    <definedName name="Excel_BuiltIn_Print_Area_21" localSheetId="4">#REF!</definedName>
    <definedName name="Excel_BuiltIn_Print_Area_21" localSheetId="7">#REF!</definedName>
    <definedName name="Excel_BuiltIn_Print_Area_21" localSheetId="3">#REF!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2">#REF!</definedName>
    <definedName name="Excel_BuiltIn_Print_Area_4" localSheetId="5">#REF!</definedName>
    <definedName name="Excel_BuiltIn_Print_Area_4" localSheetId="6">#REF!</definedName>
    <definedName name="Excel_BuiltIn_Print_Area_4" localSheetId="8">#REF!</definedName>
    <definedName name="Excel_BuiltIn_Print_Area_4" localSheetId="4">#REF!</definedName>
    <definedName name="Excel_BuiltIn_Print_Area_4" localSheetId="7">#REF!</definedName>
    <definedName name="Excel_BuiltIn_Print_Area_4" localSheetId="3">#REF!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2">#REF!</definedName>
    <definedName name="Excel_BuiltIn_Print_Area_5" localSheetId="5">#REF!</definedName>
    <definedName name="Excel_BuiltIn_Print_Area_5" localSheetId="6">#REF!</definedName>
    <definedName name="Excel_BuiltIn_Print_Area_5" localSheetId="8">#REF!</definedName>
    <definedName name="Excel_BuiltIn_Print_Area_5" localSheetId="4">#REF!</definedName>
    <definedName name="Excel_BuiltIn_Print_Area_5" localSheetId="7">#REF!</definedName>
    <definedName name="Excel_BuiltIn_Print_Area_5" localSheetId="3">#REF!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2">#REF!</definedName>
    <definedName name="Excel_BuiltIn_Print_Area_9" localSheetId="5">#REF!</definedName>
    <definedName name="Excel_BuiltIn_Print_Area_9" localSheetId="6">#REF!</definedName>
    <definedName name="Excel_BuiltIn_Print_Area_9" localSheetId="8">#REF!</definedName>
    <definedName name="Excel_BuiltIn_Print_Area_9" localSheetId="4">#REF!</definedName>
    <definedName name="Excel_BuiltIn_Print_Area_9" localSheetId="7">#REF!</definedName>
    <definedName name="Excel_BuiltIn_Print_Area_9" localSheetId="3">#REF!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2">'100m. bed.engelli'!$A$1:$P$47</definedName>
    <definedName name="_xlnm.Print_Area" localSheetId="5">'200m.bed.engelli'!$A$1:$P$46</definedName>
    <definedName name="_xlnm.Print_Area" localSheetId="6">'400m.Eng'!$A$1:$P$47</definedName>
    <definedName name="_xlnm.Print_Area" localSheetId="8">'Genel Puan Tablosu'!$A$1:$W$43</definedName>
    <definedName name="_xlnm.Print_Area" localSheetId="4">'KAYIT LİSTESİ'!$A$1:$L$252</definedName>
    <definedName name="_xlnm.Print_Area" localSheetId="7">'Sırık'!$A$1:$AH$35</definedName>
    <definedName name="_xlnm.Print_Area" localSheetId="3">'Uzun'!$A$1:$P$49</definedName>
    <definedName name="_xlnm.Print_Titles" localSheetId="8">'Genel Puan Tablosu'!$1:$2</definedName>
    <definedName name="_xlnm.Print_Titles" localSheetId="4">'KAYIT LİSTESİ'!$1:$3</definedName>
  </definedNames>
  <calcPr calcMode="manual" fullCalcOnLoad="1"/>
</workbook>
</file>

<file path=xl/sharedStrings.xml><?xml version="1.0" encoding="utf-8"?>
<sst xmlns="http://schemas.openxmlformats.org/spreadsheetml/2006/main" count="2420" uniqueCount="333">
  <si>
    <t>Baş Hakem</t>
  </si>
  <si>
    <t>Lider</t>
  </si>
  <si>
    <t>Sekreter</t>
  </si>
  <si>
    <t>Hakem</t>
  </si>
  <si>
    <t>Müsabaka 
Direktörü</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</si>
  <si>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</si>
  <si>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</si>
  <si>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</si>
  <si>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</si>
  <si>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</si>
  <si>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</si>
  <si>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</si>
  <si>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</si>
  <si>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</si>
  <si>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</si>
  <si>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</si>
  <si>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</si>
  <si>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</si>
  <si>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</si>
  <si>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</si>
  <si>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</si>
  <si>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</si>
  <si>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</si>
  <si>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</si>
  <si>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</si>
  <si>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</si>
  <si>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</si>
  <si>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</si>
  <si>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</si>
  <si>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</si>
  <si>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</si>
  <si>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</si>
  <si>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</si>
  <si>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</si>
  <si>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</si>
  <si>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</si>
  <si>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</si>
  <si>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</si>
  <si>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</si>
  <si>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</si>
  <si>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</si>
  <si>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</si>
  <si>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</si>
  <si>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</si>
  <si>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İLİ</t>
  </si>
  <si>
    <t xml:space="preserve">Baraj Derecesi </t>
  </si>
  <si>
    <t>BARAJ DERECESİ</t>
  </si>
  <si>
    <t>EN İYİ DERECESİ</t>
  </si>
  <si>
    <t>UZUN</t>
  </si>
  <si>
    <t>YÜKSEK</t>
  </si>
  <si>
    <t>GÖĞÜS NO</t>
  </si>
  <si>
    <t>Göğüs No</t>
  </si>
  <si>
    <t>Formül</t>
  </si>
  <si>
    <t>:</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</si>
  <si>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</si>
  <si>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</si>
  <si>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</si>
  <si>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</si>
  <si>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</si>
  <si>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</si>
  <si>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</si>
  <si>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</si>
  <si>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</si>
  <si>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</si>
  <si>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</si>
  <si>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Baraj Derecesi :</t>
  </si>
  <si>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</si>
  <si>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</si>
  <si>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</si>
  <si>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</si>
  <si>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</si>
  <si>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</si>
  <si>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</si>
  <si>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</si>
  <si>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</si>
  <si>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</si>
  <si>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</si>
  <si>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</si>
  <si>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</si>
  <si>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</si>
  <si>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</si>
  <si>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</si>
  <si>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</si>
  <si>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</si>
  <si>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</si>
  <si>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</si>
  <si>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</si>
  <si>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r>
      <rPr>
        <b/>
        <sz val="9"/>
        <color indexed="9"/>
        <rFont val="Cambria"/>
        <family val="1"/>
      </rPr>
      <t>Rüzgar</t>
    </r>
    <r>
      <rPr>
        <b/>
        <sz val="9"/>
        <color indexed="8"/>
        <rFont val="Cambria"/>
        <family val="1"/>
      </rPr>
      <t xml:space="preserve">
ATMA KG.</t>
    </r>
  </si>
  <si>
    <t>SERİ</t>
  </si>
  <si>
    <t>KULVAR</t>
  </si>
  <si>
    <t>ATMA-ATLAMA SIRASI</t>
  </si>
  <si>
    <t>YARIŞACAĞI 
BRANŞ</t>
  </si>
  <si>
    <t>PUAN</t>
  </si>
  <si>
    <t>100 Metre</t>
  </si>
  <si>
    <t>Uzun Atlama</t>
  </si>
  <si>
    <t>100M</t>
  </si>
  <si>
    <t>OKULU</t>
  </si>
  <si>
    <t>Okulu</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</si>
  <si>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</si>
  <si>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</si>
  <si>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</si>
  <si>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</si>
  <si>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</si>
  <si>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</si>
  <si>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</si>
  <si>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</si>
  <si>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</si>
  <si>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</si>
  <si>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</si>
  <si>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</si>
  <si>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</si>
  <si>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</si>
  <si>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</si>
  <si>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</si>
  <si>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</si>
  <si>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</si>
  <si>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</si>
  <si>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</si>
  <si>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</si>
  <si>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</si>
  <si>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</si>
  <si>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</si>
  <si>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</si>
  <si>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</si>
  <si>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</si>
  <si>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</si>
  <si>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</si>
  <si>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</si>
  <si>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</si>
  <si>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</si>
  <si>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</si>
  <si>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</si>
  <si>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</si>
  <si>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</si>
  <si>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</si>
  <si>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</si>
  <si>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</si>
  <si>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</si>
  <si>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Genel Puan Durumu</t>
  </si>
  <si>
    <t>100 METRE</t>
  </si>
  <si>
    <t>YÜKSEK ATLAMA</t>
  </si>
  <si>
    <t>800 METRE</t>
  </si>
  <si>
    <t>UZUN ATLAMA</t>
  </si>
  <si>
    <t>SIRA</t>
  </si>
  <si>
    <t>1.GÜN PUAN</t>
  </si>
  <si>
    <t>2.GÜN PUAN</t>
  </si>
  <si>
    <t>GENEL PUAN</t>
  </si>
  <si>
    <t>Puan</t>
  </si>
  <si>
    <t>100 metre</t>
  </si>
  <si>
    <t>1500 METRE</t>
  </si>
  <si>
    <t>GÜLLE ATMA</t>
  </si>
  <si>
    <t>DİSK ATMA</t>
  </si>
  <si>
    <t>CİRİT ATMA</t>
  </si>
  <si>
    <t>GENEL PUAN TABLOSU 1.GÜN</t>
  </si>
  <si>
    <t>GENEL PUAN TABLOSU 2.GÜN</t>
  </si>
  <si>
    <t>200M</t>
  </si>
  <si>
    <t>400M</t>
  </si>
  <si>
    <t>300M.ENG</t>
  </si>
  <si>
    <t>ÜÇADIM</t>
  </si>
  <si>
    <t>SIRIK</t>
  </si>
  <si>
    <t>400 METRE</t>
  </si>
  <si>
    <t>SIRIKLA ATLAMA</t>
  </si>
  <si>
    <t>400 Metre</t>
  </si>
  <si>
    <t>Sırıkla Atlama</t>
  </si>
  <si>
    <t>200 Metre</t>
  </si>
  <si>
    <t>ÜÇADIM ATLAMA</t>
  </si>
  <si>
    <t>300 METRE ENGELLİ</t>
  </si>
  <si>
    <t>200 METRE</t>
  </si>
  <si>
    <t>İSVEÇ BAYRAK</t>
  </si>
  <si>
    <t>SIRIK-1</t>
  </si>
  <si>
    <t>SIRIK-10</t>
  </si>
  <si>
    <t>SIRIK-11</t>
  </si>
  <si>
    <t>SIRIK-12</t>
  </si>
  <si>
    <t>SIRIK-13</t>
  </si>
  <si>
    <t>SIRIK-14</t>
  </si>
  <si>
    <t>SIRIK-15</t>
  </si>
  <si>
    <t>SIRIK-16</t>
  </si>
  <si>
    <t>SIRIK-17</t>
  </si>
  <si>
    <t>SIRIK-18</t>
  </si>
  <si>
    <t>SIRIK-19</t>
  </si>
  <si>
    <t>SIRIK-20</t>
  </si>
  <si>
    <t>SIRIK-21</t>
  </si>
  <si>
    <t>SIRIK-22</t>
  </si>
  <si>
    <t>SIRIK-23</t>
  </si>
  <si>
    <t>SIRIK-24</t>
  </si>
  <si>
    <t>SIRIK-25</t>
  </si>
  <si>
    <t>PİST</t>
  </si>
  <si>
    <t>ARA DERECE</t>
  </si>
  <si>
    <t>3000 METRE</t>
  </si>
  <si>
    <t>110 Metre Engelli</t>
  </si>
  <si>
    <t>110M.ENG</t>
  </si>
  <si>
    <t>110 METRE ENGELLİ</t>
  </si>
  <si>
    <t>110 METRE ENGEL</t>
  </si>
  <si>
    <t>Rüzgar:</t>
  </si>
  <si>
    <t>RÜZGAR</t>
  </si>
  <si>
    <t>Üçadım Atlama</t>
  </si>
  <si>
    <t>Yüksek  Atlama</t>
  </si>
  <si>
    <t>CELAL KAYAÖZ</t>
  </si>
  <si>
    <t>GTR : Gençler Türkiye Rekoru</t>
  </si>
  <si>
    <t>YTR : Yıldızlar Türkiye Rekoru</t>
  </si>
  <si>
    <t/>
  </si>
  <si>
    <t>30 Nisan 2014 - 13.00</t>
  </si>
  <si>
    <t>400M.ENG</t>
  </si>
  <si>
    <t>400 Metre Engelli</t>
  </si>
  <si>
    <t>400M.ENG-1-1</t>
  </si>
  <si>
    <t>400M.ENG-1-2</t>
  </si>
  <si>
    <t>400M.ENG-1-3</t>
  </si>
  <si>
    <t>400M.ENG-1-4</t>
  </si>
  <si>
    <t>400M.ENG-1-5</t>
  </si>
  <si>
    <t>400M.ENG-1-6</t>
  </si>
  <si>
    <t>400M.ENG-1-7</t>
  </si>
  <si>
    <t>400M.ENG-1-8</t>
  </si>
  <si>
    <t>400M.ENG-2-1</t>
  </si>
  <si>
    <t>400M.ENG-2-2</t>
  </si>
  <si>
    <t>400M.ENG-2-3</t>
  </si>
  <si>
    <t>400M.ENG-2-4</t>
  </si>
  <si>
    <t>400M.ENG-2-5</t>
  </si>
  <si>
    <t>400M.ENG-2-6</t>
  </si>
  <si>
    <t>400M.ENG-2-7</t>
  </si>
  <si>
    <t>400M.ENG-2-8</t>
  </si>
  <si>
    <t>400M.ENG-3-1</t>
  </si>
  <si>
    <t>400M.ENG-3-2</t>
  </si>
  <si>
    <t>400M.ENG-3-3</t>
  </si>
  <si>
    <t>400M.ENG-3-4</t>
  </si>
  <si>
    <t>400M.ENG-3-5</t>
  </si>
  <si>
    <t>400M.ENG-3-6</t>
  </si>
  <si>
    <t>400M.ENG-3-7</t>
  </si>
  <si>
    <t>400M.ENG-3-8</t>
  </si>
  <si>
    <t>400M.ENG-4-1</t>
  </si>
  <si>
    <t>400M.ENG-4-2</t>
  </si>
  <si>
    <t>400M.ENG-4-3</t>
  </si>
  <si>
    <t>400M.ENG-4-4</t>
  </si>
  <si>
    <t>400M.ENG-4-5</t>
  </si>
  <si>
    <t>400M.ENG-4-6</t>
  </si>
  <si>
    <t>400M.ENG-4-7</t>
  </si>
  <si>
    <t>400M.ENG-4-8</t>
  </si>
  <si>
    <t>Sprint ve Atlamalar Federasyon Deneme Yarışmaları</t>
  </si>
  <si>
    <t>İLİ/KULÜBÜ</t>
  </si>
  <si>
    <t>10-11 Mayıs 2014</t>
  </si>
  <si>
    <t>Adana</t>
  </si>
  <si>
    <t>Büyük Erkekler</t>
  </si>
  <si>
    <t>04,04,1994</t>
  </si>
  <si>
    <t>ŞİYAR  ALTIN</t>
  </si>
  <si>
    <t>ADANA AMATÖRCE .SK</t>
  </si>
  <si>
    <t>FERHAT AKIN</t>
  </si>
  <si>
    <t>BURAK KANDEMİR</t>
  </si>
  <si>
    <t>ANKARA-TSK SPOR GÜCÜ</t>
  </si>
  <si>
    <t>LEVENT YEK</t>
  </si>
  <si>
    <t xml:space="preserve">KAHRAMANMARAŞ FERDI </t>
  </si>
  <si>
    <t>EMİN BAYRAM</t>
  </si>
  <si>
    <t>ORDU - FATSA SPOR</t>
  </si>
  <si>
    <t>HAKAN AKPINAR</t>
  </si>
  <si>
    <t>MERSİN</t>
  </si>
  <si>
    <t>MAMMER TEMEL</t>
  </si>
  <si>
    <t>MEVLÜT DÜNDAR</t>
  </si>
  <si>
    <t>İSMAİL AKMAN</t>
  </si>
  <si>
    <t>MUSTAFA AKYOL</t>
  </si>
  <si>
    <t>ANKARA- TSK SPOR GÜCÜ</t>
  </si>
  <si>
    <t>CEMAL KUŞ</t>
  </si>
  <si>
    <t xml:space="preserve">KAHRAMANMARAŞ GENÇLIK SPOR KULÜBÜ </t>
  </si>
  <si>
    <t>HACI MUSTAFA DAĞLI</t>
  </si>
  <si>
    <t>CEM SERKAN MUNĞAN</t>
  </si>
  <si>
    <t>OKAN ÇELİK</t>
  </si>
  <si>
    <t>MUSTAFA DEMİR</t>
  </si>
  <si>
    <t>FIRAT GÜR</t>
  </si>
  <si>
    <t>HÜSEYİN ORUÇSUZ</t>
  </si>
  <si>
    <t>ANKARA -GALATASARAY</t>
  </si>
  <si>
    <t xml:space="preserve">SIRIK </t>
  </si>
  <si>
    <t>ALİ HASANOĞLU</t>
  </si>
  <si>
    <t>İZMİR / TSK SPOR GÜCÜ</t>
  </si>
  <si>
    <t xml:space="preserve">ERZINCAN GENÇLIK SPOR </t>
  </si>
  <si>
    <t>HALIT KAAN AĞSU</t>
  </si>
  <si>
    <t>1</t>
  </si>
  <si>
    <t>2</t>
  </si>
  <si>
    <t>3</t>
  </si>
  <si>
    <t>4</t>
  </si>
  <si>
    <t>5</t>
  </si>
  <si>
    <t>6</t>
  </si>
  <si>
    <t>7</t>
  </si>
  <si>
    <t>8</t>
  </si>
  <si>
    <t>10 Mayıs 2014 - 15.00</t>
  </si>
  <si>
    <t>10 Mayıs 2014 - 16.00</t>
  </si>
  <si>
    <t>10 Mayıs 2014 - 16.45</t>
  </si>
  <si>
    <t>10 Mayıs 2014 - 17.10</t>
  </si>
  <si>
    <t>10 Mayıs 2014 - 17.35</t>
  </si>
  <si>
    <t>11 Mayıs 2014 - 16.25</t>
  </si>
  <si>
    <t>11 Mayıs 2014- 16.00</t>
  </si>
  <si>
    <t>TOLGA ÜSTÜNDAĞ</t>
  </si>
  <si>
    <t>ADANA -FERDİ</t>
  </si>
  <si>
    <t>NECDET YALÇIN</t>
  </si>
  <si>
    <t>SERHAT ADIYAMAN</t>
  </si>
  <si>
    <t>ALİ ÇAKTI</t>
  </si>
  <si>
    <t>MUSTAFA UYANIK</t>
  </si>
  <si>
    <t>SERHAT MIZRAK</t>
  </si>
  <si>
    <t>YAKUP ÇELİK</t>
  </si>
  <si>
    <t>FERHAT BAYRAM</t>
  </si>
  <si>
    <t>HASAN ERDEM</t>
  </si>
  <si>
    <t>RECEP SÖNMEZ</t>
  </si>
  <si>
    <t>AĞİT KONRAT</t>
  </si>
  <si>
    <t>SERCAN KAYMAZ</t>
  </si>
  <si>
    <t>MAZLUM İLHAN</t>
  </si>
  <si>
    <t>RECEP CAMCI</t>
  </si>
  <si>
    <t>AHMET BOZKUŞ</t>
  </si>
  <si>
    <t>LEZGİN YILDIRIM</t>
  </si>
  <si>
    <t>HASAN SUBKAN</t>
  </si>
  <si>
    <t>İZZET TURAN</t>
  </si>
  <si>
    <t>AZİZ YILDIZ</t>
  </si>
  <si>
    <t>MARTI ENGELLİLER SPOR KULÜBÜ</t>
  </si>
  <si>
    <t>VOLKAN YAĞMURLU</t>
  </si>
  <si>
    <t>ADANA-GSİM</t>
  </si>
  <si>
    <t>MERTHAN AŞKIN</t>
  </si>
  <si>
    <t>100M-6-4</t>
  </si>
  <si>
    <t>200M-6-4</t>
  </si>
  <si>
    <t>ALP AYKUT HIZLISOY</t>
  </si>
  <si>
    <t>Büyük Erkekler Bedensel</t>
  </si>
  <si>
    <t>MUSTAFA YAĞMURLU</t>
  </si>
  <si>
    <t>ANKARA TSK SPOR GÜCÜ</t>
  </si>
  <si>
    <t>SİNAN HALLAÇ</t>
  </si>
  <si>
    <t>TOKAT</t>
  </si>
  <si>
    <t>X</t>
  </si>
  <si>
    <t>+1.6</t>
  </si>
  <si>
    <t>+2.0</t>
  </si>
  <si>
    <t>+1.4</t>
  </si>
  <si>
    <t>+1.7</t>
  </si>
  <si>
    <t>-</t>
  </si>
  <si>
    <t>SIRIK -2</t>
  </si>
  <si>
    <t>Katılan Takım Sayısı :</t>
  </si>
  <si>
    <t>O</t>
  </si>
  <si>
    <t>XXX</t>
  </si>
  <si>
    <t>XXO</t>
  </si>
  <si>
    <t>XO</t>
  </si>
  <si>
    <t xml:space="preserve"> </t>
  </si>
  <si>
    <t xml:space="preserve">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</si>
</sst>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dese\rm\l"/>
  </numFmts>
  <fonts count="138">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b/>
      <sz val="16"/>
      <color indexed="8"/>
      <name val="Cambria"/>
      <family val="1"/>
    </font>
    <font>
      <b/>
      <sz val="12"/>
      <name val="Arial Narrow"/>
      <family val="2"/>
    </font>
    <font>
      <u val="single"/>
      <sz val="8.5"/>
      <color indexed="12"/>
      <name val="Arial"/>
      <family val="2"/>
    </font>
    <font>
      <b/>
      <sz val="11"/>
      <color indexed="10"/>
      <name val="Cambria"/>
      <family val="1"/>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sz val="15"/>
      <color indexed="8"/>
      <name val="Cambria"/>
      <family val="1"/>
    </font>
    <font>
      <b/>
      <sz val="15"/>
      <color indexed="10"/>
      <name val="Cambria"/>
      <family val="1"/>
    </font>
    <font>
      <b/>
      <sz val="15"/>
      <name val="Cambria"/>
      <family val="1"/>
    </font>
    <font>
      <sz val="14"/>
      <name val="Cambria"/>
      <family val="1"/>
    </font>
    <font>
      <sz val="15"/>
      <name val="Cambria"/>
      <family val="1"/>
    </font>
    <font>
      <b/>
      <sz val="14"/>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8"/>
      <name val="Cambria"/>
      <family val="1"/>
    </font>
    <font>
      <sz val="16"/>
      <color indexed="10"/>
      <name val="Cambria"/>
      <family val="1"/>
    </font>
    <font>
      <sz val="16"/>
      <name val="Cambria"/>
      <family val="1"/>
    </font>
    <font>
      <sz val="12"/>
      <color indexed="8"/>
      <name val="Cambria"/>
      <family val="1"/>
    </font>
    <font>
      <sz val="18"/>
      <name val="Cambria"/>
      <family val="1"/>
    </font>
    <font>
      <sz val="20"/>
      <name val="Cambria"/>
      <family val="1"/>
    </font>
    <font>
      <sz val="8"/>
      <color indexed="10"/>
      <name val="Arial"/>
      <family val="2"/>
    </font>
    <font>
      <b/>
      <sz val="11"/>
      <color indexed="23"/>
      <name val="Cambria"/>
      <family val="1"/>
    </font>
    <font>
      <b/>
      <sz val="18"/>
      <color indexed="10"/>
      <name val="Cambria"/>
      <family val="1"/>
    </font>
    <font>
      <b/>
      <sz val="16"/>
      <color indexed="55"/>
      <name val="Cambria"/>
      <family val="1"/>
    </font>
    <font>
      <b/>
      <sz val="1"/>
      <color indexed="55"/>
      <name val="Cambria"/>
      <family val="1"/>
    </font>
    <font>
      <b/>
      <sz val="8"/>
      <color indexed="56"/>
      <name val="Cambria"/>
      <family val="1"/>
    </font>
    <font>
      <sz val="10"/>
      <color indexed="10"/>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u val="single"/>
      <sz val="12"/>
      <color indexed="10"/>
      <name val="Cambria"/>
      <family val="1"/>
    </font>
    <font>
      <b/>
      <u val="single"/>
      <sz val="12"/>
      <color indexed="10"/>
      <name val="Arial"/>
      <family val="2"/>
    </font>
    <font>
      <b/>
      <u val="single"/>
      <sz val="15"/>
      <color indexed="10"/>
      <name val="Cambria"/>
      <family val="1"/>
    </font>
    <font>
      <b/>
      <sz val="13"/>
      <color indexed="8"/>
      <name val="Cambria"/>
      <family val="1"/>
    </font>
    <font>
      <b/>
      <sz val="15"/>
      <color indexed="8"/>
      <name val="Cambria"/>
      <family val="1"/>
    </font>
    <font>
      <b/>
      <sz val="14"/>
      <color indexed="8"/>
      <name val="Cambria"/>
      <family val="1"/>
    </font>
    <font>
      <sz val="8"/>
      <name val="Tahoma"/>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sz val="15"/>
      <color theme="1"/>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6"/>
      <color rgb="FFFF0000"/>
      <name val="Cambria"/>
      <family val="1"/>
    </font>
    <font>
      <sz val="12"/>
      <color theme="1"/>
      <name val="Cambria"/>
      <family val="1"/>
    </font>
    <font>
      <sz val="8"/>
      <color rgb="FFFF0000"/>
      <name val="Arial"/>
      <family val="2"/>
    </font>
    <font>
      <b/>
      <sz val="11"/>
      <color theme="1" tint="0.49998000264167786"/>
      <name val="Cambria"/>
      <family val="1"/>
    </font>
    <font>
      <b/>
      <sz val="11"/>
      <color rgb="FFFF0000"/>
      <name val="Cambria"/>
      <family val="1"/>
    </font>
    <font>
      <sz val="11"/>
      <color theme="1"/>
      <name val="Cambria"/>
      <family val="1"/>
    </font>
    <font>
      <b/>
      <sz val="18"/>
      <color rgb="FFFF0000"/>
      <name val="Cambria"/>
      <family val="1"/>
    </font>
    <font>
      <b/>
      <sz val="16"/>
      <color theme="0" tint="-0.3499799966812134"/>
      <name val="Cambria"/>
      <family val="1"/>
    </font>
    <font>
      <b/>
      <sz val="1"/>
      <color theme="0" tint="-0.3499799966812134"/>
      <name val="Cambria"/>
      <family val="1"/>
    </font>
    <font>
      <b/>
      <sz val="18"/>
      <color rgb="FF002060"/>
      <name val="Cambria"/>
      <family val="1"/>
    </font>
    <font>
      <b/>
      <sz val="8"/>
      <color rgb="FF002060"/>
      <name val="Cambria"/>
      <family val="1"/>
    </font>
    <font>
      <b/>
      <sz val="15"/>
      <color rgb="FFFF0000"/>
      <name val="Cambria"/>
      <family val="1"/>
    </font>
    <font>
      <sz val="10"/>
      <color rgb="FFFF0000"/>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6"/>
      <color theme="1"/>
      <name val="Cambria"/>
      <family val="1"/>
    </font>
    <font>
      <b/>
      <u val="single"/>
      <sz val="12"/>
      <color rgb="FFFF0000"/>
      <name val="Cambria"/>
      <family val="1"/>
    </font>
    <font>
      <b/>
      <u val="single"/>
      <sz val="12"/>
      <color rgb="FFFF0000"/>
      <name val="Arial"/>
      <family val="2"/>
    </font>
    <font>
      <b/>
      <u val="single"/>
      <sz val="15"/>
      <color rgb="FFFF0000"/>
      <name val="Cambria"/>
      <family val="1"/>
    </font>
    <font>
      <b/>
      <sz val="13"/>
      <color theme="1"/>
      <name val="Cambria"/>
      <family val="1"/>
    </font>
    <font>
      <b/>
      <sz val="14"/>
      <color theme="1"/>
      <name val="Cambria"/>
      <family val="1"/>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ECADA"/>
        <bgColor indexed="64"/>
      </patternFill>
    </fill>
    <fill>
      <patternFill patternType="solid">
        <fgColor rgb="FFFFFF00"/>
        <bgColor indexed="64"/>
      </patternFill>
    </fill>
    <fill>
      <patternFill patternType="solid">
        <fgColor theme="2" tint="-0.4999699890613556"/>
        <bgColor indexed="64"/>
      </patternFill>
    </fill>
  </fills>
  <borders count="45">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medium"/>
    </border>
    <border>
      <left style="thin"/>
      <right style="thin"/>
      <top style="medium"/>
      <bottom style="thin"/>
    </border>
    <border>
      <left style="thin"/>
      <right style="thin"/>
      <top style="thin"/>
      <bottom>
        <color indexed="63"/>
      </bottom>
    </border>
    <border>
      <left style="thin"/>
      <right>
        <color indexed="63"/>
      </right>
      <top style="thin"/>
      <bottom style="thin"/>
    </border>
    <border>
      <left/>
      <right/>
      <top style="dashDot"/>
      <bottom style="dashDot"/>
    </border>
    <border>
      <left style="thin"/>
      <right style="thin"/>
      <top style="medium"/>
      <bottom style="hair"/>
    </border>
    <border>
      <left style="thin"/>
      <right style="thin"/>
      <top style="hair"/>
      <bottom style="hair"/>
    </border>
    <border>
      <left style="dashDotDot"/>
      <right>
        <color indexed="63"/>
      </right>
      <top style="dashDotDot"/>
      <bottom style="dashDotDot"/>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color indexed="63"/>
      </left>
      <right>
        <color indexed="63"/>
      </right>
      <top style="dashDot"/>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49">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4"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5" fillId="0" borderId="0" xfId="52" applyFont="1" applyFill="1" applyAlignment="1">
      <alignment vertical="center"/>
      <protection/>
    </xf>
    <xf numFmtId="0" fontId="26" fillId="0" borderId="11" xfId="52" applyFont="1" applyFill="1" applyBorder="1" applyAlignment="1">
      <alignment horizontal="center" vertical="center"/>
      <protection/>
    </xf>
    <xf numFmtId="0" fontId="95" fillId="0" borderId="11" xfId="52" applyFont="1" applyFill="1" applyBorder="1" applyAlignment="1">
      <alignment horizontal="center" vertical="center"/>
      <protection/>
    </xf>
    <xf numFmtId="1" fontId="26" fillId="0" borderId="11" xfId="52" applyNumberFormat="1" applyFont="1" applyFill="1" applyBorder="1" applyAlignment="1">
      <alignment horizontal="center" vertical="center"/>
      <protection/>
    </xf>
    <xf numFmtId="14" fontId="26" fillId="0" borderId="11" xfId="52" applyNumberFormat="1" applyFont="1" applyFill="1" applyBorder="1" applyAlignment="1">
      <alignment horizontal="center" vertical="center"/>
      <protection/>
    </xf>
    <xf numFmtId="203" fontId="26" fillId="0" borderId="11" xfId="52" applyNumberFormat="1" applyFont="1" applyFill="1" applyBorder="1" applyAlignment="1">
      <alignment horizontal="center"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2" xfId="52" applyFont="1" applyFill="1" applyBorder="1" applyAlignment="1" applyProtection="1">
      <alignment vertical="center" wrapText="1"/>
      <protection locked="0"/>
    </xf>
    <xf numFmtId="14" fontId="29" fillId="25" borderId="12"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96"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95"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203" fontId="26"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97" fillId="25" borderId="11" xfId="52" applyFont="1" applyFill="1" applyBorder="1" applyAlignment="1">
      <alignment horizontal="center" vertical="center" wrapText="1"/>
      <protection/>
    </xf>
    <xf numFmtId="14" fontId="97" fillId="25" borderId="11" xfId="52" applyNumberFormat="1" applyFont="1" applyFill="1" applyBorder="1" applyAlignment="1">
      <alignment horizontal="center" vertical="center" wrapText="1"/>
      <protection/>
    </xf>
    <xf numFmtId="0" fontId="97" fillId="25" borderId="11" xfId="52" applyNumberFormat="1" applyFont="1" applyFill="1" applyBorder="1" applyAlignment="1">
      <alignment horizontal="center" vertical="center" wrapText="1"/>
      <protection/>
    </xf>
    <xf numFmtId="0" fontId="98" fillId="25" borderId="11" xfId="52" applyFont="1" applyFill="1" applyBorder="1" applyAlignment="1">
      <alignment horizontal="center" vertical="center" wrapText="1"/>
      <protection/>
    </xf>
    <xf numFmtId="0" fontId="26" fillId="0" borderId="11" xfId="52" applyNumberFormat="1" applyFont="1" applyFill="1" applyBorder="1" applyAlignment="1">
      <alignment horizontal="left"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8" fillId="0" borderId="0" xfId="52" applyFont="1" applyFill="1">
      <alignment/>
      <protection/>
    </xf>
    <xf numFmtId="14" fontId="99" fillId="0" borderId="11" xfId="52" applyNumberFormat="1" applyFont="1" applyFill="1" applyBorder="1" applyAlignment="1">
      <alignment horizontal="center" vertical="center" wrapText="1"/>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1" fontId="99" fillId="0" borderId="11" xfId="52" applyNumberFormat="1" applyFont="1" applyFill="1" applyBorder="1" applyAlignment="1">
      <alignment horizontal="center" vertical="center" wrapText="1"/>
      <protection/>
    </xf>
    <xf numFmtId="0" fontId="51" fillId="25" borderId="10" xfId="52" applyFont="1" applyFill="1" applyBorder="1" applyAlignment="1" applyProtection="1">
      <alignment vertical="center" wrapText="1"/>
      <protection locked="0"/>
    </xf>
    <xf numFmtId="0" fontId="52" fillId="25" borderId="10" xfId="52" applyFont="1" applyFill="1" applyBorder="1" applyAlignment="1" applyProtection="1">
      <alignment vertical="center" wrapText="1"/>
      <protection locked="0"/>
    </xf>
    <xf numFmtId="0" fontId="52" fillId="0" borderId="0" xfId="52" applyFont="1" applyAlignment="1" applyProtection="1">
      <alignment vertical="center" wrapText="1"/>
      <protection locked="0"/>
    </xf>
    <xf numFmtId="0" fontId="52" fillId="25" borderId="12" xfId="52" applyFont="1" applyFill="1" applyBorder="1" applyAlignment="1" applyProtection="1">
      <alignment vertical="center" wrapText="1"/>
      <protection locked="0"/>
    </xf>
    <xf numFmtId="207" fontId="53" fillId="0" borderId="11" xfId="52" applyNumberFormat="1" applyFont="1" applyFill="1" applyBorder="1" applyAlignment="1">
      <alignment horizontal="center" vertical="center"/>
      <protection/>
    </xf>
    <xf numFmtId="0" fontId="99" fillId="0" borderId="11" xfId="52" applyFont="1" applyFill="1" applyBorder="1" applyAlignment="1">
      <alignment horizontal="left" vertical="center" wrapText="1"/>
      <protection/>
    </xf>
    <xf numFmtId="0" fontId="54" fillId="0" borderId="11" xfId="52" applyFont="1" applyFill="1" applyBorder="1" applyAlignment="1">
      <alignment horizontal="center" vertical="center"/>
      <protection/>
    </xf>
    <xf numFmtId="0" fontId="55" fillId="0" borderId="0" xfId="52" applyFont="1" applyFill="1" applyAlignment="1">
      <alignment horizontal="left"/>
      <protection/>
    </xf>
    <xf numFmtId="14" fontId="55" fillId="0" borderId="0" xfId="52" applyNumberFormat="1" applyFont="1" applyFill="1" applyAlignment="1">
      <alignment horizontal="center"/>
      <protection/>
    </xf>
    <xf numFmtId="0" fontId="53" fillId="0" borderId="0" xfId="52" applyFont="1" applyFill="1" applyBorder="1" applyAlignment="1">
      <alignment horizontal="center" vertical="center" wrapText="1"/>
      <protection/>
    </xf>
    <xf numFmtId="0" fontId="55" fillId="0" borderId="0" xfId="52" applyFont="1" applyFill="1" applyAlignment="1">
      <alignment horizontal="center"/>
      <protection/>
    </xf>
    <xf numFmtId="0" fontId="55" fillId="0" borderId="0" xfId="52" applyFont="1" applyFill="1">
      <alignment/>
      <protection/>
    </xf>
    <xf numFmtId="49" fontId="55" fillId="0" borderId="0" xfId="52" applyNumberFormat="1" applyFont="1" applyFill="1" applyAlignment="1">
      <alignment horizontal="center"/>
      <protection/>
    </xf>
    <xf numFmtId="0" fontId="25" fillId="25" borderId="12" xfId="52" applyNumberFormat="1" applyFont="1" applyFill="1" applyBorder="1" applyAlignment="1" applyProtection="1">
      <alignment horizontal="right" vertical="center" wrapText="1"/>
      <protection locked="0"/>
    </xf>
    <xf numFmtId="0" fontId="22" fillId="0" borderId="11" xfId="52" applyFont="1" applyFill="1" applyBorder="1" applyAlignment="1" applyProtection="1">
      <alignment horizontal="center" vertical="center" wrapText="1"/>
      <protection locked="0"/>
    </xf>
    <xf numFmtId="0" fontId="28" fillId="0" borderId="0" xfId="52"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3" fillId="25" borderId="10" xfId="52" applyFont="1" applyFill="1" applyBorder="1" applyAlignment="1" applyProtection="1">
      <alignment horizontal="right" vertical="center" wrapText="1"/>
      <protection locked="0"/>
    </xf>
    <xf numFmtId="0" fontId="30" fillId="25" borderId="12" xfId="52" applyFont="1" applyFill="1" applyBorder="1" applyAlignment="1" applyProtection="1">
      <alignment vertical="center" wrapText="1"/>
      <protection locked="0"/>
    </xf>
    <xf numFmtId="0" fontId="100" fillId="27" borderId="11" xfId="52" applyFont="1" applyFill="1" applyBorder="1" applyAlignment="1" applyProtection="1">
      <alignment horizontal="center" vertical="center" wrapText="1"/>
      <protection locked="0"/>
    </xf>
    <xf numFmtId="0" fontId="36" fillId="0" borderId="11" xfId="52" applyFont="1" applyFill="1" applyBorder="1" applyAlignment="1" applyProtection="1">
      <alignment horizontal="center" vertical="center" wrapText="1"/>
      <protection locked="0"/>
    </xf>
    <xf numFmtId="0" fontId="101" fillId="0" borderId="11" xfId="52" applyFont="1" applyFill="1" applyBorder="1" applyAlignment="1" applyProtection="1">
      <alignment horizontal="center" vertical="center" wrapText="1"/>
      <protection locked="0"/>
    </xf>
    <xf numFmtId="1" fontId="36" fillId="0" borderId="11" xfId="52" applyNumberFormat="1" applyFont="1" applyFill="1" applyBorder="1" applyAlignment="1" applyProtection="1">
      <alignment horizontal="center" vertical="center" wrapText="1"/>
      <protection locked="0"/>
    </xf>
    <xf numFmtId="14" fontId="36" fillId="0" borderId="11" xfId="52" applyNumberFormat="1" applyFont="1" applyFill="1" applyBorder="1" applyAlignment="1" applyProtection="1">
      <alignment horizontal="center" vertical="center" wrapText="1"/>
      <protection locked="0"/>
    </xf>
    <xf numFmtId="0" fontId="58"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59" fillId="0" borderId="11" xfId="0" applyFont="1" applyBorder="1" applyAlignment="1">
      <alignment vertical="center" wrapText="1"/>
    </xf>
    <xf numFmtId="0" fontId="59" fillId="0" borderId="0" xfId="0" applyFont="1" applyAlignment="1">
      <alignment vertical="center" wrapText="1"/>
    </xf>
    <xf numFmtId="0" fontId="60" fillId="5" borderId="0" xfId="0" applyFont="1" applyFill="1" applyAlignment="1">
      <alignment horizontal="center" vertical="center"/>
    </xf>
    <xf numFmtId="181" fontId="102" fillId="28" borderId="11" xfId="0" applyNumberFormat="1" applyFont="1" applyFill="1" applyBorder="1" applyAlignment="1">
      <alignment horizontal="center" vertical="center" wrapText="1"/>
    </xf>
    <xf numFmtId="0" fontId="103" fillId="29" borderId="11" xfId="47" applyFont="1" applyFill="1" applyBorder="1" applyAlignment="1" applyProtection="1">
      <alignment horizontal="center" vertical="center" wrapText="1"/>
      <protection/>
    </xf>
    <xf numFmtId="0" fontId="60"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1"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60" fillId="0" borderId="0" xfId="0" applyFont="1" applyFill="1" applyAlignment="1">
      <alignment horizontal="center" vertical="center"/>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04" fillId="25" borderId="11" xfId="0" applyFont="1" applyFill="1" applyBorder="1" applyAlignment="1">
      <alignment horizontal="left" vertical="center" wrapText="1"/>
    </xf>
    <xf numFmtId="0" fontId="104" fillId="25" borderId="11" xfId="0" applyFont="1" applyFill="1" applyBorder="1" applyAlignment="1">
      <alignment vertical="center" wrapText="1"/>
    </xf>
    <xf numFmtId="0" fontId="105" fillId="30" borderId="11" xfId="0" applyFont="1" applyFill="1" applyBorder="1" applyAlignment="1">
      <alignment horizontal="center" vertical="center" wrapText="1"/>
    </xf>
    <xf numFmtId="0" fontId="25" fillId="0" borderId="0" xfId="52" applyFont="1" applyFill="1" applyAlignment="1" applyProtection="1">
      <alignment wrapText="1"/>
      <protection locked="0"/>
    </xf>
    <xf numFmtId="0" fontId="28" fillId="28" borderId="11" xfId="52" applyFont="1" applyFill="1" applyBorder="1" applyAlignment="1" applyProtection="1">
      <alignment horizontal="center" vertical="center" wrapText="1"/>
      <protection locked="0"/>
    </xf>
    <xf numFmtId="0" fontId="106" fillId="28" borderId="11"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4" fillId="29" borderId="11" xfId="47" applyFont="1" applyFill="1" applyBorder="1" applyAlignment="1" applyProtection="1">
      <alignment horizontal="left" vertical="center" wrapText="1"/>
      <protection/>
    </xf>
    <xf numFmtId="0" fontId="104" fillId="29" borderId="11" xfId="47" applyFont="1" applyFill="1" applyBorder="1" applyAlignment="1" applyProtection="1">
      <alignment horizontal="center" vertical="center" wrapText="1"/>
      <protection/>
    </xf>
    <xf numFmtId="0" fontId="107" fillId="2" borderId="11" xfId="0" applyFont="1" applyFill="1" applyBorder="1" applyAlignment="1">
      <alignment horizontal="center" vertical="center" wrapText="1"/>
    </xf>
    <xf numFmtId="0" fontId="47" fillId="0" borderId="0" xfId="0" applyFont="1" applyBorder="1" applyAlignment="1">
      <alignment vertical="center" wrapText="1"/>
    </xf>
    <xf numFmtId="0" fontId="108" fillId="25" borderId="11" xfId="0" applyNumberFormat="1" applyFont="1" applyFill="1" applyBorder="1" applyAlignment="1">
      <alignment horizontal="center" vertical="center" wrapText="1"/>
    </xf>
    <xf numFmtId="0" fontId="109" fillId="25" borderId="11" xfId="0" applyNumberFormat="1" applyFont="1" applyFill="1" applyBorder="1" applyAlignment="1">
      <alignment horizontal="center" vertical="center" wrapText="1"/>
    </xf>
    <xf numFmtId="14" fontId="109" fillId="25" borderId="11" xfId="0" applyNumberFormat="1" applyFont="1" applyFill="1" applyBorder="1" applyAlignment="1">
      <alignment horizontal="center" vertical="center" wrapText="1"/>
    </xf>
    <xf numFmtId="0" fontId="109" fillId="25" borderId="11" xfId="0" applyNumberFormat="1" applyFont="1" applyFill="1" applyBorder="1" applyAlignment="1">
      <alignment horizontal="left" vertical="center" wrapText="1"/>
    </xf>
    <xf numFmtId="203" fontId="109" fillId="25" borderId="11" xfId="0" applyNumberFormat="1" applyFont="1" applyFill="1" applyBorder="1" applyAlignment="1">
      <alignment horizontal="center" vertical="center" wrapText="1"/>
    </xf>
    <xf numFmtId="180" fontId="109" fillId="25" borderId="11" xfId="0" applyNumberFormat="1" applyFont="1" applyFill="1" applyBorder="1" applyAlignment="1">
      <alignment horizontal="center" vertical="center" wrapText="1"/>
    </xf>
    <xf numFmtId="0" fontId="66" fillId="0" borderId="0" xfId="0" applyFont="1" applyAlignment="1">
      <alignment vertical="center" wrapText="1"/>
    </xf>
    <xf numFmtId="0" fontId="110" fillId="0" borderId="0" xfId="0" applyFont="1" applyFill="1" applyAlignment="1">
      <alignment/>
    </xf>
    <xf numFmtId="0" fontId="111" fillId="0" borderId="11" xfId="47" applyNumberFormat="1" applyFont="1" applyFill="1" applyBorder="1" applyAlignment="1" applyProtection="1">
      <alignment horizontal="center" vertical="center" wrapText="1"/>
      <protection/>
    </xf>
    <xf numFmtId="14" fontId="112" fillId="26" borderId="11" xfId="47" applyNumberFormat="1" applyFont="1" applyFill="1" applyBorder="1" applyAlignment="1" applyProtection="1">
      <alignment horizontal="center" vertical="center" wrapText="1"/>
      <protection/>
    </xf>
    <xf numFmtId="203" fontId="112" fillId="26" borderId="11" xfId="47" applyNumberFormat="1" applyFont="1" applyFill="1" applyBorder="1" applyAlignment="1" applyProtection="1">
      <alignment horizontal="center" vertical="center" wrapText="1"/>
      <protection/>
    </xf>
    <xf numFmtId="1" fontId="112" fillId="26" borderId="11" xfId="47" applyNumberFormat="1" applyFont="1" applyFill="1" applyBorder="1" applyAlignment="1" applyProtection="1">
      <alignment horizontal="center" vertical="center" wrapText="1"/>
      <protection/>
    </xf>
    <xf numFmtId="49" fontId="112" fillId="26" borderId="11" xfId="47" applyNumberFormat="1" applyFont="1" applyFill="1" applyBorder="1" applyAlignment="1" applyProtection="1">
      <alignment horizontal="center" vertical="center" wrapText="1"/>
      <protection/>
    </xf>
    <xf numFmtId="0" fontId="66" fillId="26" borderId="11" xfId="0" applyNumberFormat="1" applyFont="1" applyFill="1" applyBorder="1" applyAlignment="1">
      <alignment horizontal="left" vertical="center" wrapText="1"/>
    </xf>
    <xf numFmtId="180" fontId="66" fillId="26" borderId="11" xfId="0" applyNumberFormat="1" applyFont="1" applyFill="1" applyBorder="1" applyAlignment="1">
      <alignment horizontal="center" vertical="center" wrapText="1"/>
    </xf>
    <xf numFmtId="0" fontId="66" fillId="26" borderId="11" xfId="0" applyNumberFormat="1" applyFont="1" applyFill="1" applyBorder="1" applyAlignment="1">
      <alignment horizontal="center" vertical="center" wrapText="1"/>
    </xf>
    <xf numFmtId="0" fontId="112" fillId="26" borderId="11" xfId="47" applyNumberFormat="1" applyFont="1" applyFill="1" applyBorder="1" applyAlignment="1" applyProtection="1">
      <alignment horizontal="left" vertical="center" wrapText="1"/>
      <protection/>
    </xf>
    <xf numFmtId="0" fontId="113" fillId="26" borderId="11" xfId="47" applyNumberFormat="1" applyFont="1" applyFill="1" applyBorder="1" applyAlignment="1" applyProtection="1">
      <alignment horizontal="center" vertical="center" wrapText="1"/>
      <protection/>
    </xf>
    <xf numFmtId="0" fontId="107" fillId="31" borderId="13" xfId="0" applyFont="1" applyFill="1" applyBorder="1" applyAlignment="1">
      <alignment vertical="center" wrapText="1"/>
    </xf>
    <xf numFmtId="0" fontId="0" fillId="0" borderId="0" xfId="0" applyNumberFormat="1" applyFont="1" applyAlignment="1">
      <alignment horizontal="left"/>
    </xf>
    <xf numFmtId="0" fontId="106"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4" fillId="32" borderId="19" xfId="0" applyNumberFormat="1" applyFont="1" applyFill="1" applyBorder="1" applyAlignment="1">
      <alignment vertical="center" wrapText="1"/>
    </xf>
    <xf numFmtId="180" fontId="114"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1" xfId="52" applyNumberFormat="1" applyFont="1" applyFill="1" applyBorder="1" applyAlignment="1" applyProtection="1">
      <alignment horizontal="center" vertical="center" wrapText="1"/>
      <protection locked="0"/>
    </xf>
    <xf numFmtId="49" fontId="28" fillId="28" borderId="11" xfId="52" applyNumberFormat="1" applyFont="1" applyFill="1" applyBorder="1" applyAlignment="1" applyProtection="1">
      <alignment horizontal="center" vertical="center" wrapText="1"/>
      <protection locked="0"/>
    </xf>
    <xf numFmtId="1" fontId="28" fillId="28" borderId="11" xfId="52" applyNumberFormat="1" applyFont="1" applyFill="1" applyBorder="1" applyAlignment="1" applyProtection="1">
      <alignment horizontal="center" vertical="center" wrapText="1"/>
      <protection locked="0"/>
    </xf>
    <xf numFmtId="0" fontId="108" fillId="28" borderId="11" xfId="52" applyFont="1" applyFill="1" applyBorder="1" applyAlignment="1" applyProtection="1">
      <alignment horizontal="center" vertical="center" wrapText="1"/>
      <protection locked="0"/>
    </xf>
    <xf numFmtId="0" fontId="102" fillId="0" borderId="0" xfId="52" applyFont="1" applyFill="1" applyAlignment="1" applyProtection="1">
      <alignment horizontal="center" wrapText="1"/>
      <protection locked="0"/>
    </xf>
    <xf numFmtId="1" fontId="103" fillId="0" borderId="0" xfId="52" applyNumberFormat="1" applyFont="1" applyFill="1" applyAlignment="1" applyProtection="1">
      <alignment horizontal="center" wrapText="1"/>
      <protection locked="0"/>
    </xf>
    <xf numFmtId="0" fontId="115" fillId="0" borderId="11" xfId="52" applyFont="1" applyFill="1" applyBorder="1" applyAlignment="1">
      <alignment horizontal="center" vertical="center"/>
      <protection/>
    </xf>
    <xf numFmtId="207" fontId="36" fillId="0" borderId="11" xfId="52" applyNumberFormat="1" applyFont="1" applyFill="1" applyBorder="1" applyAlignment="1" applyProtection="1">
      <alignment horizontal="center" vertical="center" wrapText="1"/>
      <protection locked="0"/>
    </xf>
    <xf numFmtId="0" fontId="34" fillId="26" borderId="23" xfId="52" applyFont="1" applyFill="1" applyBorder="1" applyAlignment="1" applyProtection="1">
      <alignment vertical="center" wrapText="1"/>
      <protection locked="0"/>
    </xf>
    <xf numFmtId="206" fontId="26" fillId="0" borderId="11" xfId="52" applyNumberFormat="1" applyFont="1" applyFill="1" applyBorder="1" applyAlignment="1">
      <alignment horizontal="center" vertical="center"/>
      <protection/>
    </xf>
    <xf numFmtId="207" fontId="66" fillId="26" borderId="11" xfId="0" applyNumberFormat="1" applyFont="1" applyFill="1" applyBorder="1" applyAlignment="1">
      <alignment horizontal="center" vertical="center" wrapText="1"/>
    </xf>
    <xf numFmtId="0" fontId="36" fillId="0" borderId="11" xfId="52" applyFont="1" applyFill="1" applyBorder="1" applyAlignment="1" applyProtection="1">
      <alignment horizontal="left" vertical="center" wrapText="1"/>
      <protection locked="0"/>
    </xf>
    <xf numFmtId="0" fontId="33" fillId="25" borderId="10" xfId="52" applyFont="1" applyFill="1" applyBorder="1" applyAlignment="1" applyProtection="1">
      <alignment horizontal="right" vertical="center" wrapText="1"/>
      <protection locked="0"/>
    </xf>
    <xf numFmtId="0" fontId="36" fillId="5" borderId="0" xfId="0" applyFont="1" applyFill="1" applyAlignment="1">
      <alignment vertical="center"/>
    </xf>
    <xf numFmtId="0" fontId="28" fillId="25" borderId="12" xfId="52" applyFont="1" applyFill="1" applyBorder="1" applyAlignment="1" applyProtection="1">
      <alignment horizontal="right" vertical="center" wrapText="1"/>
      <protection locked="0"/>
    </xf>
    <xf numFmtId="0" fontId="34" fillId="26" borderId="23" xfId="52" applyFont="1" applyFill="1" applyBorder="1" applyAlignment="1" applyProtection="1">
      <alignment horizontal="center" vertical="center" wrapText="1"/>
      <protection locked="0"/>
    </xf>
    <xf numFmtId="0" fontId="106" fillId="0" borderId="11" xfId="52" applyFont="1" applyFill="1" applyBorder="1" applyAlignment="1" applyProtection="1">
      <alignment horizontal="left" vertical="center" wrapText="1"/>
      <protection hidden="1"/>
    </xf>
    <xf numFmtId="1" fontId="25" fillId="0" borderId="0" xfId="52" applyNumberFormat="1" applyFont="1" applyFill="1" applyAlignment="1" applyProtection="1">
      <alignment horizontal="left" wrapText="1"/>
      <protection locked="0"/>
    </xf>
    <xf numFmtId="0" fontId="106" fillId="33" borderId="11" xfId="52" applyFont="1" applyFill="1" applyBorder="1" applyAlignment="1" applyProtection="1">
      <alignment horizontal="center" vertical="center" wrapText="1"/>
      <protection hidden="1"/>
    </xf>
    <xf numFmtId="14" fontId="22" fillId="33" borderId="11" xfId="52" applyNumberFormat="1" applyFont="1" applyFill="1" applyBorder="1" applyAlignment="1" applyProtection="1">
      <alignment horizontal="center" vertical="center" wrapText="1"/>
      <protection locked="0"/>
    </xf>
    <xf numFmtId="0" fontId="22" fillId="33" borderId="11" xfId="52" applyFont="1" applyFill="1" applyBorder="1" applyAlignment="1" applyProtection="1">
      <alignment vertical="center" wrapText="1"/>
      <protection locked="0"/>
    </xf>
    <xf numFmtId="0" fontId="96" fillId="33" borderId="11" xfId="52" applyFont="1" applyFill="1" applyBorder="1" applyAlignment="1" applyProtection="1">
      <alignment horizontal="center" vertical="center" wrapText="1"/>
      <protection locked="0"/>
    </xf>
    <xf numFmtId="203" fontId="22" fillId="33" borderId="11" xfId="52" applyNumberFormat="1" applyFont="1" applyFill="1" applyBorder="1" applyAlignment="1" applyProtection="1">
      <alignment horizontal="center" vertical="center" wrapText="1"/>
      <protection locked="0"/>
    </xf>
    <xf numFmtId="49" fontId="22" fillId="33" borderId="11" xfId="52" applyNumberFormat="1" applyFont="1" applyFill="1" applyBorder="1" applyAlignment="1" applyProtection="1">
      <alignment horizontal="center" vertical="center" wrapText="1"/>
      <protection locked="0"/>
    </xf>
    <xf numFmtId="1" fontId="22" fillId="33" borderId="11" xfId="52" applyNumberFormat="1" applyFont="1" applyFill="1" applyBorder="1" applyAlignment="1" applyProtection="1">
      <alignment horizontal="center" vertical="center" wrapText="1"/>
      <protection locked="0"/>
    </xf>
    <xf numFmtId="0" fontId="22" fillId="33" borderId="11" xfId="52" applyFont="1" applyFill="1" applyBorder="1" applyAlignment="1" applyProtection="1">
      <alignment horizontal="left" vertical="center" wrapText="1"/>
      <protection locked="0"/>
    </xf>
    <xf numFmtId="0" fontId="25" fillId="0" borderId="0" xfId="52" applyFont="1" applyFill="1" applyAlignment="1" applyProtection="1">
      <alignment horizontal="left" wrapText="1"/>
      <protection locked="0"/>
    </xf>
    <xf numFmtId="207" fontId="104" fillId="29" borderId="11" xfId="47" applyNumberFormat="1" applyFont="1" applyFill="1" applyBorder="1" applyAlignment="1" applyProtection="1">
      <alignment horizontal="center" vertical="center" wrapText="1"/>
      <protection/>
    </xf>
    <xf numFmtId="181" fontId="102" fillId="28" borderId="23" xfId="0" applyNumberFormat="1" applyFont="1" applyFill="1" applyBorder="1" applyAlignment="1">
      <alignment vertical="center" wrapText="1"/>
    </xf>
    <xf numFmtId="181" fontId="102" fillId="28" borderId="24" xfId="0" applyNumberFormat="1" applyFont="1" applyFill="1" applyBorder="1" applyAlignment="1">
      <alignment vertical="center" wrapText="1"/>
    </xf>
    <xf numFmtId="0" fontId="25" fillId="34" borderId="11" xfId="0" applyFont="1" applyFill="1" applyBorder="1" applyAlignment="1">
      <alignment horizontal="center" vertical="center"/>
    </xf>
    <xf numFmtId="0" fontId="25" fillId="28" borderId="11" xfId="0" applyFont="1" applyFill="1" applyBorder="1" applyAlignment="1">
      <alignment horizontal="center" vertical="center"/>
    </xf>
    <xf numFmtId="203" fontId="72" fillId="0" borderId="11" xfId="0" applyNumberFormat="1" applyFont="1" applyBorder="1" applyAlignment="1">
      <alignment horizontal="center" vertical="center"/>
    </xf>
    <xf numFmtId="207" fontId="72" fillId="31" borderId="11" xfId="0" applyNumberFormat="1" applyFont="1" applyFill="1" applyBorder="1" applyAlignment="1">
      <alignment horizontal="center" vertical="center"/>
    </xf>
    <xf numFmtId="207" fontId="116" fillId="0" borderId="11" xfId="52" applyNumberFormat="1" applyFont="1" applyFill="1" applyBorder="1" applyAlignment="1" applyProtection="1">
      <alignment horizontal="center" vertical="center" wrapText="1"/>
      <protection locked="0"/>
    </xf>
    <xf numFmtId="207" fontId="74" fillId="0" borderId="11" xfId="52" applyNumberFormat="1" applyFont="1" applyFill="1" applyBorder="1" applyAlignment="1">
      <alignment horizontal="center" vertical="center"/>
      <protection/>
    </xf>
    <xf numFmtId="49" fontId="75" fillId="0" borderId="11" xfId="52" applyNumberFormat="1" applyFont="1" applyFill="1" applyBorder="1" applyAlignment="1">
      <alignment horizontal="center" vertical="center"/>
      <protection/>
    </xf>
    <xf numFmtId="49" fontId="75" fillId="33" borderId="11" xfId="52" applyNumberFormat="1" applyFont="1" applyFill="1" applyBorder="1" applyAlignment="1" applyProtection="1">
      <alignment horizontal="center" vertical="center"/>
      <protection hidden="1" locked="0"/>
    </xf>
    <xf numFmtId="207" fontId="103" fillId="25" borderId="10" xfId="52" applyNumberFormat="1" applyFont="1" applyFill="1" applyBorder="1" applyAlignment="1" applyProtection="1">
      <alignment vertical="center" wrapText="1"/>
      <protection locked="0"/>
    </xf>
    <xf numFmtId="207" fontId="103" fillId="25" borderId="12" xfId="52" applyNumberFormat="1" applyFont="1" applyFill="1" applyBorder="1" applyAlignment="1" applyProtection="1">
      <alignment vertical="center" wrapText="1"/>
      <protection locked="0"/>
    </xf>
    <xf numFmtId="203" fontId="22" fillId="26" borderId="11" xfId="52" applyNumberFormat="1" applyFont="1" applyFill="1" applyBorder="1" applyAlignment="1" applyProtection="1">
      <alignment horizontal="center" vertical="center" wrapText="1"/>
      <protection locked="0"/>
    </xf>
    <xf numFmtId="49" fontId="22" fillId="26" borderId="11" xfId="52" applyNumberFormat="1" applyFont="1" applyFill="1" applyBorder="1" applyAlignment="1" applyProtection="1">
      <alignment horizontal="center" vertical="center" wrapText="1"/>
      <protection locked="0"/>
    </xf>
    <xf numFmtId="1" fontId="22" fillId="26" borderId="11" xfId="52" applyNumberFormat="1" applyFont="1" applyFill="1" applyBorder="1" applyAlignment="1" applyProtection="1">
      <alignment horizontal="center" vertical="center" wrapText="1"/>
      <protection locked="0"/>
    </xf>
    <xf numFmtId="0" fontId="25" fillId="26" borderId="0" xfId="52" applyFont="1" applyFill="1" applyAlignment="1" applyProtection="1">
      <alignment vertical="center" wrapText="1"/>
      <protection locked="0"/>
    </xf>
    <xf numFmtId="0" fontId="106" fillId="0" borderId="25" xfId="52" applyFont="1" applyFill="1" applyBorder="1" applyAlignment="1" applyProtection="1">
      <alignment horizontal="left" vertical="center" wrapText="1"/>
      <protection hidden="1"/>
    </xf>
    <xf numFmtId="0" fontId="106" fillId="0" borderId="26" xfId="52" applyFont="1" applyFill="1" applyBorder="1" applyAlignment="1" applyProtection="1">
      <alignment horizontal="left" vertical="center" wrapText="1"/>
      <protection hidden="1"/>
    </xf>
    <xf numFmtId="0" fontId="106" fillId="33" borderId="26" xfId="52" applyFont="1" applyFill="1" applyBorder="1" applyAlignment="1" applyProtection="1">
      <alignment horizontal="center" vertical="center" wrapText="1"/>
      <protection hidden="1"/>
    </xf>
    <xf numFmtId="14" fontId="22" fillId="33" borderId="26" xfId="52" applyNumberFormat="1" applyFont="1" applyFill="1" applyBorder="1" applyAlignment="1" applyProtection="1">
      <alignment horizontal="center" vertical="center" wrapText="1"/>
      <protection locked="0"/>
    </xf>
    <xf numFmtId="0" fontId="22" fillId="33" borderId="26" xfId="52" applyFont="1" applyFill="1" applyBorder="1" applyAlignment="1" applyProtection="1">
      <alignment vertical="center" wrapText="1"/>
      <protection locked="0"/>
    </xf>
    <xf numFmtId="0" fontId="22" fillId="33" borderId="26" xfId="52" applyFont="1" applyFill="1" applyBorder="1" applyAlignment="1" applyProtection="1">
      <alignment horizontal="left" vertical="center" wrapText="1"/>
      <protection locked="0"/>
    </xf>
    <xf numFmtId="0" fontId="96" fillId="33" borderId="26" xfId="52" applyFont="1" applyFill="1" applyBorder="1" applyAlignment="1" applyProtection="1">
      <alignment horizontal="center" vertical="center" wrapText="1"/>
      <protection locked="0"/>
    </xf>
    <xf numFmtId="203" fontId="22" fillId="33" borderId="26" xfId="52" applyNumberFormat="1" applyFont="1" applyFill="1" applyBorder="1" applyAlignment="1" applyProtection="1">
      <alignment horizontal="center" vertical="center" wrapText="1"/>
      <protection locked="0"/>
    </xf>
    <xf numFmtId="49" fontId="22" fillId="33" borderId="26" xfId="52" applyNumberFormat="1" applyFont="1" applyFill="1" applyBorder="1" applyAlignment="1" applyProtection="1">
      <alignment horizontal="center" vertical="center" wrapText="1"/>
      <protection locked="0"/>
    </xf>
    <xf numFmtId="1" fontId="22" fillId="33" borderId="26" xfId="52" applyNumberFormat="1" applyFont="1" applyFill="1" applyBorder="1" applyAlignment="1" applyProtection="1">
      <alignment horizontal="center" vertical="center" wrapText="1"/>
      <protection locked="0"/>
    </xf>
    <xf numFmtId="0" fontId="106" fillId="33" borderId="27" xfId="52" applyFont="1" applyFill="1" applyBorder="1" applyAlignment="1" applyProtection="1">
      <alignment horizontal="center" vertical="center" wrapText="1"/>
      <protection hidden="1"/>
    </xf>
    <xf numFmtId="14" fontId="22" fillId="33" borderId="27" xfId="52" applyNumberFormat="1" applyFont="1" applyFill="1" applyBorder="1" applyAlignment="1" applyProtection="1">
      <alignment horizontal="center" vertical="center" wrapText="1"/>
      <protection locked="0"/>
    </xf>
    <xf numFmtId="0" fontId="22" fillId="33" borderId="27" xfId="52" applyFont="1" applyFill="1" applyBorder="1" applyAlignment="1" applyProtection="1">
      <alignment vertical="center" wrapText="1"/>
      <protection locked="0"/>
    </xf>
    <xf numFmtId="0" fontId="22" fillId="33" borderId="27" xfId="52" applyFont="1" applyFill="1" applyBorder="1" applyAlignment="1" applyProtection="1">
      <alignment horizontal="left" vertical="center" wrapText="1"/>
      <protection locked="0"/>
    </xf>
    <xf numFmtId="0" fontId="96" fillId="33" borderId="27" xfId="52" applyFont="1" applyFill="1" applyBorder="1" applyAlignment="1" applyProtection="1">
      <alignment horizontal="center" vertical="center" wrapText="1"/>
      <protection locked="0"/>
    </xf>
    <xf numFmtId="203" fontId="22" fillId="33" borderId="27" xfId="52" applyNumberFormat="1" applyFont="1" applyFill="1" applyBorder="1" applyAlignment="1" applyProtection="1">
      <alignment horizontal="center" vertical="center" wrapText="1"/>
      <protection locked="0"/>
    </xf>
    <xf numFmtId="49" fontId="22" fillId="33" borderId="27" xfId="52" applyNumberFormat="1" applyFont="1" applyFill="1" applyBorder="1" applyAlignment="1" applyProtection="1">
      <alignment horizontal="center" vertical="center" wrapText="1"/>
      <protection locked="0"/>
    </xf>
    <xf numFmtId="1" fontId="22" fillId="33" borderId="27" xfId="52" applyNumberFormat="1" applyFont="1" applyFill="1" applyBorder="1" applyAlignment="1" applyProtection="1">
      <alignment horizontal="center" vertical="center" wrapText="1"/>
      <protection locked="0"/>
    </xf>
    <xf numFmtId="0" fontId="106" fillId="0" borderId="26" xfId="52" applyFont="1" applyFill="1" applyBorder="1" applyAlignment="1" applyProtection="1">
      <alignment horizontal="center" vertical="center" wrapText="1"/>
      <protection hidden="1"/>
    </xf>
    <xf numFmtId="14" fontId="22" fillId="0" borderId="26" xfId="52" applyNumberFormat="1" applyFont="1" applyFill="1" applyBorder="1" applyAlignment="1" applyProtection="1">
      <alignment horizontal="center" vertical="center" wrapText="1"/>
      <protection locked="0"/>
    </xf>
    <xf numFmtId="0" fontId="22" fillId="0" borderId="26" xfId="52" applyFont="1" applyFill="1" applyBorder="1" applyAlignment="1" applyProtection="1">
      <alignment vertical="center" wrapText="1"/>
      <protection locked="0"/>
    </xf>
    <xf numFmtId="0" fontId="22" fillId="0" borderId="26" xfId="52" applyFont="1" applyFill="1" applyBorder="1" applyAlignment="1" applyProtection="1">
      <alignment horizontal="left" vertical="center" wrapText="1"/>
      <protection locked="0"/>
    </xf>
    <xf numFmtId="0" fontId="96" fillId="0" borderId="26" xfId="52" applyFont="1" applyFill="1" applyBorder="1" applyAlignment="1" applyProtection="1">
      <alignment horizontal="center" vertical="center" wrapText="1"/>
      <protection locked="0"/>
    </xf>
    <xf numFmtId="203" fontId="22" fillId="0" borderId="26" xfId="52" applyNumberFormat="1" applyFont="1" applyFill="1" applyBorder="1" applyAlignment="1" applyProtection="1">
      <alignment horizontal="center" vertical="center" wrapText="1"/>
      <protection locked="0"/>
    </xf>
    <xf numFmtId="1" fontId="22" fillId="0" borderId="26" xfId="52" applyNumberFormat="1" applyFont="1" applyFill="1" applyBorder="1" applyAlignment="1" applyProtection="1">
      <alignment horizontal="center" vertical="center" wrapText="1"/>
      <protection locked="0"/>
    </xf>
    <xf numFmtId="0" fontId="106" fillId="0" borderId="28" xfId="52" applyFont="1" applyFill="1" applyBorder="1" applyAlignment="1" applyProtection="1">
      <alignment horizontal="left" vertical="center" wrapText="1"/>
      <protection hidden="1"/>
    </xf>
    <xf numFmtId="0" fontId="106" fillId="0" borderId="27" xfId="52" applyFont="1" applyFill="1" applyBorder="1" applyAlignment="1" applyProtection="1">
      <alignment horizontal="left" vertical="center" wrapText="1"/>
      <protection hidden="1"/>
    </xf>
    <xf numFmtId="207" fontId="103" fillId="25" borderId="10" xfId="52" applyNumberFormat="1" applyFont="1" applyFill="1" applyBorder="1" applyAlignment="1" applyProtection="1">
      <alignment horizontal="left" vertical="center" wrapText="1"/>
      <protection locked="0"/>
    </xf>
    <xf numFmtId="206" fontId="72" fillId="31" borderId="11" xfId="0" applyNumberFormat="1" applyFont="1" applyFill="1" applyBorder="1" applyAlignment="1">
      <alignment horizontal="center" vertical="center"/>
    </xf>
    <xf numFmtId="0" fontId="22" fillId="26" borderId="0" xfId="0" applyFont="1" applyFill="1" applyAlignment="1">
      <alignment/>
    </xf>
    <xf numFmtId="0" fontId="0" fillId="26" borderId="0" xfId="0" applyFill="1" applyAlignment="1">
      <alignment/>
    </xf>
    <xf numFmtId="0" fontId="22" fillId="0" borderId="11" xfId="0" applyFont="1" applyBorder="1" applyAlignment="1">
      <alignment/>
    </xf>
    <xf numFmtId="0" fontId="37" fillId="0" borderId="11" xfId="0" applyFont="1" applyBorder="1" applyAlignment="1">
      <alignment wrapText="1"/>
    </xf>
    <xf numFmtId="0" fontId="22" fillId="0" borderId="0" xfId="0" applyFont="1" applyAlignment="1">
      <alignment/>
    </xf>
    <xf numFmtId="0" fontId="113" fillId="0" borderId="11" xfId="0" applyFont="1" applyBorder="1" applyAlignment="1">
      <alignment horizontal="center" vertical="center"/>
    </xf>
    <xf numFmtId="0" fontId="117" fillId="0" borderId="0" xfId="0" applyFont="1" applyAlignment="1">
      <alignment horizontal="center" vertical="center"/>
    </xf>
    <xf numFmtId="14" fontId="37" fillId="0" borderId="11" xfId="0" applyNumberFormat="1" applyFont="1" applyBorder="1" applyAlignment="1">
      <alignment horizontal="center" vertical="center"/>
    </xf>
    <xf numFmtId="0" fontId="37" fillId="0" borderId="11" xfId="0" applyFont="1" applyBorder="1" applyAlignment="1">
      <alignment horizontal="center" vertical="center"/>
    </xf>
    <xf numFmtId="0" fontId="37" fillId="0" borderId="11" xfId="0" applyNumberFormat="1" applyFont="1" applyBorder="1" applyAlignment="1">
      <alignment horizontal="left" vertical="center"/>
    </xf>
    <xf numFmtId="203" fontId="37" fillId="0" borderId="11" xfId="0" applyNumberFormat="1" applyFont="1" applyBorder="1" applyAlignment="1">
      <alignment horizontal="center" vertical="center"/>
    </xf>
    <xf numFmtId="207" fontId="72" fillId="0" borderId="11" xfId="0" applyNumberFormat="1" applyFont="1" applyBorder="1" applyAlignment="1">
      <alignment horizontal="center" vertical="center"/>
    </xf>
    <xf numFmtId="0" fontId="33" fillId="18" borderId="10" xfId="52" applyNumberFormat="1" applyFont="1" applyFill="1" applyBorder="1" applyAlignment="1" applyProtection="1">
      <alignment horizontal="right" vertical="center" wrapText="1"/>
      <protection locked="0"/>
    </xf>
    <xf numFmtId="0" fontId="25" fillId="35" borderId="28" xfId="0" applyFont="1" applyFill="1" applyBorder="1" applyAlignment="1">
      <alignment horizontal="center" vertical="center"/>
    </xf>
    <xf numFmtId="0" fontId="25" fillId="35" borderId="25" xfId="0" applyFont="1" applyFill="1" applyBorder="1" applyAlignment="1">
      <alignment horizontal="center" vertical="center"/>
    </xf>
    <xf numFmtId="0" fontId="106" fillId="36" borderId="25" xfId="52" applyFont="1" applyFill="1" applyBorder="1" applyAlignment="1" applyProtection="1">
      <alignment horizontal="center" vertical="center" wrapText="1"/>
      <protection hidden="1"/>
    </xf>
    <xf numFmtId="14" fontId="22" fillId="36" borderId="25" xfId="52" applyNumberFormat="1" applyFont="1" applyFill="1" applyBorder="1" applyAlignment="1" applyProtection="1">
      <alignment horizontal="center" vertical="center" wrapText="1"/>
      <protection locked="0"/>
    </xf>
    <xf numFmtId="0" fontId="22" fillId="36" borderId="25" xfId="52" applyFont="1" applyFill="1" applyBorder="1" applyAlignment="1" applyProtection="1">
      <alignment vertical="center" wrapText="1"/>
      <protection locked="0"/>
    </xf>
    <xf numFmtId="0" fontId="22" fillId="36" borderId="25" xfId="52" applyFont="1" applyFill="1" applyBorder="1" applyAlignment="1" applyProtection="1">
      <alignment horizontal="left" vertical="center" wrapText="1"/>
      <protection locked="0"/>
    </xf>
    <xf numFmtId="0" fontId="96" fillId="36" borderId="25" xfId="52" applyFont="1" applyFill="1" applyBorder="1" applyAlignment="1" applyProtection="1">
      <alignment horizontal="center" vertical="center" wrapText="1"/>
      <protection locked="0"/>
    </xf>
    <xf numFmtId="203" fontId="22" fillId="36" borderId="25" xfId="52" applyNumberFormat="1" applyFont="1" applyFill="1" applyBorder="1" applyAlignment="1" applyProtection="1">
      <alignment horizontal="center" vertical="center" wrapText="1"/>
      <protection locked="0"/>
    </xf>
    <xf numFmtId="49" fontId="22" fillId="36" borderId="25" xfId="52" applyNumberFormat="1" applyFont="1" applyFill="1" applyBorder="1" applyAlignment="1" applyProtection="1">
      <alignment horizontal="center" vertical="center" wrapText="1"/>
      <protection locked="0"/>
    </xf>
    <xf numFmtId="1" fontId="22" fillId="36" borderId="25" xfId="52" applyNumberFormat="1" applyFont="1" applyFill="1" applyBorder="1" applyAlignment="1" applyProtection="1">
      <alignment horizontal="center" vertical="center" wrapText="1"/>
      <protection locked="0"/>
    </xf>
    <xf numFmtId="0" fontId="106" fillId="36" borderId="11" xfId="52" applyFont="1" applyFill="1" applyBorder="1" applyAlignment="1" applyProtection="1">
      <alignment horizontal="center" vertical="center" wrapText="1"/>
      <protection hidden="1"/>
    </xf>
    <xf numFmtId="14" fontId="22" fillId="36" borderId="11" xfId="52" applyNumberFormat="1" applyFont="1" applyFill="1" applyBorder="1" applyAlignment="1" applyProtection="1">
      <alignment horizontal="center" vertical="center" wrapText="1"/>
      <protection locked="0"/>
    </xf>
    <xf numFmtId="0" fontId="22" fillId="36" borderId="11" xfId="52" applyFont="1" applyFill="1" applyBorder="1" applyAlignment="1" applyProtection="1">
      <alignment vertical="center" wrapText="1"/>
      <protection locked="0"/>
    </xf>
    <xf numFmtId="0" fontId="22" fillId="36" borderId="11" xfId="52" applyFont="1" applyFill="1" applyBorder="1" applyAlignment="1" applyProtection="1">
      <alignment horizontal="left" vertical="center" wrapText="1"/>
      <protection locked="0"/>
    </xf>
    <xf numFmtId="0" fontId="96" fillId="36" borderId="11" xfId="52" applyFont="1" applyFill="1" applyBorder="1" applyAlignment="1" applyProtection="1">
      <alignment horizontal="center" vertical="center" wrapText="1"/>
      <protection locked="0"/>
    </xf>
    <xf numFmtId="203" fontId="22" fillId="36" borderId="11" xfId="52" applyNumberFormat="1" applyFont="1" applyFill="1" applyBorder="1" applyAlignment="1" applyProtection="1">
      <alignment horizontal="center" vertical="center" wrapText="1"/>
      <protection locked="0"/>
    </xf>
    <xf numFmtId="49" fontId="22" fillId="36" borderId="11" xfId="52" applyNumberFormat="1" applyFont="1" applyFill="1" applyBorder="1" applyAlignment="1" applyProtection="1">
      <alignment horizontal="center" vertical="center" wrapText="1"/>
      <protection locked="0"/>
    </xf>
    <xf numFmtId="1" fontId="22" fillId="36" borderId="11" xfId="52" applyNumberFormat="1" applyFont="1" applyFill="1" applyBorder="1" applyAlignment="1" applyProtection="1">
      <alignment horizontal="center" vertical="center" wrapText="1"/>
      <protection locked="0"/>
    </xf>
    <xf numFmtId="0" fontId="106" fillId="36" borderId="28" xfId="52" applyFont="1" applyFill="1" applyBorder="1" applyAlignment="1" applyProtection="1">
      <alignment horizontal="center" vertical="center" wrapText="1"/>
      <protection hidden="1"/>
    </xf>
    <xf numFmtId="14" fontId="22" fillId="36" borderId="28" xfId="52" applyNumberFormat="1" applyFont="1" applyFill="1" applyBorder="1" applyAlignment="1" applyProtection="1">
      <alignment horizontal="center" vertical="center" wrapText="1"/>
      <protection locked="0"/>
    </xf>
    <xf numFmtId="0" fontId="22" fillId="36" borderId="28" xfId="52" applyFont="1" applyFill="1" applyBorder="1" applyAlignment="1" applyProtection="1">
      <alignment vertical="center" wrapText="1"/>
      <protection locked="0"/>
    </xf>
    <xf numFmtId="0" fontId="22" fillId="36" borderId="28" xfId="52" applyFont="1" applyFill="1" applyBorder="1" applyAlignment="1" applyProtection="1">
      <alignment horizontal="left" vertical="center" wrapText="1"/>
      <protection locked="0"/>
    </xf>
    <xf numFmtId="0" fontId="96" fillId="36" borderId="28" xfId="52" applyFont="1" applyFill="1" applyBorder="1" applyAlignment="1" applyProtection="1">
      <alignment horizontal="center" vertical="center" wrapText="1"/>
      <protection locked="0"/>
    </xf>
    <xf numFmtId="203" fontId="22" fillId="36" borderId="28" xfId="52" applyNumberFormat="1" applyFont="1" applyFill="1" applyBorder="1" applyAlignment="1" applyProtection="1">
      <alignment horizontal="center" vertical="center" wrapText="1"/>
      <protection locked="0"/>
    </xf>
    <xf numFmtId="49" fontId="22" fillId="36" borderId="28" xfId="52" applyNumberFormat="1" applyFont="1" applyFill="1" applyBorder="1" applyAlignment="1" applyProtection="1">
      <alignment horizontal="center" vertical="center" wrapText="1"/>
      <protection locked="0"/>
    </xf>
    <xf numFmtId="1" fontId="22" fillId="36" borderId="28" xfId="52" applyNumberFormat="1" applyFont="1" applyFill="1" applyBorder="1" applyAlignment="1" applyProtection="1">
      <alignment horizontal="center" vertical="center" wrapText="1"/>
      <protection locked="0"/>
    </xf>
    <xf numFmtId="0" fontId="106" fillId="37" borderId="11" xfId="52" applyFont="1" applyFill="1" applyBorder="1" applyAlignment="1" applyProtection="1">
      <alignment horizontal="center" vertical="center" wrapText="1"/>
      <protection hidden="1"/>
    </xf>
    <xf numFmtId="14" fontId="22" fillId="37" borderId="11" xfId="52" applyNumberFormat="1" applyFont="1" applyFill="1" applyBorder="1" applyAlignment="1" applyProtection="1">
      <alignment horizontal="center" vertical="center" wrapText="1"/>
      <protection locked="0"/>
    </xf>
    <xf numFmtId="0" fontId="22" fillId="37" borderId="11" xfId="52" applyFont="1" applyFill="1" applyBorder="1" applyAlignment="1" applyProtection="1">
      <alignment vertical="center" wrapText="1"/>
      <protection locked="0"/>
    </xf>
    <xf numFmtId="0" fontId="22" fillId="37" borderId="11" xfId="52" applyFont="1" applyFill="1" applyBorder="1" applyAlignment="1" applyProtection="1">
      <alignment horizontal="left" vertical="center" wrapText="1"/>
      <protection locked="0"/>
    </xf>
    <xf numFmtId="0" fontId="96" fillId="37" borderId="11" xfId="52" applyFont="1" applyFill="1" applyBorder="1" applyAlignment="1" applyProtection="1">
      <alignment horizontal="center" vertical="center" wrapText="1"/>
      <protection locked="0"/>
    </xf>
    <xf numFmtId="203" fontId="22" fillId="37" borderId="11" xfId="52" applyNumberFormat="1" applyFont="1" applyFill="1" applyBorder="1" applyAlignment="1" applyProtection="1">
      <alignment horizontal="center" vertical="center" wrapText="1"/>
      <protection locked="0"/>
    </xf>
    <xf numFmtId="49" fontId="22" fillId="37" borderId="11" xfId="52" applyNumberFormat="1" applyFont="1" applyFill="1" applyBorder="1" applyAlignment="1" applyProtection="1">
      <alignment horizontal="center" vertical="center" wrapText="1"/>
      <protection locked="0"/>
    </xf>
    <xf numFmtId="1" fontId="22" fillId="37" borderId="11" xfId="52" applyNumberFormat="1" applyFont="1" applyFill="1" applyBorder="1" applyAlignment="1" applyProtection="1">
      <alignment horizontal="center" vertical="center" wrapText="1"/>
      <protection locked="0"/>
    </xf>
    <xf numFmtId="0" fontId="106" fillId="37" borderId="26" xfId="52" applyFont="1" applyFill="1" applyBorder="1" applyAlignment="1" applyProtection="1">
      <alignment horizontal="center" vertical="center" wrapText="1"/>
      <protection hidden="1"/>
    </xf>
    <xf numFmtId="14" fontId="22" fillId="37" borderId="26" xfId="52" applyNumberFormat="1" applyFont="1" applyFill="1" applyBorder="1" applyAlignment="1" applyProtection="1">
      <alignment horizontal="center" vertical="center" wrapText="1"/>
      <protection locked="0"/>
    </xf>
    <xf numFmtId="0" fontId="22" fillId="37" borderId="26" xfId="52" applyFont="1" applyFill="1" applyBorder="1" applyAlignment="1" applyProtection="1">
      <alignment vertical="center" wrapText="1"/>
      <protection locked="0"/>
    </xf>
    <xf numFmtId="0" fontId="22" fillId="37" borderId="26" xfId="52" applyFont="1" applyFill="1" applyBorder="1" applyAlignment="1" applyProtection="1">
      <alignment horizontal="left" vertical="center" wrapText="1"/>
      <protection locked="0"/>
    </xf>
    <xf numFmtId="0" fontId="96" fillId="37" borderId="26" xfId="52" applyFont="1" applyFill="1" applyBorder="1" applyAlignment="1" applyProtection="1">
      <alignment horizontal="center" vertical="center" wrapText="1"/>
      <protection locked="0"/>
    </xf>
    <xf numFmtId="203" fontId="22" fillId="37" borderId="26" xfId="52" applyNumberFormat="1" applyFont="1" applyFill="1" applyBorder="1" applyAlignment="1" applyProtection="1">
      <alignment horizontal="center" vertical="center" wrapText="1"/>
      <protection locked="0"/>
    </xf>
    <xf numFmtId="49" fontId="22" fillId="37" borderId="26" xfId="52" applyNumberFormat="1" applyFont="1" applyFill="1" applyBorder="1" applyAlignment="1" applyProtection="1">
      <alignment horizontal="center" vertical="center" wrapText="1"/>
      <protection locked="0"/>
    </xf>
    <xf numFmtId="1" fontId="22" fillId="37" borderId="26" xfId="52" applyNumberFormat="1" applyFont="1" applyFill="1" applyBorder="1" applyAlignment="1" applyProtection="1">
      <alignment horizontal="center" vertical="center" wrapText="1"/>
      <protection locked="0"/>
    </xf>
    <xf numFmtId="0" fontId="106" fillId="37" borderId="27" xfId="52" applyFont="1" applyFill="1" applyBorder="1" applyAlignment="1" applyProtection="1">
      <alignment horizontal="center" vertical="center" wrapText="1"/>
      <protection hidden="1"/>
    </xf>
    <xf numFmtId="14" fontId="22" fillId="37" borderId="27" xfId="52" applyNumberFormat="1" applyFont="1" applyFill="1" applyBorder="1" applyAlignment="1" applyProtection="1">
      <alignment horizontal="center" vertical="center" wrapText="1"/>
      <protection locked="0"/>
    </xf>
    <xf numFmtId="0" fontId="22" fillId="37" borderId="27" xfId="52" applyFont="1" applyFill="1" applyBorder="1" applyAlignment="1" applyProtection="1">
      <alignment vertical="center" wrapText="1"/>
      <protection locked="0"/>
    </xf>
    <xf numFmtId="0" fontId="22" fillId="37" borderId="27" xfId="52" applyFont="1" applyFill="1" applyBorder="1" applyAlignment="1" applyProtection="1">
      <alignment horizontal="left" vertical="center" wrapText="1"/>
      <protection locked="0"/>
    </xf>
    <xf numFmtId="0" fontId="96" fillId="37" borderId="27" xfId="52" applyFont="1" applyFill="1" applyBorder="1" applyAlignment="1" applyProtection="1">
      <alignment horizontal="center" vertical="center" wrapText="1"/>
      <protection locked="0"/>
    </xf>
    <xf numFmtId="203" fontId="22" fillId="37" borderId="27" xfId="52" applyNumberFormat="1" applyFont="1" applyFill="1" applyBorder="1" applyAlignment="1" applyProtection="1">
      <alignment horizontal="center" vertical="center" wrapText="1"/>
      <protection locked="0"/>
    </xf>
    <xf numFmtId="49" fontId="22" fillId="37" borderId="27" xfId="52" applyNumberFormat="1" applyFont="1" applyFill="1" applyBorder="1" applyAlignment="1" applyProtection="1">
      <alignment horizontal="center" vertical="center" wrapText="1"/>
      <protection locked="0"/>
    </xf>
    <xf numFmtId="1" fontId="22" fillId="37" borderId="27" xfId="52" applyNumberFormat="1" applyFont="1" applyFill="1" applyBorder="1" applyAlignment="1" applyProtection="1">
      <alignment horizontal="center" vertical="center" wrapText="1"/>
      <protection locked="0"/>
    </xf>
    <xf numFmtId="0" fontId="100" fillId="27" borderId="11" xfId="52" applyFont="1" applyFill="1" applyBorder="1" applyAlignment="1" applyProtection="1">
      <alignment horizontal="center" vertical="center" wrapText="1"/>
      <protection locked="0"/>
    </xf>
    <xf numFmtId="0" fontId="97" fillId="27" borderId="11" xfId="52" applyFont="1" applyFill="1" applyBorder="1" applyAlignment="1" applyProtection="1">
      <alignment horizontal="center" vertical="center" wrapText="1"/>
      <protection locked="0"/>
    </xf>
    <xf numFmtId="0" fontId="105" fillId="28" borderId="0" xfId="47" applyFont="1" applyFill="1" applyBorder="1" applyAlignment="1" applyProtection="1">
      <alignment horizontal="center" vertical="center"/>
      <protection/>
    </xf>
    <xf numFmtId="0" fontId="28" fillId="25" borderId="12" xfId="52" applyFont="1" applyFill="1" applyBorder="1" applyAlignment="1" applyProtection="1">
      <alignment horizontal="right" vertical="center" wrapText="1"/>
      <protection locked="0"/>
    </xf>
    <xf numFmtId="0" fontId="28" fillId="0" borderId="0" xfId="52" applyFont="1" applyAlignment="1" applyProtection="1">
      <alignment horizontal="center" vertical="center" wrapText="1"/>
      <protection locked="0"/>
    </xf>
    <xf numFmtId="0" fontId="28" fillId="0" borderId="0" xfId="52" applyFont="1" applyFill="1" applyAlignment="1">
      <alignment horizontal="center" vertical="center"/>
      <protection/>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lignment horizontal="center" vertical="center"/>
      <protection/>
    </xf>
    <xf numFmtId="0" fontId="24" fillId="0" borderId="0" xfId="52" applyFont="1" applyAlignment="1" applyProtection="1">
      <alignment horizontal="center" vertical="center" wrapText="1"/>
      <protection locked="0"/>
    </xf>
    <xf numFmtId="0" fontId="24" fillId="0" borderId="0" xfId="52" applyFont="1" applyFill="1" applyAlignment="1">
      <alignment horizontal="center" vertical="center"/>
      <protection/>
    </xf>
    <xf numFmtId="207" fontId="24" fillId="0" borderId="0" xfId="52" applyNumberFormat="1" applyFont="1" applyAlignment="1" applyProtection="1">
      <alignment horizontal="center" vertical="center" wrapText="1"/>
      <protection locked="0"/>
    </xf>
    <xf numFmtId="207" fontId="24" fillId="0" borderId="0" xfId="52" applyNumberFormat="1" applyFont="1" applyFill="1" applyAlignment="1">
      <alignment horizontal="center" vertical="center"/>
      <protection/>
    </xf>
    <xf numFmtId="0" fontId="105" fillId="0" borderId="11" xfId="0" applyFont="1" applyBorder="1" applyAlignment="1">
      <alignment horizontal="center" vertical="center"/>
    </xf>
    <xf numFmtId="0" fontId="105" fillId="31" borderId="11" xfId="0" applyFont="1" applyFill="1" applyBorder="1" applyAlignment="1">
      <alignment horizontal="center" vertical="center"/>
    </xf>
    <xf numFmtId="1" fontId="105" fillId="31" borderId="11" xfId="0" applyNumberFormat="1" applyFont="1" applyFill="1" applyBorder="1" applyAlignment="1">
      <alignment horizontal="center" vertical="center"/>
    </xf>
    <xf numFmtId="0" fontId="105" fillId="38" borderId="11" xfId="0" applyFont="1" applyFill="1" applyBorder="1" applyAlignment="1">
      <alignment horizontal="center" vertical="center"/>
    </xf>
    <xf numFmtId="0" fontId="105" fillId="35" borderId="11" xfId="0" applyFont="1" applyFill="1" applyBorder="1" applyAlignment="1">
      <alignment horizontal="center" vertical="center"/>
    </xf>
    <xf numFmtId="0" fontId="104" fillId="30" borderId="29" xfId="52" applyFont="1" applyFill="1" applyBorder="1" applyAlignment="1">
      <alignment vertical="center"/>
      <protection/>
    </xf>
    <xf numFmtId="0" fontId="104" fillId="30" borderId="23" xfId="52" applyFont="1" applyFill="1" applyBorder="1" applyAlignment="1">
      <alignment vertical="center"/>
      <protection/>
    </xf>
    <xf numFmtId="0" fontId="104" fillId="30" borderId="24" xfId="52" applyFont="1" applyFill="1" applyBorder="1" applyAlignment="1">
      <alignment vertical="center"/>
      <protection/>
    </xf>
    <xf numFmtId="190" fontId="25" fillId="24" borderId="0" xfId="52" applyNumberFormat="1" applyFont="1" applyFill="1" applyBorder="1" applyAlignment="1" applyProtection="1">
      <alignment horizontal="center" vertical="center" wrapText="1"/>
      <protection locked="0"/>
    </xf>
    <xf numFmtId="0" fontId="118" fillId="30" borderId="23" xfId="52" applyFont="1" applyFill="1" applyBorder="1" applyAlignment="1">
      <alignment horizontal="right" vertical="center"/>
      <protection/>
    </xf>
    <xf numFmtId="49" fontId="119" fillId="30" borderId="23" xfId="52" applyNumberFormat="1" applyFont="1" applyFill="1" applyBorder="1" applyAlignment="1">
      <alignment horizontal="left" vertical="center"/>
      <protection/>
    </xf>
    <xf numFmtId="49" fontId="28" fillId="0" borderId="11" xfId="52" applyNumberFormat="1" applyFont="1" applyFill="1" applyBorder="1" applyAlignment="1" applyProtection="1">
      <alignment vertical="center" wrapText="1"/>
      <protection locked="0"/>
    </xf>
    <xf numFmtId="0" fontId="103" fillId="25" borderId="10" xfId="52" applyFont="1" applyFill="1" applyBorder="1" applyAlignment="1" applyProtection="1">
      <alignment vertical="center" wrapText="1"/>
      <protection locked="0"/>
    </xf>
    <xf numFmtId="0" fontId="26" fillId="0" borderId="11" xfId="52" applyFont="1" applyFill="1" applyBorder="1" applyAlignment="1">
      <alignment horizontal="left" vertical="center" wrapText="1"/>
      <protection/>
    </xf>
    <xf numFmtId="0" fontId="120" fillId="0" borderId="11" xfId="52" applyFont="1" applyFill="1" applyBorder="1" applyAlignment="1">
      <alignment horizontal="left" vertical="center" wrapText="1"/>
      <protection/>
    </xf>
    <xf numFmtId="1" fontId="119" fillId="0" borderId="11" xfId="52" applyNumberFormat="1" applyFont="1" applyFill="1" applyBorder="1" applyAlignment="1">
      <alignment horizontal="center" vertical="center"/>
      <protection/>
    </xf>
    <xf numFmtId="1" fontId="103" fillId="0" borderId="11" xfId="52" applyNumberFormat="1" applyFont="1" applyFill="1" applyBorder="1" applyAlignment="1" applyProtection="1">
      <alignment horizontal="center" vertical="center" wrapText="1"/>
      <protection locked="0"/>
    </xf>
    <xf numFmtId="0" fontId="121" fillId="0" borderId="11" xfId="52" applyNumberFormat="1" applyFont="1" applyFill="1" applyBorder="1" applyAlignment="1">
      <alignment horizontal="center" vertical="center"/>
      <protection/>
    </xf>
    <xf numFmtId="207" fontId="122" fillId="0" borderId="0" xfId="52" applyNumberFormat="1" applyFont="1" applyFill="1" applyAlignment="1">
      <alignment horizontal="center" vertical="center"/>
      <protection/>
    </xf>
    <xf numFmtId="0" fontId="122" fillId="0" borderId="0" xfId="52" applyFont="1" applyFill="1" applyAlignment="1">
      <alignment horizontal="center" vertical="center"/>
      <protection/>
    </xf>
    <xf numFmtId="207" fontId="25" fillId="39" borderId="11" xfId="52" applyNumberFormat="1" applyFont="1" applyFill="1" applyBorder="1" applyAlignment="1" applyProtection="1">
      <alignment horizontal="center" vertical="center" wrapText="1"/>
      <protection hidden="1"/>
    </xf>
    <xf numFmtId="207" fontId="123" fillId="0" borderId="0" xfId="52" applyNumberFormat="1" applyFont="1" applyFill="1" applyAlignment="1">
      <alignment horizontal="center" vertical="center"/>
      <protection/>
    </xf>
    <xf numFmtId="0" fontId="123" fillId="0" borderId="0" xfId="52" applyFont="1" applyFill="1" applyAlignment="1">
      <alignment horizontal="center" vertical="center"/>
      <protection/>
    </xf>
    <xf numFmtId="203" fontId="123" fillId="0" borderId="0" xfId="52" applyNumberFormat="1" applyFont="1" applyFill="1" applyAlignment="1">
      <alignment horizontal="center" vertical="center"/>
      <protection/>
    </xf>
    <xf numFmtId="0" fontId="24" fillId="0" borderId="11" xfId="0" applyFont="1" applyBorder="1" applyAlignment="1">
      <alignment horizontal="center" vertical="center"/>
    </xf>
    <xf numFmtId="1" fontId="119" fillId="0" borderId="11" xfId="52" applyNumberFormat="1" applyFont="1" applyFill="1" applyBorder="1" applyAlignment="1" applyProtection="1" quotePrefix="1">
      <alignment horizontal="center" vertical="center"/>
      <protection locked="0"/>
    </xf>
    <xf numFmtId="206" fontId="104" fillId="29" borderId="11" xfId="47" applyNumberFormat="1" applyFont="1" applyFill="1" applyBorder="1" applyAlignment="1" applyProtection="1">
      <alignment horizontal="center" vertical="center" wrapText="1"/>
      <protection/>
    </xf>
    <xf numFmtId="207" fontId="124" fillId="30" borderId="11" xfId="52" applyNumberFormat="1" applyFont="1" applyFill="1" applyBorder="1" applyAlignment="1">
      <alignment horizontal="center" vertical="center"/>
      <protection/>
    </xf>
    <xf numFmtId="0" fontId="107" fillId="30" borderId="11" xfId="52" applyFont="1" applyFill="1" applyBorder="1" applyAlignment="1">
      <alignment horizontal="center" vertical="center"/>
      <protection/>
    </xf>
    <xf numFmtId="1" fontId="119" fillId="0" borderId="0" xfId="52" applyNumberFormat="1" applyFont="1" applyFill="1" applyBorder="1" applyAlignment="1">
      <alignment horizontal="center" vertical="center"/>
      <protection/>
    </xf>
    <xf numFmtId="0" fontId="97" fillId="27" borderId="28" xfId="52" applyFont="1" applyFill="1" applyBorder="1" applyAlignment="1" applyProtection="1">
      <alignment vertical="center" wrapText="1"/>
      <protection locked="0"/>
    </xf>
    <xf numFmtId="206" fontId="72" fillId="0" borderId="11" xfId="0" applyNumberFormat="1" applyFont="1" applyBorder="1" applyAlignment="1">
      <alignment horizontal="center" vertical="center"/>
    </xf>
    <xf numFmtId="0" fontId="105" fillId="0" borderId="11" xfId="0" applyFont="1" applyFill="1" applyBorder="1" applyAlignment="1">
      <alignment horizontal="center" vertical="center"/>
    </xf>
    <xf numFmtId="0" fontId="24" fillId="0" borderId="11" xfId="0" applyFont="1" applyBorder="1" applyAlignment="1">
      <alignment horizontal="left" vertical="center" wrapText="1"/>
    </xf>
    <xf numFmtId="203" fontId="42" fillId="0" borderId="28" xfId="53" applyNumberFormat="1" applyFont="1" applyFill="1" applyBorder="1" applyAlignment="1" applyProtection="1" quotePrefix="1">
      <alignment horizontal="center" vertical="center"/>
      <protection locked="0"/>
    </xf>
    <xf numFmtId="206" fontId="125" fillId="25" borderId="11" xfId="52" applyNumberFormat="1" applyFont="1" applyFill="1" applyBorder="1" applyAlignment="1">
      <alignment horizontal="center" vertical="center" wrapText="1"/>
      <protection/>
    </xf>
    <xf numFmtId="0" fontId="24" fillId="0" borderId="15" xfId="0" applyFont="1" applyBorder="1" applyAlignment="1">
      <alignment horizontal="center" vertical="center"/>
    </xf>
    <xf numFmtId="181" fontId="126" fillId="25" borderId="12" xfId="52" applyNumberFormat="1" applyFont="1" applyFill="1" applyBorder="1" applyAlignment="1" applyProtection="1">
      <alignment vertical="center" wrapText="1"/>
      <protection locked="0"/>
    </xf>
    <xf numFmtId="0" fontId="22" fillId="0" borderId="25" xfId="52" applyFont="1" applyFill="1" applyBorder="1" applyAlignment="1" applyProtection="1">
      <alignment horizontal="center" vertical="center" wrapText="1"/>
      <protection locked="0"/>
    </xf>
    <xf numFmtId="0" fontId="22" fillId="0" borderId="26" xfId="52" applyFont="1" applyFill="1" applyBorder="1" applyAlignment="1" applyProtection="1">
      <alignment horizontal="center" vertical="center" wrapText="1"/>
      <protection locked="0"/>
    </xf>
    <xf numFmtId="0" fontId="22" fillId="33" borderId="11" xfId="52" applyFont="1" applyFill="1" applyBorder="1" applyAlignment="1" applyProtection="1">
      <alignment horizontal="center" vertical="center" wrapText="1"/>
      <protection locked="0"/>
    </xf>
    <xf numFmtId="0" fontId="106" fillId="33" borderId="11" xfId="52" applyFont="1" applyFill="1" applyBorder="1" applyAlignment="1" applyProtection="1">
      <alignment horizontal="left" vertical="center" wrapText="1"/>
      <protection hidden="1"/>
    </xf>
    <xf numFmtId="0" fontId="22" fillId="33" borderId="26" xfId="52" applyFont="1" applyFill="1" applyBorder="1" applyAlignment="1" applyProtection="1">
      <alignment horizontal="center" vertical="center" wrapText="1"/>
      <protection locked="0"/>
    </xf>
    <xf numFmtId="0" fontId="106" fillId="33" borderId="26" xfId="52" applyFont="1" applyFill="1" applyBorder="1" applyAlignment="1" applyProtection="1">
      <alignment horizontal="left" vertical="center" wrapText="1"/>
      <protection hidden="1"/>
    </xf>
    <xf numFmtId="0" fontId="106" fillId="0" borderId="11" xfId="52" applyFont="1" applyFill="1" applyBorder="1" applyAlignment="1" applyProtection="1">
      <alignment horizontal="center" vertical="center" wrapText="1"/>
      <protection hidden="1"/>
    </xf>
    <xf numFmtId="14" fontId="22" fillId="0" borderId="11" xfId="52" applyNumberFormat="1" applyFont="1" applyFill="1" applyBorder="1" applyAlignment="1" applyProtection="1">
      <alignment horizontal="center" vertical="center" wrapText="1"/>
      <protection locked="0"/>
    </xf>
    <xf numFmtId="0" fontId="22" fillId="0" borderId="11" xfId="52" applyFont="1" applyFill="1" applyBorder="1" applyAlignment="1" applyProtection="1">
      <alignment vertical="center" wrapText="1"/>
      <protection locked="0"/>
    </xf>
    <xf numFmtId="0" fontId="22" fillId="0" borderId="11" xfId="52" applyFont="1" applyFill="1" applyBorder="1" applyAlignment="1" applyProtection="1">
      <alignment horizontal="left" vertical="center" wrapText="1"/>
      <protection locked="0"/>
    </xf>
    <xf numFmtId="0" fontId="96" fillId="0" borderId="11" xfId="52" applyFont="1" applyFill="1" applyBorder="1" applyAlignment="1" applyProtection="1">
      <alignment horizontal="center" vertical="center" wrapText="1"/>
      <protection locked="0"/>
    </xf>
    <xf numFmtId="203" fontId="22" fillId="0" borderId="11" xfId="52" applyNumberFormat="1" applyFont="1" applyFill="1" applyBorder="1" applyAlignment="1" applyProtection="1">
      <alignment horizontal="center" vertical="center" wrapText="1"/>
      <protection locked="0"/>
    </xf>
    <xf numFmtId="49" fontId="22" fillId="0" borderId="11" xfId="52" applyNumberFormat="1" applyFont="1" applyFill="1" applyBorder="1" applyAlignment="1" applyProtection="1">
      <alignment horizontal="center" vertical="center" wrapText="1"/>
      <protection locked="0"/>
    </xf>
    <xf numFmtId="1" fontId="22" fillId="0" borderId="11" xfId="52" applyNumberFormat="1" applyFont="1" applyFill="1" applyBorder="1" applyAlignment="1" applyProtection="1">
      <alignment horizontal="center" vertical="center" wrapText="1"/>
      <protection locked="0"/>
    </xf>
    <xf numFmtId="49" fontId="22" fillId="0" borderId="26" xfId="52" applyNumberFormat="1" applyFont="1" applyFill="1" applyBorder="1" applyAlignment="1" applyProtection="1">
      <alignment horizontal="center" vertical="center" wrapText="1"/>
      <protection locked="0"/>
    </xf>
    <xf numFmtId="0" fontId="22" fillId="0" borderId="27" xfId="52" applyFont="1" applyFill="1" applyBorder="1" applyAlignment="1" applyProtection="1">
      <alignment horizontal="center" vertical="center" wrapText="1"/>
      <protection locked="0"/>
    </xf>
    <xf numFmtId="0" fontId="22" fillId="33" borderId="27" xfId="52" applyFont="1" applyFill="1" applyBorder="1" applyAlignment="1" applyProtection="1">
      <alignment horizontal="center" vertical="center" wrapText="1"/>
      <protection locked="0"/>
    </xf>
    <xf numFmtId="0" fontId="106" fillId="33" borderId="27" xfId="52" applyFont="1" applyFill="1" applyBorder="1" applyAlignment="1" applyProtection="1">
      <alignment horizontal="left" vertical="center" wrapText="1"/>
      <protection hidden="1"/>
    </xf>
    <xf numFmtId="0" fontId="106" fillId="0" borderId="27" xfId="52" applyFont="1" applyFill="1" applyBorder="1" applyAlignment="1" applyProtection="1">
      <alignment horizontal="center" vertical="center" wrapText="1"/>
      <protection hidden="1"/>
    </xf>
    <xf numFmtId="14" fontId="22" fillId="0" borderId="27" xfId="52" applyNumberFormat="1" applyFont="1" applyFill="1" applyBorder="1" applyAlignment="1" applyProtection="1">
      <alignment horizontal="center" vertical="center" wrapText="1"/>
      <protection locked="0"/>
    </xf>
    <xf numFmtId="0" fontId="22" fillId="0" borderId="27" xfId="52" applyFont="1" applyFill="1" applyBorder="1" applyAlignment="1" applyProtection="1">
      <alignment vertical="center" wrapText="1"/>
      <protection locked="0"/>
    </xf>
    <xf numFmtId="0" fontId="22" fillId="0" borderId="27" xfId="52" applyFont="1" applyFill="1" applyBorder="1" applyAlignment="1" applyProtection="1">
      <alignment horizontal="left" vertical="center" wrapText="1"/>
      <protection locked="0"/>
    </xf>
    <xf numFmtId="0" fontId="96" fillId="0" borderId="27" xfId="52" applyFont="1" applyFill="1" applyBorder="1" applyAlignment="1" applyProtection="1">
      <alignment horizontal="center" vertical="center" wrapText="1"/>
      <protection locked="0"/>
    </xf>
    <xf numFmtId="203" fontId="22" fillId="0" borderId="27" xfId="52" applyNumberFormat="1" applyFont="1" applyFill="1" applyBorder="1" applyAlignment="1" applyProtection="1">
      <alignment horizontal="center" vertical="center" wrapText="1"/>
      <protection locked="0"/>
    </xf>
    <xf numFmtId="49" fontId="22" fillId="0" borderId="27" xfId="52" applyNumberFormat="1" applyFont="1" applyFill="1" applyBorder="1" applyAlignment="1" applyProtection="1">
      <alignment horizontal="center" vertical="center" wrapText="1"/>
      <protection locked="0"/>
    </xf>
    <xf numFmtId="1" fontId="22" fillId="0" borderId="27" xfId="52" applyNumberFormat="1" applyFont="1" applyFill="1" applyBorder="1" applyAlignment="1" applyProtection="1">
      <alignment horizontal="center" vertical="center" wrapText="1"/>
      <protection locked="0"/>
    </xf>
    <xf numFmtId="0" fontId="22" fillId="0" borderId="28" xfId="52" applyFont="1" applyFill="1" applyBorder="1" applyAlignment="1" applyProtection="1">
      <alignment horizontal="center" vertical="center" wrapText="1"/>
      <protection locked="0"/>
    </xf>
    <xf numFmtId="0" fontId="24" fillId="25" borderId="12" xfId="52" applyFont="1" applyFill="1" applyBorder="1" applyAlignment="1" applyProtection="1">
      <alignment vertical="center" wrapText="1"/>
      <protection locked="0"/>
    </xf>
    <xf numFmtId="0" fontId="32" fillId="27" borderId="30" xfId="52" applyFont="1" applyFill="1" applyBorder="1" applyAlignment="1" applyProtection="1">
      <alignment vertical="center" wrapText="1"/>
      <protection locked="0"/>
    </xf>
    <xf numFmtId="0" fontId="127" fillId="40" borderId="11" xfId="52" applyFont="1" applyFill="1" applyBorder="1" applyAlignment="1" applyProtection="1">
      <alignment horizontal="left" vertical="center" wrapText="1"/>
      <protection locked="0"/>
    </xf>
    <xf numFmtId="0" fontId="36" fillId="0" borderId="31" xfId="52" applyFont="1" applyFill="1" applyBorder="1" applyAlignment="1">
      <alignment horizontal="center" vertical="center"/>
      <protection/>
    </xf>
    <xf numFmtId="14" fontId="36" fillId="0" borderId="31" xfId="52" applyNumberFormat="1" applyFont="1" applyFill="1" applyBorder="1" applyAlignment="1">
      <alignment horizontal="center" vertical="center"/>
      <protection/>
    </xf>
    <xf numFmtId="0" fontId="36" fillId="0" borderId="31" xfId="52" applyFont="1" applyFill="1" applyBorder="1" applyAlignment="1">
      <alignment horizontal="left" vertical="center" wrapText="1"/>
      <protection/>
    </xf>
    <xf numFmtId="0" fontId="36" fillId="0" borderId="11" xfId="52" applyFont="1" applyFill="1" applyBorder="1" applyAlignment="1">
      <alignment horizontal="left" vertical="center" wrapText="1"/>
      <protection/>
    </xf>
    <xf numFmtId="0" fontId="36" fillId="0" borderId="11" xfId="52" applyFont="1" applyFill="1" applyBorder="1" applyAlignment="1">
      <alignment horizontal="center" vertical="center"/>
      <protection/>
    </xf>
    <xf numFmtId="0" fontId="36" fillId="0" borderId="32" xfId="52" applyFont="1" applyFill="1" applyBorder="1" applyAlignment="1">
      <alignment horizontal="center" vertical="center"/>
      <protection/>
    </xf>
    <xf numFmtId="14" fontId="36" fillId="0" borderId="32" xfId="52" applyNumberFormat="1" applyFont="1" applyFill="1" applyBorder="1" applyAlignment="1">
      <alignment horizontal="center" vertical="center"/>
      <protection/>
    </xf>
    <xf numFmtId="0" fontId="36" fillId="0" borderId="32" xfId="52" applyFont="1" applyFill="1" applyBorder="1" applyAlignment="1">
      <alignment horizontal="left" vertical="center" wrapText="1"/>
      <protection/>
    </xf>
    <xf numFmtId="0" fontId="36" fillId="0" borderId="11" xfId="52" applyFont="1" applyFill="1" applyBorder="1" applyAlignment="1">
      <alignment horizontal="center" vertical="center" wrapText="1"/>
      <protection/>
    </xf>
    <xf numFmtId="0" fontId="106" fillId="40" borderId="32" xfId="52" applyFont="1" applyFill="1" applyBorder="1" applyAlignment="1" applyProtection="1">
      <alignment horizontal="center" vertical="center" wrapText="1"/>
      <protection hidden="1"/>
    </xf>
    <xf numFmtId="0" fontId="106" fillId="0" borderId="32" xfId="52" applyFont="1" applyFill="1" applyBorder="1" applyAlignment="1" applyProtection="1">
      <alignment horizontal="center" vertical="center" wrapText="1"/>
      <protection hidden="1"/>
    </xf>
    <xf numFmtId="14" fontId="127" fillId="40" borderId="32" xfId="52" applyNumberFormat="1" applyFont="1" applyFill="1" applyBorder="1" applyAlignment="1" applyProtection="1">
      <alignment horizontal="center" vertical="center" wrapText="1"/>
      <protection locked="0"/>
    </xf>
    <xf numFmtId="14" fontId="36" fillId="0" borderId="11" xfId="52" applyNumberFormat="1" applyFont="1" applyFill="1" applyBorder="1" applyAlignment="1">
      <alignment horizontal="center" vertical="center"/>
      <protection/>
    </xf>
    <xf numFmtId="14" fontId="22" fillId="0" borderId="32" xfId="52" applyNumberFormat="1" applyFont="1" applyFill="1" applyBorder="1" applyAlignment="1" applyProtection="1">
      <alignment horizontal="center" vertical="center" wrapText="1"/>
      <protection locked="0"/>
    </xf>
    <xf numFmtId="0" fontId="127" fillId="40" borderId="32" xfId="52" applyFont="1" applyFill="1" applyBorder="1" applyAlignment="1" applyProtection="1">
      <alignment vertical="center" wrapText="1"/>
      <protection locked="0"/>
    </xf>
    <xf numFmtId="0" fontId="22" fillId="0" borderId="32" xfId="52" applyFont="1" applyFill="1" applyBorder="1" applyAlignment="1" applyProtection="1">
      <alignment vertical="center" wrapText="1"/>
      <protection locked="0"/>
    </xf>
    <xf numFmtId="203" fontId="22" fillId="0" borderId="25" xfId="52" applyNumberFormat="1" applyFont="1" applyFill="1" applyBorder="1" applyAlignment="1" applyProtection="1">
      <alignment horizontal="center" vertical="center" wrapText="1"/>
      <protection locked="0"/>
    </xf>
    <xf numFmtId="49" fontId="22" fillId="0" borderId="25" xfId="52" applyNumberFormat="1" applyFont="1" applyFill="1" applyBorder="1" applyAlignment="1" applyProtection="1">
      <alignment horizontal="center" vertical="center" wrapText="1"/>
      <protection locked="0"/>
    </xf>
    <xf numFmtId="1" fontId="22" fillId="0" borderId="25" xfId="52" applyNumberFormat="1" applyFont="1" applyFill="1" applyBorder="1" applyAlignment="1" applyProtection="1">
      <alignment horizontal="center" vertical="center" wrapText="1"/>
      <protection locked="0"/>
    </xf>
    <xf numFmtId="0" fontId="114" fillId="32" borderId="33" xfId="0" applyNumberFormat="1" applyFont="1" applyFill="1" applyBorder="1" applyAlignment="1">
      <alignment horizontal="center" vertical="center" wrapText="1"/>
    </xf>
    <xf numFmtId="0" fontId="26" fillId="41" borderId="11" xfId="52" applyFont="1" applyFill="1" applyBorder="1" applyAlignment="1">
      <alignment horizontal="center" vertical="center"/>
      <protection/>
    </xf>
    <xf numFmtId="14" fontId="26" fillId="41" borderId="11" xfId="52" applyNumberFormat="1" applyFont="1" applyFill="1" applyBorder="1" applyAlignment="1">
      <alignment horizontal="center" vertical="center"/>
      <protection/>
    </xf>
    <xf numFmtId="0" fontId="26" fillId="41" borderId="11" xfId="52" applyFont="1" applyFill="1" applyBorder="1" applyAlignment="1">
      <alignment horizontal="left" vertical="center" wrapText="1"/>
      <protection/>
    </xf>
    <xf numFmtId="0" fontId="120" fillId="41" borderId="11" xfId="52" applyFont="1" applyFill="1" applyBorder="1" applyAlignment="1">
      <alignment horizontal="left" vertical="center" wrapText="1"/>
      <protection/>
    </xf>
    <xf numFmtId="203" fontId="26" fillId="41" borderId="11" xfId="52" applyNumberFormat="1" applyFont="1" applyFill="1" applyBorder="1" applyAlignment="1">
      <alignment horizontal="center" vertical="center"/>
      <protection/>
    </xf>
    <xf numFmtId="0" fontId="128" fillId="32" borderId="17" xfId="0" applyFont="1" applyFill="1" applyBorder="1" applyAlignment="1">
      <alignment horizontal="center" vertical="center" wrapText="1"/>
    </xf>
    <xf numFmtId="0" fontId="128" fillId="32" borderId="0" xfId="0" applyFont="1" applyFill="1" applyBorder="1" applyAlignment="1">
      <alignment horizontal="center" vertical="center" wrapText="1"/>
    </xf>
    <xf numFmtId="0" fontId="128"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29" fillId="32" borderId="17" xfId="0" applyNumberFormat="1" applyFont="1" applyFill="1" applyBorder="1" applyAlignment="1">
      <alignment horizontal="center" vertical="center" wrapText="1"/>
    </xf>
    <xf numFmtId="0" fontId="129" fillId="32" borderId="0" xfId="0" applyFont="1" applyFill="1" applyBorder="1" applyAlignment="1">
      <alignment horizontal="center" vertical="center" wrapText="1"/>
    </xf>
    <xf numFmtId="0" fontId="129" fillId="32" borderId="18" xfId="0" applyFont="1" applyFill="1" applyBorder="1" applyAlignment="1">
      <alignment horizontal="center" vertical="center" wrapText="1"/>
    </xf>
    <xf numFmtId="180" fontId="128" fillId="32" borderId="34" xfId="0" applyNumberFormat="1" applyFont="1" applyFill="1" applyBorder="1" applyAlignment="1">
      <alignment horizontal="right" vertical="center"/>
    </xf>
    <xf numFmtId="180" fontId="128" fillId="32" borderId="35" xfId="0" applyNumberFormat="1" applyFont="1" applyFill="1" applyBorder="1" applyAlignment="1">
      <alignment horizontal="right" vertical="center"/>
    </xf>
    <xf numFmtId="180" fontId="128" fillId="32" borderId="36" xfId="0" applyNumberFormat="1" applyFont="1" applyFill="1" applyBorder="1" applyAlignment="1">
      <alignment horizontal="right" vertical="center"/>
    </xf>
    <xf numFmtId="180" fontId="114" fillId="32" borderId="33" xfId="0" applyNumberFormat="1" applyFont="1" applyFill="1" applyBorder="1" applyAlignment="1">
      <alignment horizontal="left" vertical="center" wrapText="1"/>
    </xf>
    <xf numFmtId="180" fontId="114" fillId="32" borderId="19" xfId="0" applyNumberFormat="1" applyFont="1" applyFill="1" applyBorder="1" applyAlignment="1">
      <alignment horizontal="left" vertical="center" wrapText="1"/>
    </xf>
    <xf numFmtId="180" fontId="114" fillId="32" borderId="20" xfId="0" applyNumberFormat="1" applyFont="1" applyFill="1" applyBorder="1" applyAlignment="1">
      <alignment horizontal="left" vertical="center" wrapText="1"/>
    </xf>
    <xf numFmtId="180" fontId="107" fillId="25" borderId="37" xfId="0" applyNumberFormat="1" applyFont="1" applyFill="1" applyBorder="1" applyAlignment="1">
      <alignment horizontal="center" vertical="center"/>
    </xf>
    <xf numFmtId="180" fontId="107" fillId="25" borderId="38" xfId="0" applyNumberFormat="1" applyFont="1" applyFill="1" applyBorder="1" applyAlignment="1">
      <alignment horizontal="center" vertical="center"/>
    </xf>
    <xf numFmtId="180" fontId="107" fillId="25" borderId="39"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28" fillId="32" borderId="40" xfId="0" applyNumberFormat="1" applyFont="1" applyFill="1" applyBorder="1" applyAlignment="1">
      <alignment horizontal="right" vertical="center"/>
    </xf>
    <xf numFmtId="180" fontId="128" fillId="32" borderId="41" xfId="0" applyNumberFormat="1" applyFont="1" applyFill="1" applyBorder="1" applyAlignment="1">
      <alignment horizontal="right" vertical="center"/>
    </xf>
    <xf numFmtId="180" fontId="128" fillId="32" borderId="42" xfId="0" applyNumberFormat="1" applyFont="1" applyFill="1" applyBorder="1" applyAlignment="1">
      <alignment horizontal="right" vertical="center"/>
    </xf>
    <xf numFmtId="180" fontId="128" fillId="32" borderId="17" xfId="0" applyNumberFormat="1" applyFont="1" applyFill="1" applyBorder="1" applyAlignment="1">
      <alignment horizontal="right" vertical="center"/>
    </xf>
    <xf numFmtId="180" fontId="128" fillId="32" borderId="0" xfId="0" applyNumberFormat="1" applyFont="1" applyFill="1" applyBorder="1" applyAlignment="1">
      <alignment horizontal="right" vertical="center"/>
    </xf>
    <xf numFmtId="180" fontId="128" fillId="32" borderId="43" xfId="0" applyNumberFormat="1" applyFont="1" applyFill="1" applyBorder="1" applyAlignment="1">
      <alignment horizontal="right" vertical="center"/>
    </xf>
    <xf numFmtId="0" fontId="130" fillId="30" borderId="11" xfId="0" applyFont="1" applyFill="1" applyBorder="1" applyAlignment="1">
      <alignment horizontal="center" vertical="center" wrapText="1"/>
    </xf>
    <xf numFmtId="0" fontId="131" fillId="30" borderId="11" xfId="0" applyFont="1" applyFill="1" applyBorder="1" applyAlignment="1">
      <alignment horizontal="center" vertical="center" wrapText="1"/>
    </xf>
    <xf numFmtId="0" fontId="41" fillId="25" borderId="21" xfId="0" applyFont="1" applyFill="1" applyBorder="1" applyAlignment="1">
      <alignment horizontal="right" vertical="center" wrapText="1"/>
    </xf>
    <xf numFmtId="0" fontId="41" fillId="25" borderId="13" xfId="0" applyFont="1" applyFill="1" applyBorder="1" applyAlignment="1">
      <alignment horizontal="right" vertical="center" wrapText="1"/>
    </xf>
    <xf numFmtId="0" fontId="41" fillId="25" borderId="13" xfId="0" applyFont="1" applyFill="1" applyBorder="1" applyAlignment="1">
      <alignment horizontal="left" vertical="center" wrapText="1"/>
    </xf>
    <xf numFmtId="0" fontId="41" fillId="25" borderId="22" xfId="0" applyFont="1" applyFill="1" applyBorder="1" applyAlignment="1">
      <alignment horizontal="left" vertical="center" wrapText="1"/>
    </xf>
    <xf numFmtId="0" fontId="55" fillId="2" borderId="17"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5"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132" fillId="25" borderId="0" xfId="52" applyFont="1" applyFill="1" applyBorder="1" applyAlignment="1" applyProtection="1">
      <alignment horizontal="center" vertical="center" wrapText="1"/>
      <protection locked="0"/>
    </xf>
    <xf numFmtId="0" fontId="34" fillId="30" borderId="30"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33" fillId="18" borderId="10" xfId="47"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center" vertical="center" wrapText="1"/>
      <protection locked="0"/>
    </xf>
    <xf numFmtId="0" fontId="97" fillId="30" borderId="28" xfId="52" applyFont="1" applyFill="1" applyBorder="1" applyAlignment="1">
      <alignment horizontal="center" vertical="center" wrapText="1"/>
      <protection/>
    </xf>
    <xf numFmtId="0" fontId="97" fillId="30" borderId="25" xfId="52" applyFont="1" applyFill="1" applyBorder="1" applyAlignment="1">
      <alignment horizontal="center" vertical="center" wrapText="1"/>
      <protection/>
    </xf>
    <xf numFmtId="0" fontId="25" fillId="25" borderId="12"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98" fillId="30" borderId="11" xfId="52" applyFont="1" applyFill="1" applyBorder="1" applyAlignment="1">
      <alignment horizontal="center" textRotation="90" wrapText="1"/>
      <protection/>
    </xf>
    <xf numFmtId="0" fontId="97" fillId="30" borderId="11" xfId="52" applyFont="1" applyFill="1" applyBorder="1" applyAlignment="1">
      <alignment horizontal="center" vertical="center" wrapText="1"/>
      <protection/>
    </xf>
    <xf numFmtId="190" fontId="28" fillId="24" borderId="44" xfId="52" applyNumberFormat="1" applyFont="1" applyFill="1" applyBorder="1" applyAlignment="1" applyProtection="1">
      <alignment horizontal="center" vertical="center" wrapText="1"/>
      <protection locked="0"/>
    </xf>
    <xf numFmtId="0" fontId="30" fillId="18" borderId="10" xfId="52" applyNumberFormat="1" applyFont="1" applyFill="1" applyBorder="1" applyAlignment="1" applyProtection="1">
      <alignment horizontal="left" vertical="center" wrapText="1"/>
      <protection locked="0"/>
    </xf>
    <xf numFmtId="0" fontId="30" fillId="25" borderId="12" xfId="52" applyNumberFormat="1" applyFont="1" applyFill="1" applyBorder="1" applyAlignment="1" applyProtection="1">
      <alignment horizontal="left" vertical="center" wrapText="1"/>
      <protection locked="0"/>
    </xf>
    <xf numFmtId="203" fontId="44" fillId="18" borderId="10" xfId="52" applyNumberFormat="1" applyFont="1" applyFill="1" applyBorder="1" applyAlignment="1" applyProtection="1">
      <alignment horizontal="left" vertical="center" wrapText="1"/>
      <protection locked="0"/>
    </xf>
    <xf numFmtId="0" fontId="98" fillId="30" borderId="28" xfId="52" applyFont="1" applyFill="1" applyBorder="1" applyAlignment="1">
      <alignment horizontal="center" textRotation="90" wrapText="1"/>
      <protection/>
    </xf>
    <xf numFmtId="0" fontId="98" fillId="30" borderId="25" xfId="52" applyFont="1" applyFill="1" applyBorder="1" applyAlignment="1">
      <alignment horizontal="center" textRotation="90" wrapText="1"/>
      <protection/>
    </xf>
    <xf numFmtId="0" fontId="97" fillId="30" borderId="11" xfId="52" applyFont="1" applyFill="1" applyBorder="1" applyAlignment="1" applyProtection="1">
      <alignment horizontal="center" vertical="center" wrapText="1"/>
      <protection locked="0"/>
    </xf>
    <xf numFmtId="0" fontId="97" fillId="27" borderId="28" xfId="52" applyFont="1" applyFill="1" applyBorder="1" applyAlignment="1" applyProtection="1">
      <alignment horizontal="center" vertical="center" wrapText="1"/>
      <protection locked="0"/>
    </xf>
    <xf numFmtId="0" fontId="97" fillId="27" borderId="25" xfId="52" applyFont="1" applyFill="1" applyBorder="1" applyAlignment="1" applyProtection="1">
      <alignment horizontal="center" vertical="center" wrapText="1"/>
      <protection locked="0"/>
    </xf>
    <xf numFmtId="0" fontId="28" fillId="25" borderId="12" xfId="52" applyFont="1" applyFill="1" applyBorder="1" applyAlignment="1" applyProtection="1">
      <alignment horizontal="right" vertical="center" wrapText="1"/>
      <protection locked="0"/>
    </xf>
    <xf numFmtId="0" fontId="24" fillId="25" borderId="0" xfId="52" applyFont="1" applyFill="1" applyBorder="1" applyAlignment="1" applyProtection="1">
      <alignment horizontal="center" vertical="center" wrapText="1"/>
      <protection locked="0"/>
    </xf>
    <xf numFmtId="0" fontId="34" fillId="27" borderId="0" xfId="52" applyFont="1" applyFill="1" applyBorder="1" applyAlignment="1" applyProtection="1">
      <alignment horizontal="center" vertical="center" wrapText="1"/>
      <protection locked="0"/>
    </xf>
    <xf numFmtId="190" fontId="25" fillId="24" borderId="44" xfId="52" applyNumberFormat="1" applyFont="1" applyFill="1" applyBorder="1" applyAlignment="1" applyProtection="1">
      <alignment horizontal="center" vertical="center" wrapText="1"/>
      <protection locked="0"/>
    </xf>
    <xf numFmtId="0" fontId="100" fillId="27" borderId="11" xfId="52" applyFont="1" applyFill="1" applyBorder="1" applyAlignment="1" applyProtection="1">
      <alignment horizontal="center" vertical="center" wrapText="1"/>
      <protection locked="0"/>
    </xf>
    <xf numFmtId="2" fontId="97" fillId="27" borderId="11" xfId="52" applyNumberFormat="1" applyFont="1" applyFill="1" applyBorder="1" applyAlignment="1" applyProtection="1">
      <alignment horizontal="center" vertical="center" wrapText="1"/>
      <protection locked="0"/>
    </xf>
    <xf numFmtId="14" fontId="97" fillId="27" borderId="28" xfId="52" applyNumberFormat="1" applyFont="1" applyFill="1" applyBorder="1" applyAlignment="1" applyProtection="1">
      <alignment horizontal="center" vertical="center" wrapText="1"/>
      <protection locked="0"/>
    </xf>
    <xf numFmtId="14" fontId="97" fillId="27" borderId="25" xfId="52" applyNumberFormat="1"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0" fontId="25" fillId="25" borderId="12" xfId="52" applyFont="1" applyFill="1" applyBorder="1" applyAlignment="1" applyProtection="1">
      <alignment horizontal="right" vertical="center" wrapText="1"/>
      <protection locked="0"/>
    </xf>
    <xf numFmtId="0" fontId="134" fillId="25" borderId="10" xfId="47" applyFont="1" applyFill="1" applyBorder="1" applyAlignment="1" applyProtection="1">
      <alignment horizontal="left" vertical="center" wrapText="1"/>
      <protection locked="0"/>
    </xf>
    <xf numFmtId="181" fontId="30" fillId="25" borderId="12" xfId="52" applyNumberFormat="1" applyFont="1" applyFill="1" applyBorder="1" applyAlignment="1" applyProtection="1">
      <alignment horizontal="left" vertic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Fill="1" applyAlignment="1" applyProtection="1">
      <alignment horizontal="center" wrapText="1"/>
      <protection locked="0"/>
    </xf>
    <xf numFmtId="0" fontId="30" fillId="25" borderId="12" xfId="52" applyFont="1" applyFill="1" applyBorder="1" applyAlignment="1" applyProtection="1">
      <alignment horizontal="left" vertical="center" wrapText="1"/>
      <protection locked="0"/>
    </xf>
    <xf numFmtId="0" fontId="24" fillId="25" borderId="12" xfId="52" applyFont="1" applyFill="1" applyBorder="1" applyAlignment="1" applyProtection="1">
      <alignment horizontal="center" vertical="center" wrapText="1"/>
      <protection locked="0"/>
    </xf>
    <xf numFmtId="0" fontId="32" fillId="27" borderId="30" xfId="52" applyFont="1" applyFill="1" applyBorder="1" applyAlignment="1" applyProtection="1">
      <alignment horizontal="center" vertical="center" wrapText="1"/>
      <protection locked="0"/>
    </xf>
    <xf numFmtId="0" fontId="51" fillId="25" borderId="12" xfId="52" applyFont="1" applyFill="1" applyBorder="1" applyAlignment="1" applyProtection="1">
      <alignment horizontal="left" vertical="center" wrapText="1"/>
      <protection locked="0"/>
    </xf>
    <xf numFmtId="0" fontId="52" fillId="25" borderId="10" xfId="52" applyFont="1" applyFill="1" applyBorder="1" applyAlignment="1" applyProtection="1">
      <alignment horizontal="right" vertical="center" wrapText="1"/>
      <protection locked="0"/>
    </xf>
    <xf numFmtId="190" fontId="24" fillId="24" borderId="44" xfId="52" applyNumberFormat="1" applyFont="1" applyFill="1" applyBorder="1" applyAlignment="1" applyProtection="1">
      <alignment horizontal="center" vertical="center" wrapText="1"/>
      <protection locked="0"/>
    </xf>
    <xf numFmtId="49" fontId="107" fillId="30" borderId="11" xfId="52" applyNumberFormat="1" applyFont="1" applyFill="1" applyBorder="1" applyAlignment="1">
      <alignment horizontal="center" vertical="center" textRotation="90" wrapText="1"/>
      <protection/>
    </xf>
    <xf numFmtId="0" fontId="52" fillId="25" borderId="12" xfId="52" applyFont="1" applyFill="1" applyBorder="1" applyAlignment="1" applyProtection="1">
      <alignment horizontal="right" vertical="center" wrapText="1"/>
      <protection locked="0"/>
    </xf>
    <xf numFmtId="207" fontId="105" fillId="25" borderId="10" xfId="52" applyNumberFormat="1" applyFont="1" applyFill="1" applyBorder="1" applyAlignment="1" applyProtection="1">
      <alignment horizontal="center" vertical="center" wrapText="1"/>
      <protection locked="0"/>
    </xf>
    <xf numFmtId="207" fontId="105" fillId="25" borderId="10" xfId="52" applyNumberFormat="1" applyFont="1" applyFill="1" applyBorder="1" applyAlignment="1" applyProtection="1">
      <alignment horizontal="left" vertical="center" wrapText="1"/>
      <protection locked="0"/>
    </xf>
    <xf numFmtId="2" fontId="107" fillId="30" borderId="11" xfId="52" applyNumberFormat="1" applyFont="1" applyFill="1" applyBorder="1" applyAlignment="1">
      <alignment horizontal="center" vertical="center" textRotation="90" wrapText="1"/>
      <protection/>
    </xf>
    <xf numFmtId="0" fontId="107" fillId="30" borderId="11" xfId="52" applyFont="1" applyFill="1" applyBorder="1" applyAlignment="1">
      <alignment horizontal="center" vertical="center" textRotation="90" wrapText="1"/>
      <protection/>
    </xf>
    <xf numFmtId="0" fontId="135" fillId="25" borderId="10" xfId="47" applyFont="1" applyFill="1" applyBorder="1" applyAlignment="1" applyProtection="1">
      <alignment horizontal="left" vertical="center" wrapText="1"/>
      <protection locked="0"/>
    </xf>
    <xf numFmtId="0" fontId="126" fillId="25" borderId="10" xfId="52" applyFont="1" applyFill="1" applyBorder="1" applyAlignment="1" applyProtection="1">
      <alignment horizontal="left" vertical="center" wrapText="1"/>
      <protection locked="0"/>
    </xf>
    <xf numFmtId="0" fontId="41" fillId="25" borderId="10" xfId="52" applyFont="1" applyFill="1" applyBorder="1" applyAlignment="1" applyProtection="1">
      <alignment horizontal="right" vertical="center" wrapText="1"/>
      <protection locked="0"/>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3" xfId="52" applyFont="1" applyFill="1" applyBorder="1" applyAlignment="1" applyProtection="1">
      <alignment horizontal="right" vertical="center" wrapText="1"/>
      <protection locked="0"/>
    </xf>
    <xf numFmtId="190" fontId="34" fillId="26" borderId="23" xfId="52" applyNumberFormat="1" applyFont="1" applyFill="1" applyBorder="1" applyAlignment="1" applyProtection="1">
      <alignment horizontal="center" vertical="center" wrapText="1"/>
      <protection locked="0"/>
    </xf>
    <xf numFmtId="0" fontId="136" fillId="25" borderId="0" xfId="52" applyFont="1" applyFill="1" applyBorder="1" applyAlignment="1" applyProtection="1">
      <alignment horizontal="center" vertical="center" wrapText="1"/>
      <protection locked="0"/>
    </xf>
    <xf numFmtId="0" fontId="100" fillId="30" borderId="28" xfId="52" applyFont="1" applyFill="1" applyBorder="1" applyAlignment="1">
      <alignment horizontal="center" vertical="center" wrapText="1"/>
      <protection/>
    </xf>
    <xf numFmtId="0" fontId="100" fillId="30" borderId="25" xfId="52" applyFont="1" applyFill="1" applyBorder="1" applyAlignment="1">
      <alignment horizontal="center" vertical="center" wrapText="1"/>
      <protection/>
    </xf>
    <xf numFmtId="0" fontId="107" fillId="30" borderId="11" xfId="52" applyFont="1" applyFill="1" applyBorder="1" applyAlignment="1">
      <alignment horizontal="center" vertical="center"/>
      <protection/>
    </xf>
    <xf numFmtId="0" fontId="100" fillId="30" borderId="11" xfId="52" applyFont="1" applyFill="1" applyBorder="1" applyAlignment="1">
      <alignment horizontal="center" textRotation="90"/>
      <protection/>
    </xf>
    <xf numFmtId="181" fontId="126" fillId="25" borderId="12" xfId="52" applyNumberFormat="1" applyFont="1" applyFill="1" applyBorder="1" applyAlignment="1" applyProtection="1">
      <alignment horizontal="center" vertical="center" wrapText="1"/>
      <protection locked="0"/>
    </xf>
    <xf numFmtId="0" fontId="91" fillId="25" borderId="10" xfId="52" applyFont="1" applyFill="1" applyBorder="1" applyAlignment="1" applyProtection="1">
      <alignment horizontal="center" vertical="center" wrapText="1"/>
      <protection locked="0"/>
    </xf>
    <xf numFmtId="0" fontId="25" fillId="35" borderId="28" xfId="0" applyFont="1" applyFill="1" applyBorder="1" applyAlignment="1">
      <alignment horizontal="center" vertical="center" wrapText="1"/>
    </xf>
    <xf numFmtId="0" fontId="25" fillId="35" borderId="25" xfId="0" applyFont="1" applyFill="1" applyBorder="1" applyAlignment="1">
      <alignment horizontal="center" vertical="center" wrapText="1"/>
    </xf>
    <xf numFmtId="0" fontId="25" fillId="31" borderId="29" xfId="0" applyFont="1" applyFill="1" applyBorder="1" applyAlignment="1">
      <alignment horizontal="center" vertical="center"/>
    </xf>
    <xf numFmtId="0" fontId="25" fillId="31" borderId="24" xfId="0" applyFont="1" applyFill="1" applyBorder="1" applyAlignment="1">
      <alignment horizontal="center" vertical="center"/>
    </xf>
    <xf numFmtId="0" fontId="25" fillId="31" borderId="11" xfId="0" applyFont="1" applyFill="1" applyBorder="1" applyAlignment="1">
      <alignment horizontal="center" vertical="center"/>
    </xf>
    <xf numFmtId="0" fontId="104" fillId="38" borderId="13" xfId="0" applyFont="1" applyFill="1" applyBorder="1" applyAlignment="1">
      <alignment horizontal="center" vertical="center"/>
    </xf>
    <xf numFmtId="0" fontId="137" fillId="25" borderId="0" xfId="52" applyFont="1" applyFill="1" applyBorder="1" applyAlignment="1" applyProtection="1">
      <alignment horizontal="center" vertical="center" wrapText="1"/>
      <protection locked="0"/>
    </xf>
    <xf numFmtId="0" fontId="32" fillId="30" borderId="0" xfId="52" applyFont="1" applyFill="1" applyBorder="1" applyAlignment="1" applyProtection="1">
      <alignment horizontal="center" vertical="center" wrapText="1"/>
      <protection locked="0"/>
    </xf>
    <xf numFmtId="0" fontId="105" fillId="28" borderId="0" xfId="47" applyFont="1" applyFill="1" applyBorder="1" applyAlignment="1" applyProtection="1">
      <alignment horizontal="center" vertical="center"/>
      <protection/>
    </xf>
    <xf numFmtId="0" fontId="25" fillId="35" borderId="11" xfId="0" applyFont="1" applyFill="1" applyBorder="1" applyAlignment="1">
      <alignment horizontal="center" vertical="center"/>
    </xf>
    <xf numFmtId="22" fontId="105" fillId="28" borderId="0" xfId="47" applyNumberFormat="1" applyFont="1" applyFill="1" applyBorder="1" applyAlignment="1" applyProtection="1">
      <alignment horizontal="center" vertical="center"/>
      <protection/>
    </xf>
    <xf numFmtId="0" fontId="105" fillId="38" borderId="0" xfId="47" applyFont="1" applyFill="1" applyBorder="1" applyAlignment="1" applyProtection="1">
      <alignment horizontal="center" vertical="center"/>
      <protection/>
    </xf>
    <xf numFmtId="0" fontId="25" fillId="35" borderId="11" xfId="0" applyFont="1" applyFill="1" applyBorder="1" applyAlignment="1">
      <alignment horizontal="center" vertical="center" wrapText="1"/>
    </xf>
    <xf numFmtId="0" fontId="137" fillId="31" borderId="13" xfId="0" applyFont="1" applyFill="1" applyBorder="1" applyAlignment="1">
      <alignment horizontal="center" vertical="center" wrapText="1"/>
    </xf>
    <xf numFmtId="0" fontId="107" fillId="31" borderId="13" xfId="0" applyFont="1" applyFill="1" applyBorder="1" applyAlignment="1">
      <alignment horizontal="right" vertical="center" wrapText="1"/>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rmal_AZ IF ÇOK İŞ" xfId="53"/>
    <cellStyle name="Not" xfId="54"/>
    <cellStyle name="Nötr" xfId="55"/>
    <cellStyle name="Currency" xfId="56"/>
    <cellStyle name="Currency [0]" xfId="57"/>
    <cellStyle name="Toplam" xfId="58"/>
    <cellStyle name="Uyarı Metni" xfId="59"/>
    <cellStyle name="Comma" xfId="60"/>
    <cellStyle name="Vurgu1" xfId="61"/>
    <cellStyle name="Vurgu2" xfId="62"/>
    <cellStyle name="Vurgu3" xfId="63"/>
    <cellStyle name="Vurgu4" xfId="64"/>
    <cellStyle name="Vurgu5" xfId="65"/>
    <cellStyle name="Vurgu6" xfId="66"/>
    <cellStyle name="Percent" xfId="67"/>
  </cellStyles>
  <dxfs count="27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 Id="rId3"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2</xdr:row>
      <xdr:rowOff>104775</xdr:rowOff>
    </xdr:from>
    <xdr:to>
      <xdr:col>8</xdr:col>
      <xdr:colOff>533400</xdr:colOff>
      <xdr:row>7</xdr:row>
      <xdr:rowOff>95250</xdr:rowOff>
    </xdr:to>
    <xdr:pic>
      <xdr:nvPicPr>
        <xdr:cNvPr id="1" name="Resim 1"/>
        <xdr:cNvPicPr preferRelativeResize="1">
          <a:picLocks noChangeAspect="0"/>
        </xdr:cNvPicPr>
      </xdr:nvPicPr>
      <xdr:blipFill>
        <a:blip r:embed="rId1"/>
        <a:stretch>
          <a:fillRect/>
        </a:stretch>
      </xdr:blipFill>
      <xdr:spPr>
        <a:xfrm>
          <a:off x="4352925" y="1743075"/>
          <a:ext cx="800100" cy="819150"/>
        </a:xfrm>
        <a:prstGeom prst="rect">
          <a:avLst/>
        </a:prstGeom>
        <a:noFill/>
        <a:ln w="9525" cmpd="sng">
          <a:noFill/>
        </a:ln>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2" name="5 Grup"/>
        <xdr:cNvGrpSpPr>
          <a:grpSpLocks/>
        </xdr:cNvGrpSpPr>
      </xdr:nvGrpSpPr>
      <xdr:grpSpPr>
        <a:xfrm>
          <a:off x="295275" y="7867650"/>
          <a:ext cx="723900" cy="704850"/>
          <a:chOff x="254794" y="7798490"/>
          <a:chExt cx="523770" cy="541683"/>
        </a:xfrm>
        <a:solidFill>
          <a:srgbClr val="FFFFFF"/>
        </a:solidFill>
      </xdr:grpSpPr>
      <xdr:sp>
        <xdr:nvSpPr>
          <xdr:cNvPr id="3"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Resim 1"/>
          <xdr:cNvPicPr preferRelativeResize="1">
            <a:picLocks noChangeAspect="0"/>
          </xdr:cNvPicPr>
        </xdr:nvPicPr>
        <xdr:blipFill>
          <a:blip r:embed="rId2"/>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2</xdr:col>
      <xdr:colOff>123825</xdr:colOff>
      <xdr:row>2</xdr:row>
      <xdr:rowOff>76200</xdr:rowOff>
    </xdr:from>
    <xdr:to>
      <xdr:col>3</xdr:col>
      <xdr:colOff>514350</xdr:colOff>
      <xdr:row>8</xdr:row>
      <xdr:rowOff>19050</xdr:rowOff>
    </xdr:to>
    <xdr:pic>
      <xdr:nvPicPr>
        <xdr:cNvPr id="5" name="Resim 2"/>
        <xdr:cNvPicPr preferRelativeResize="1">
          <a:picLocks noChangeAspect="1"/>
        </xdr:cNvPicPr>
      </xdr:nvPicPr>
      <xdr:blipFill>
        <a:blip r:embed="rId3"/>
        <a:stretch>
          <a:fillRect/>
        </a:stretch>
      </xdr:blipFill>
      <xdr:spPr>
        <a:xfrm>
          <a:off x="1428750" y="1714500"/>
          <a:ext cx="94297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0</xdr:row>
      <xdr:rowOff>57150</xdr:rowOff>
    </xdr:from>
    <xdr:to>
      <xdr:col>2</xdr:col>
      <xdr:colOff>714375</xdr:colOff>
      <xdr:row>1</xdr:row>
      <xdr:rowOff>257175</xdr:rowOff>
    </xdr:to>
    <xdr:pic>
      <xdr:nvPicPr>
        <xdr:cNvPr id="1" name="Resim 3"/>
        <xdr:cNvPicPr preferRelativeResize="1">
          <a:picLocks noChangeAspect="1"/>
        </xdr:cNvPicPr>
      </xdr:nvPicPr>
      <xdr:blipFill>
        <a:blip r:embed="rId1"/>
        <a:stretch>
          <a:fillRect/>
        </a:stretch>
      </xdr:blipFill>
      <xdr:spPr>
        <a:xfrm>
          <a:off x="619125" y="57150"/>
          <a:ext cx="866775" cy="876300"/>
        </a:xfrm>
        <a:prstGeom prst="rect">
          <a:avLst/>
        </a:prstGeom>
        <a:noFill/>
        <a:ln w="9525" cmpd="sng">
          <a:noFill/>
        </a:ln>
      </xdr:spPr>
    </xdr:pic>
    <xdr:clientData/>
  </xdr:twoCellAnchor>
  <xdr:twoCellAnchor>
    <xdr:from>
      <xdr:col>13</xdr:col>
      <xdr:colOff>1533525</xdr:colOff>
      <xdr:row>0</xdr:row>
      <xdr:rowOff>114300</xdr:rowOff>
    </xdr:from>
    <xdr:to>
      <xdr:col>15</xdr:col>
      <xdr:colOff>19050</xdr:colOff>
      <xdr:row>2</xdr:row>
      <xdr:rowOff>95250</xdr:rowOff>
    </xdr:to>
    <xdr:pic macro="[0]!gizliceooo">
      <xdr:nvPicPr>
        <xdr:cNvPr id="2" name="Resim 1"/>
        <xdr:cNvPicPr preferRelativeResize="1">
          <a:picLocks noChangeAspect="0"/>
        </xdr:cNvPicPr>
      </xdr:nvPicPr>
      <xdr:blipFill>
        <a:blip r:embed="rId2"/>
        <a:stretch>
          <a:fillRect/>
        </a:stretch>
      </xdr:blipFill>
      <xdr:spPr>
        <a:xfrm>
          <a:off x="9886950" y="114300"/>
          <a:ext cx="9715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571500</xdr:colOff>
      <xdr:row>0</xdr:row>
      <xdr:rowOff>142875</xdr:rowOff>
    </xdr:from>
    <xdr:to>
      <xdr:col>15</xdr:col>
      <xdr:colOff>152400</xdr:colOff>
      <xdr:row>2</xdr:row>
      <xdr:rowOff>19050</xdr:rowOff>
    </xdr:to>
    <xdr:pic>
      <xdr:nvPicPr>
        <xdr:cNvPr id="1" name="Resim 1"/>
        <xdr:cNvPicPr preferRelativeResize="1">
          <a:picLocks noChangeAspect="0"/>
        </xdr:cNvPicPr>
      </xdr:nvPicPr>
      <xdr:blipFill>
        <a:blip r:embed="rId1"/>
        <a:stretch>
          <a:fillRect/>
        </a:stretch>
      </xdr:blipFill>
      <xdr:spPr>
        <a:xfrm>
          <a:off x="11115675" y="142875"/>
          <a:ext cx="800100" cy="819150"/>
        </a:xfrm>
        <a:prstGeom prst="rect">
          <a:avLst/>
        </a:prstGeom>
        <a:noFill/>
        <a:ln w="9525" cmpd="sng">
          <a:noFill/>
        </a:ln>
      </xdr:spPr>
    </xdr:pic>
    <xdr:clientData/>
  </xdr:twoCellAnchor>
  <xdr:twoCellAnchor editAs="oneCell">
    <xdr:from>
      <xdr:col>1</xdr:col>
      <xdr:colOff>0</xdr:colOff>
      <xdr:row>0</xdr:row>
      <xdr:rowOff>76200</xdr:rowOff>
    </xdr:from>
    <xdr:to>
      <xdr:col>3</xdr:col>
      <xdr:colOff>409575</xdr:colOff>
      <xdr:row>2</xdr:row>
      <xdr:rowOff>0</xdr:rowOff>
    </xdr:to>
    <xdr:pic>
      <xdr:nvPicPr>
        <xdr:cNvPr id="2" name="Resim 3"/>
        <xdr:cNvPicPr preferRelativeResize="1">
          <a:picLocks noChangeAspect="1"/>
        </xdr:cNvPicPr>
      </xdr:nvPicPr>
      <xdr:blipFill>
        <a:blip r:embed="rId2"/>
        <a:stretch>
          <a:fillRect/>
        </a:stretch>
      </xdr:blipFill>
      <xdr:spPr>
        <a:xfrm>
          <a:off x="400050" y="76200"/>
          <a:ext cx="876300"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266700</xdr:colOff>
      <xdr:row>2</xdr:row>
      <xdr:rowOff>47625</xdr:rowOff>
    </xdr:to>
    <xdr:pic macro="[0]!gizliceooo">
      <xdr:nvPicPr>
        <xdr:cNvPr id="1" name="Resim 1"/>
        <xdr:cNvPicPr preferRelativeResize="1">
          <a:picLocks noChangeAspect="0"/>
        </xdr:cNvPicPr>
      </xdr:nvPicPr>
      <xdr:blipFill>
        <a:blip r:embed="rId1"/>
        <a:stretch>
          <a:fillRect/>
        </a:stretch>
      </xdr:blipFill>
      <xdr:spPr>
        <a:xfrm>
          <a:off x="10401300" y="66675"/>
          <a:ext cx="704850" cy="971550"/>
        </a:xfrm>
        <a:prstGeom prst="rect">
          <a:avLst/>
        </a:prstGeom>
        <a:noFill/>
        <a:ln w="9525" cmpd="sng">
          <a:noFill/>
        </a:ln>
      </xdr:spPr>
    </xdr:pic>
    <xdr:clientData/>
  </xdr:twoCellAnchor>
  <xdr:twoCellAnchor editAs="oneCell">
    <xdr:from>
      <xdr:col>2</xdr:col>
      <xdr:colOff>390525</xdr:colOff>
      <xdr:row>0</xdr:row>
      <xdr:rowOff>28575</xdr:rowOff>
    </xdr:from>
    <xdr:to>
      <xdr:col>3</xdr:col>
      <xdr:colOff>295275</xdr:colOff>
      <xdr:row>1</xdr:row>
      <xdr:rowOff>228600</xdr:rowOff>
    </xdr:to>
    <xdr:pic>
      <xdr:nvPicPr>
        <xdr:cNvPr id="2" name="Resim 3"/>
        <xdr:cNvPicPr preferRelativeResize="1">
          <a:picLocks noChangeAspect="1"/>
        </xdr:cNvPicPr>
      </xdr:nvPicPr>
      <xdr:blipFill>
        <a:blip r:embed="rId2"/>
        <a:stretch>
          <a:fillRect/>
        </a:stretch>
      </xdr:blipFill>
      <xdr:spPr>
        <a:xfrm>
          <a:off x="1228725" y="28575"/>
          <a:ext cx="866775"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0</xdr:colOff>
      <xdr:row>2</xdr:row>
      <xdr:rowOff>47625</xdr:rowOff>
    </xdr:to>
    <xdr:pic macro="[0]!gizliceooo">
      <xdr:nvPicPr>
        <xdr:cNvPr id="1" name="Resim 1"/>
        <xdr:cNvPicPr preferRelativeResize="1">
          <a:picLocks noChangeAspect="0"/>
        </xdr:cNvPicPr>
      </xdr:nvPicPr>
      <xdr:blipFill>
        <a:blip r:embed="rId1"/>
        <a:stretch>
          <a:fillRect/>
        </a:stretch>
      </xdr:blipFill>
      <xdr:spPr>
        <a:xfrm>
          <a:off x="10277475" y="66675"/>
          <a:ext cx="438150" cy="971550"/>
        </a:xfrm>
        <a:prstGeom prst="rect">
          <a:avLst/>
        </a:prstGeom>
        <a:noFill/>
        <a:ln w="9525" cmpd="sng">
          <a:noFill/>
        </a:ln>
      </xdr:spPr>
    </xdr:pic>
    <xdr:clientData/>
  </xdr:twoCellAnchor>
  <xdr:twoCellAnchor editAs="oneCell">
    <xdr:from>
      <xdr:col>2</xdr:col>
      <xdr:colOff>390525</xdr:colOff>
      <xdr:row>0</xdr:row>
      <xdr:rowOff>28575</xdr:rowOff>
    </xdr:from>
    <xdr:to>
      <xdr:col>3</xdr:col>
      <xdr:colOff>295275</xdr:colOff>
      <xdr:row>1</xdr:row>
      <xdr:rowOff>228600</xdr:rowOff>
    </xdr:to>
    <xdr:pic>
      <xdr:nvPicPr>
        <xdr:cNvPr id="2" name="Resim 3"/>
        <xdr:cNvPicPr preferRelativeResize="1">
          <a:picLocks noChangeAspect="1"/>
        </xdr:cNvPicPr>
      </xdr:nvPicPr>
      <xdr:blipFill>
        <a:blip r:embed="rId2"/>
        <a:stretch>
          <a:fillRect/>
        </a:stretch>
      </xdr:blipFill>
      <xdr:spPr>
        <a:xfrm>
          <a:off x="1228725" y="28575"/>
          <a:ext cx="866775"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0</xdr:row>
      <xdr:rowOff>95250</xdr:rowOff>
    </xdr:from>
    <xdr:to>
      <xdr:col>32</xdr:col>
      <xdr:colOff>0</xdr:colOff>
      <xdr:row>1</xdr:row>
      <xdr:rowOff>381000</xdr:rowOff>
    </xdr:to>
    <xdr:pic>
      <xdr:nvPicPr>
        <xdr:cNvPr id="1" name="Resim 1"/>
        <xdr:cNvPicPr preferRelativeResize="1">
          <a:picLocks noChangeAspect="0"/>
        </xdr:cNvPicPr>
      </xdr:nvPicPr>
      <xdr:blipFill>
        <a:blip r:embed="rId1"/>
        <a:stretch>
          <a:fillRect/>
        </a:stretch>
      </xdr:blipFill>
      <xdr:spPr>
        <a:xfrm>
          <a:off x="24031575" y="95250"/>
          <a:ext cx="1781175" cy="1171575"/>
        </a:xfrm>
        <a:prstGeom prst="rect">
          <a:avLst/>
        </a:prstGeom>
        <a:noFill/>
        <a:ln w="9525" cmpd="sng">
          <a:noFill/>
        </a:ln>
      </xdr:spPr>
    </xdr:pic>
    <xdr:clientData/>
  </xdr:twoCellAnchor>
  <xdr:twoCellAnchor editAs="oneCell">
    <xdr:from>
      <xdr:col>4</xdr:col>
      <xdr:colOff>1400175</xdr:colOff>
      <xdr:row>0</xdr:row>
      <xdr:rowOff>190500</xdr:rowOff>
    </xdr:from>
    <xdr:to>
      <xdr:col>5</xdr:col>
      <xdr:colOff>790575</xdr:colOff>
      <xdr:row>1</xdr:row>
      <xdr:rowOff>400050</xdr:rowOff>
    </xdr:to>
    <xdr:pic>
      <xdr:nvPicPr>
        <xdr:cNvPr id="2" name="Resim 3"/>
        <xdr:cNvPicPr preferRelativeResize="1">
          <a:picLocks noChangeAspect="1"/>
        </xdr:cNvPicPr>
      </xdr:nvPicPr>
      <xdr:blipFill>
        <a:blip r:embed="rId2"/>
        <a:stretch>
          <a:fillRect/>
        </a:stretch>
      </xdr:blipFill>
      <xdr:spPr>
        <a:xfrm>
          <a:off x="3752850" y="190500"/>
          <a:ext cx="1095375" cy="1095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228600</xdr:colOff>
      <xdr:row>0</xdr:row>
      <xdr:rowOff>95250</xdr:rowOff>
    </xdr:from>
    <xdr:to>
      <xdr:col>20</xdr:col>
      <xdr:colOff>666750</xdr:colOff>
      <xdr:row>1</xdr:row>
      <xdr:rowOff>314325</xdr:rowOff>
    </xdr:to>
    <xdr:pic>
      <xdr:nvPicPr>
        <xdr:cNvPr id="1" name="Resim 1"/>
        <xdr:cNvPicPr preferRelativeResize="1">
          <a:picLocks noChangeAspect="0"/>
        </xdr:cNvPicPr>
      </xdr:nvPicPr>
      <xdr:blipFill>
        <a:blip r:embed="rId1"/>
        <a:stretch>
          <a:fillRect/>
        </a:stretch>
      </xdr:blipFill>
      <xdr:spPr>
        <a:xfrm>
          <a:off x="20326350" y="95250"/>
          <a:ext cx="1162050" cy="952500"/>
        </a:xfrm>
        <a:prstGeom prst="rect">
          <a:avLst/>
        </a:prstGeom>
        <a:noFill/>
        <a:ln w="9525" cmpd="sng">
          <a:noFill/>
        </a:ln>
      </xdr:spPr>
    </xdr:pic>
    <xdr:clientData/>
  </xdr:twoCellAnchor>
  <xdr:twoCellAnchor editAs="oneCell">
    <xdr:from>
      <xdr:col>1</xdr:col>
      <xdr:colOff>666750</xdr:colOff>
      <xdr:row>0</xdr:row>
      <xdr:rowOff>142875</xdr:rowOff>
    </xdr:from>
    <xdr:to>
      <xdr:col>1</xdr:col>
      <xdr:colOff>1781175</xdr:colOff>
      <xdr:row>1</xdr:row>
      <xdr:rowOff>304800</xdr:rowOff>
    </xdr:to>
    <xdr:pic>
      <xdr:nvPicPr>
        <xdr:cNvPr id="2" name="Resim 2"/>
        <xdr:cNvPicPr preferRelativeResize="1">
          <a:picLocks noChangeAspect="1"/>
        </xdr:cNvPicPr>
      </xdr:nvPicPr>
      <xdr:blipFill>
        <a:blip r:embed="rId2"/>
        <a:stretch>
          <a:fillRect/>
        </a:stretch>
      </xdr:blipFill>
      <xdr:spPr>
        <a:xfrm>
          <a:off x="1276350" y="142875"/>
          <a:ext cx="1114425" cy="895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PUANLI\PUANLI%20BO&#350;%20PROGRAM\2013-2014\puanl&#305;%20atletizm\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UANLI\PUANLI%20BO&#350;%20PROGRAM\2013-2014\puanl&#305;%20atletizm\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6">
      <selection activeCell="F23" sqref="F23:F24"/>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65"/>
      <c r="B1" s="166"/>
      <c r="C1" s="166"/>
      <c r="D1" s="166"/>
      <c r="E1" s="166"/>
      <c r="F1" s="166"/>
      <c r="G1" s="166"/>
      <c r="H1" s="166"/>
      <c r="I1" s="166"/>
      <c r="J1" s="166"/>
      <c r="K1" s="167"/>
    </row>
    <row r="2" spans="1:11" ht="116.25" customHeight="1">
      <c r="A2" s="420" t="str">
        <f>CONCATENATE("Atletizm Federasyonu","                                                                                                                                                                                                                                                   ",F20," ",,"Atletizm İl Temsilciliği")</f>
        <v>Atletizm Federasyonu                                                                                                                                                                                                                                                   Adana Atletizm İl Temsilciliği</v>
      </c>
      <c r="B2" s="421"/>
      <c r="C2" s="421"/>
      <c r="D2" s="421"/>
      <c r="E2" s="421"/>
      <c r="F2" s="421"/>
      <c r="G2" s="421"/>
      <c r="H2" s="421"/>
      <c r="I2" s="421"/>
      <c r="J2" s="421"/>
      <c r="K2" s="422"/>
    </row>
    <row r="3" spans="1:11" ht="14.25">
      <c r="A3" s="168"/>
      <c r="B3" s="169"/>
      <c r="C3" s="169"/>
      <c r="D3" s="169"/>
      <c r="E3" s="169"/>
      <c r="F3" s="169"/>
      <c r="G3" s="169"/>
      <c r="H3" s="169"/>
      <c r="I3" s="169"/>
      <c r="J3" s="169"/>
      <c r="K3" s="170"/>
    </row>
    <row r="4" spans="1:11" ht="12.75">
      <c r="A4" s="171"/>
      <c r="B4" s="172"/>
      <c r="C4" s="172"/>
      <c r="D4" s="172"/>
      <c r="E4" s="172"/>
      <c r="F4" s="172"/>
      <c r="G4" s="172"/>
      <c r="H4" s="172"/>
      <c r="I4" s="172"/>
      <c r="J4" s="172"/>
      <c r="K4" s="173"/>
    </row>
    <row r="5" spans="1:11" ht="12.75">
      <c r="A5" s="171"/>
      <c r="B5" s="172"/>
      <c r="C5" s="172"/>
      <c r="D5" s="172"/>
      <c r="E5" s="172"/>
      <c r="F5" s="172"/>
      <c r="G5" s="172"/>
      <c r="H5" s="172"/>
      <c r="I5" s="172"/>
      <c r="J5" s="172"/>
      <c r="K5" s="173"/>
    </row>
    <row r="6" spans="1:11" ht="12.75">
      <c r="A6" s="171"/>
      <c r="B6" s="172"/>
      <c r="C6" s="172"/>
      <c r="D6" s="172"/>
      <c r="E6" s="172"/>
      <c r="F6" s="172"/>
      <c r="G6" s="172"/>
      <c r="H6" s="172"/>
      <c r="I6" s="172"/>
      <c r="J6" s="172"/>
      <c r="K6" s="173"/>
    </row>
    <row r="7" spans="1:11" ht="12.75">
      <c r="A7" s="171"/>
      <c r="B7" s="172"/>
      <c r="C7" s="172"/>
      <c r="D7" s="172"/>
      <c r="E7" s="172"/>
      <c r="F7" s="172"/>
      <c r="G7" s="172"/>
      <c r="H7" s="172"/>
      <c r="I7" s="172"/>
      <c r="J7" s="172"/>
      <c r="K7" s="173"/>
    </row>
    <row r="8" spans="1:11" ht="12.75">
      <c r="A8" s="171"/>
      <c r="B8" s="172"/>
      <c r="C8" s="172"/>
      <c r="D8" s="172"/>
      <c r="E8" s="172"/>
      <c r="F8" s="172"/>
      <c r="G8" s="172"/>
      <c r="H8" s="172"/>
      <c r="I8" s="172"/>
      <c r="J8" s="172"/>
      <c r="K8" s="173"/>
    </row>
    <row r="9" spans="1:11" ht="12.75">
      <c r="A9" s="171"/>
      <c r="B9" s="172"/>
      <c r="C9" s="172"/>
      <c r="D9" s="172"/>
      <c r="E9" s="172"/>
      <c r="F9" s="172"/>
      <c r="G9" s="172"/>
      <c r="H9" s="172"/>
      <c r="I9" s="172"/>
      <c r="J9" s="172"/>
      <c r="K9" s="173"/>
    </row>
    <row r="10" spans="1:11" ht="12.75">
      <c r="A10" s="171"/>
      <c r="B10" s="172"/>
      <c r="C10" s="172"/>
      <c r="D10" s="172"/>
      <c r="E10" s="172"/>
      <c r="F10" s="172"/>
      <c r="G10" s="172"/>
      <c r="H10" s="172"/>
      <c r="I10" s="172"/>
      <c r="J10" s="172"/>
      <c r="K10" s="173"/>
    </row>
    <row r="11" spans="1:11" ht="12.75">
      <c r="A11" s="171"/>
      <c r="B11" s="172"/>
      <c r="C11" s="172"/>
      <c r="D11" s="172"/>
      <c r="E11" s="172"/>
      <c r="F11" s="172"/>
      <c r="G11" s="172"/>
      <c r="H11" s="172"/>
      <c r="I11" s="172"/>
      <c r="J11" s="172"/>
      <c r="K11" s="173"/>
    </row>
    <row r="12" spans="1:11" ht="51.75" customHeight="1">
      <c r="A12" s="441"/>
      <c r="B12" s="442"/>
      <c r="C12" s="442"/>
      <c r="D12" s="442"/>
      <c r="E12" s="442"/>
      <c r="F12" s="442"/>
      <c r="G12" s="442"/>
      <c r="H12" s="442"/>
      <c r="I12" s="442"/>
      <c r="J12" s="442"/>
      <c r="K12" s="443"/>
    </row>
    <row r="13" spans="1:11" ht="71.25" customHeight="1">
      <c r="A13" s="423"/>
      <c r="B13" s="424"/>
      <c r="C13" s="424"/>
      <c r="D13" s="424"/>
      <c r="E13" s="424"/>
      <c r="F13" s="424"/>
      <c r="G13" s="424"/>
      <c r="H13" s="424"/>
      <c r="I13" s="424"/>
      <c r="J13" s="424"/>
      <c r="K13" s="425"/>
    </row>
    <row r="14" spans="1:11" ht="72" customHeight="1">
      <c r="A14" s="429" t="str">
        <f>F19</f>
        <v>Sprint ve Atlamalar Federasyon Deneme Yarışmaları</v>
      </c>
      <c r="B14" s="430"/>
      <c r="C14" s="430"/>
      <c r="D14" s="430"/>
      <c r="E14" s="430"/>
      <c r="F14" s="430"/>
      <c r="G14" s="430"/>
      <c r="H14" s="430"/>
      <c r="I14" s="430"/>
      <c r="J14" s="430"/>
      <c r="K14" s="431"/>
    </row>
    <row r="15" spans="1:11" ht="51.75" customHeight="1">
      <c r="A15" s="426"/>
      <c r="B15" s="427"/>
      <c r="C15" s="427"/>
      <c r="D15" s="427"/>
      <c r="E15" s="427"/>
      <c r="F15" s="427"/>
      <c r="G15" s="427"/>
      <c r="H15" s="427"/>
      <c r="I15" s="427"/>
      <c r="J15" s="427"/>
      <c r="K15" s="428"/>
    </row>
    <row r="16" spans="1:11" ht="12.75">
      <c r="A16" s="171"/>
      <c r="B16" s="172"/>
      <c r="C16" s="172"/>
      <c r="D16" s="172"/>
      <c r="E16" s="172"/>
      <c r="F16" s="172"/>
      <c r="G16" s="172"/>
      <c r="H16" s="172"/>
      <c r="I16" s="172"/>
      <c r="J16" s="172"/>
      <c r="K16" s="173"/>
    </row>
    <row r="17" spans="1:11" ht="25.5">
      <c r="A17" s="444"/>
      <c r="B17" s="445"/>
      <c r="C17" s="445"/>
      <c r="D17" s="445"/>
      <c r="E17" s="445"/>
      <c r="F17" s="445"/>
      <c r="G17" s="445"/>
      <c r="H17" s="445"/>
      <c r="I17" s="445"/>
      <c r="J17" s="445"/>
      <c r="K17" s="446"/>
    </row>
    <row r="18" spans="1:11" ht="24.75" customHeight="1">
      <c r="A18" s="438" t="s">
        <v>59</v>
      </c>
      <c r="B18" s="439"/>
      <c r="C18" s="439"/>
      <c r="D18" s="439"/>
      <c r="E18" s="439"/>
      <c r="F18" s="439"/>
      <c r="G18" s="439"/>
      <c r="H18" s="439"/>
      <c r="I18" s="439"/>
      <c r="J18" s="439"/>
      <c r="K18" s="440"/>
    </row>
    <row r="19" spans="1:11" s="36" customFormat="1" ht="35.25" customHeight="1">
      <c r="A19" s="453" t="s">
        <v>55</v>
      </c>
      <c r="B19" s="454"/>
      <c r="C19" s="454"/>
      <c r="D19" s="454"/>
      <c r="E19" s="455"/>
      <c r="F19" s="435" t="s">
        <v>236</v>
      </c>
      <c r="G19" s="436"/>
      <c r="H19" s="436"/>
      <c r="I19" s="436"/>
      <c r="J19" s="436"/>
      <c r="K19" s="437"/>
    </row>
    <row r="20" spans="1:11" s="36" customFormat="1" ht="35.25" customHeight="1">
      <c r="A20" s="456" t="s">
        <v>56</v>
      </c>
      <c r="B20" s="457"/>
      <c r="C20" s="457"/>
      <c r="D20" s="457"/>
      <c r="E20" s="458"/>
      <c r="F20" s="435" t="s">
        <v>239</v>
      </c>
      <c r="G20" s="436"/>
      <c r="H20" s="436"/>
      <c r="I20" s="436"/>
      <c r="J20" s="436"/>
      <c r="K20" s="437"/>
    </row>
    <row r="21" spans="1:11" s="36" customFormat="1" ht="35.25" customHeight="1">
      <c r="A21" s="456" t="s">
        <v>57</v>
      </c>
      <c r="B21" s="457"/>
      <c r="C21" s="457"/>
      <c r="D21" s="457"/>
      <c r="E21" s="458"/>
      <c r="F21" s="435" t="s">
        <v>240</v>
      </c>
      <c r="G21" s="436"/>
      <c r="H21" s="436"/>
      <c r="I21" s="436"/>
      <c r="J21" s="436"/>
      <c r="K21" s="437"/>
    </row>
    <row r="22" spans="1:11" s="36" customFormat="1" ht="35.25" customHeight="1">
      <c r="A22" s="456" t="s">
        <v>58</v>
      </c>
      <c r="B22" s="457"/>
      <c r="C22" s="457"/>
      <c r="D22" s="457"/>
      <c r="E22" s="458"/>
      <c r="F22" s="435" t="s">
        <v>238</v>
      </c>
      <c r="G22" s="436"/>
      <c r="H22" s="436"/>
      <c r="I22" s="436"/>
      <c r="J22" s="436"/>
      <c r="K22" s="437"/>
    </row>
    <row r="23" spans="1:11" s="36" customFormat="1" ht="35.25" customHeight="1">
      <c r="A23" s="432" t="s">
        <v>60</v>
      </c>
      <c r="B23" s="433"/>
      <c r="C23" s="433"/>
      <c r="D23" s="433"/>
      <c r="E23" s="434"/>
      <c r="F23" s="414">
        <v>42</v>
      </c>
      <c r="G23" s="174"/>
      <c r="H23" s="174"/>
      <c r="I23" s="174"/>
      <c r="J23" s="174"/>
      <c r="K23" s="175"/>
    </row>
    <row r="24" spans="1:11" ht="15.75">
      <c r="A24" s="432" t="s">
        <v>326</v>
      </c>
      <c r="B24" s="433"/>
      <c r="C24" s="433"/>
      <c r="D24" s="433"/>
      <c r="E24" s="434"/>
      <c r="F24" s="414">
        <v>15</v>
      </c>
      <c r="G24" s="174"/>
      <c r="H24" s="174"/>
      <c r="I24" s="174"/>
      <c r="J24" s="174"/>
      <c r="K24" s="175"/>
    </row>
    <row r="25" spans="1:11" ht="20.25">
      <c r="A25" s="450"/>
      <c r="B25" s="451"/>
      <c r="C25" s="451"/>
      <c r="D25" s="451"/>
      <c r="E25" s="451"/>
      <c r="F25" s="451"/>
      <c r="G25" s="451"/>
      <c r="H25" s="451"/>
      <c r="I25" s="451"/>
      <c r="J25" s="451"/>
      <c r="K25" s="452"/>
    </row>
    <row r="26" spans="1:11" ht="12.75">
      <c r="A26" s="171"/>
      <c r="B26" s="172"/>
      <c r="C26" s="172"/>
      <c r="D26" s="172"/>
      <c r="E26" s="172"/>
      <c r="F26" s="172"/>
      <c r="G26" s="172"/>
      <c r="H26" s="172"/>
      <c r="I26" s="172"/>
      <c r="J26" s="172"/>
      <c r="K26" s="173"/>
    </row>
    <row r="27" spans="1:11" ht="20.25">
      <c r="A27" s="447"/>
      <c r="B27" s="448"/>
      <c r="C27" s="448"/>
      <c r="D27" s="448"/>
      <c r="E27" s="448"/>
      <c r="F27" s="448"/>
      <c r="G27" s="448"/>
      <c r="H27" s="448"/>
      <c r="I27" s="448"/>
      <c r="J27" s="448"/>
      <c r="K27" s="449"/>
    </row>
    <row r="28" spans="1:11" ht="12.75">
      <c r="A28" s="171"/>
      <c r="B28" s="172"/>
      <c r="C28" s="172"/>
      <c r="D28" s="172"/>
      <c r="E28" s="172"/>
      <c r="F28" s="172"/>
      <c r="G28" s="172"/>
      <c r="H28" s="172"/>
      <c r="I28" s="172"/>
      <c r="J28" s="172"/>
      <c r="K28" s="173"/>
    </row>
    <row r="29" spans="1:11" ht="12.75">
      <c r="A29" s="171"/>
      <c r="B29" s="172"/>
      <c r="C29" s="172"/>
      <c r="D29" s="172"/>
      <c r="E29" s="172"/>
      <c r="F29" s="172"/>
      <c r="G29" s="172"/>
      <c r="H29" s="172"/>
      <c r="I29" s="172"/>
      <c r="J29" s="172"/>
      <c r="K29" s="173"/>
    </row>
    <row r="30" spans="1:11" ht="12.75">
      <c r="A30" s="176"/>
      <c r="B30" s="177"/>
      <c r="C30" s="177"/>
      <c r="D30" s="177"/>
      <c r="E30" s="177"/>
      <c r="F30" s="177"/>
      <c r="G30" s="177"/>
      <c r="H30" s="177"/>
      <c r="I30" s="177"/>
      <c r="J30" s="177"/>
      <c r="K30" s="178"/>
    </row>
  </sheetData>
  <sheetProtection/>
  <mergeCells count="19">
    <mergeCell ref="F21:K21"/>
    <mergeCell ref="F22:K22"/>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66FF33"/>
  </sheetPr>
  <dimension ref="A1:M278"/>
  <sheetViews>
    <sheetView view="pageBreakPreview" zoomScale="90" zoomScaleSheetLayoutView="90" zoomScalePageLayoutView="0" workbookViewId="0" topLeftCell="A55">
      <selection activeCell="G5" sqref="G5"/>
    </sheetView>
  </sheetViews>
  <sheetFormatPr defaultColWidth="9.140625" defaultRowHeight="12.75"/>
  <cols>
    <col min="1" max="1" width="4.7109375" style="151" bestFit="1" customWidth="1"/>
    <col min="2" max="2" width="17.421875" style="258" hidden="1" customWidth="1"/>
    <col min="3" max="3" width="10.421875" style="2" bestFit="1" customWidth="1"/>
    <col min="4" max="4" width="17.421875" style="163" customWidth="1"/>
    <col min="5" max="5" width="19.140625" style="163" customWidth="1"/>
    <col min="6" max="6" width="11.140625" style="2" customWidth="1"/>
    <col min="7" max="7" width="10.28125" style="2" customWidth="1"/>
    <col min="8" max="8" width="13.57421875" style="2" customWidth="1"/>
    <col min="9" max="9" width="9.28125" style="2" customWidth="1"/>
    <col min="10" max="10" width="11.140625" style="2" customWidth="1"/>
    <col min="11" max="11" width="32.57421875" style="2" bestFit="1" customWidth="1"/>
    <col min="12" max="12" width="15.57421875" style="2" bestFit="1" customWidth="1"/>
    <col min="13" max="13" width="14.140625" style="2" customWidth="1"/>
    <col min="14" max="16384" width="9.140625" style="2" customWidth="1"/>
  </cols>
  <sheetData>
    <row r="1" spans="1:13" s="143" customFormat="1" ht="42" customHeight="1">
      <c r="A1" s="548" t="str">
        <f>BİLGİLERİ!F19</f>
        <v>Sprint ve Atlamalar Federasyon Deneme Yarışmaları</v>
      </c>
      <c r="B1" s="548"/>
      <c r="C1" s="548"/>
      <c r="D1" s="548"/>
      <c r="E1" s="548"/>
      <c r="F1" s="548"/>
      <c r="G1" s="548"/>
      <c r="H1" s="548"/>
      <c r="I1" s="548"/>
      <c r="J1" s="548"/>
      <c r="K1" s="162" t="str">
        <f>BİLGİLERİ!F20</f>
        <v>Adana</v>
      </c>
      <c r="L1" s="547"/>
      <c r="M1" s="547"/>
    </row>
    <row r="2" spans="1:13" s="150" customFormat="1" ht="27.75" customHeight="1">
      <c r="A2" s="144" t="s">
        <v>24</v>
      </c>
      <c r="B2" s="164" t="s">
        <v>34</v>
      </c>
      <c r="C2" s="146" t="s">
        <v>20</v>
      </c>
      <c r="D2" s="147" t="s">
        <v>25</v>
      </c>
      <c r="E2" s="147" t="s">
        <v>23</v>
      </c>
      <c r="F2" s="148" t="s">
        <v>26</v>
      </c>
      <c r="G2" s="145" t="s">
        <v>29</v>
      </c>
      <c r="H2" s="145" t="s">
        <v>10</v>
      </c>
      <c r="I2" s="145" t="s">
        <v>87</v>
      </c>
      <c r="J2" s="145" t="s">
        <v>30</v>
      </c>
      <c r="K2" s="145" t="s">
        <v>31</v>
      </c>
      <c r="L2" s="149" t="s">
        <v>32</v>
      </c>
      <c r="M2" s="149" t="s">
        <v>33</v>
      </c>
    </row>
    <row r="3" spans="1:13" s="150" customFormat="1" ht="26.25" customHeight="1">
      <c r="A3" s="152">
        <v>1</v>
      </c>
      <c r="B3" s="161" t="s">
        <v>148</v>
      </c>
      <c r="C3" s="153" t="e">
        <f>#REF!</f>
        <v>#REF!</v>
      </c>
      <c r="D3" s="160" t="e">
        <f>#REF!</f>
        <v>#REF!</v>
      </c>
      <c r="E3" s="160" t="e">
        <f>#REF!</f>
        <v>#REF!</v>
      </c>
      <c r="F3" s="154" t="e">
        <f>#REF!</f>
        <v>#REF!</v>
      </c>
      <c r="G3" s="155">
        <v>1</v>
      </c>
      <c r="H3" s="154" t="s">
        <v>93</v>
      </c>
      <c r="I3" s="156"/>
      <c r="J3" s="154" t="str">
        <f>BİLGİLERİ!$F$21</f>
        <v>Büyük Erkekler</v>
      </c>
      <c r="K3" s="157" t="str">
        <f aca="true" t="shared" si="0" ref="K3:K34">CONCATENATE(K$1,"-",A$1)</f>
        <v>Adana-Sprint ve Atlamalar Federasyon Deneme Yarışmaları</v>
      </c>
      <c r="L3" s="159" t="e">
        <f>#REF!</f>
        <v>#REF!</v>
      </c>
      <c r="M3" s="158" t="s">
        <v>186</v>
      </c>
    </row>
    <row r="4" spans="1:13" s="150" customFormat="1" ht="26.25" customHeight="1">
      <c r="A4" s="152">
        <v>2</v>
      </c>
      <c r="B4" s="161" t="s">
        <v>148</v>
      </c>
      <c r="C4" s="153" t="e">
        <f>#REF!</f>
        <v>#REF!</v>
      </c>
      <c r="D4" s="160" t="e">
        <f>#REF!</f>
        <v>#REF!</v>
      </c>
      <c r="E4" s="160" t="e">
        <f>#REF!</f>
        <v>#REF!</v>
      </c>
      <c r="F4" s="154" t="e">
        <f>#REF!</f>
        <v>#REF!</v>
      </c>
      <c r="G4" s="155">
        <v>2</v>
      </c>
      <c r="H4" s="154" t="s">
        <v>93</v>
      </c>
      <c r="I4" s="156"/>
      <c r="J4" s="154" t="str">
        <f>BİLGİLERİ!$F$21</f>
        <v>Büyük Erkekler</v>
      </c>
      <c r="K4" s="157" t="str">
        <f t="shared" si="0"/>
        <v>Adana-Sprint ve Atlamalar Federasyon Deneme Yarışmaları</v>
      </c>
      <c r="L4" s="159" t="e">
        <f>#REF!</f>
        <v>#REF!</v>
      </c>
      <c r="M4" s="158" t="s">
        <v>186</v>
      </c>
    </row>
    <row r="5" spans="1:13" s="150" customFormat="1" ht="26.25" customHeight="1">
      <c r="A5" s="152">
        <v>3</v>
      </c>
      <c r="B5" s="161" t="s">
        <v>148</v>
      </c>
      <c r="C5" s="153" t="e">
        <f>#REF!</f>
        <v>#REF!</v>
      </c>
      <c r="D5" s="160" t="e">
        <f>#REF!</f>
        <v>#REF!</v>
      </c>
      <c r="E5" s="160" t="e">
        <f>#REF!</f>
        <v>#REF!</v>
      </c>
      <c r="F5" s="154" t="e">
        <f>#REF!</f>
        <v>#REF!</v>
      </c>
      <c r="G5" s="155">
        <v>3</v>
      </c>
      <c r="H5" s="154" t="s">
        <v>93</v>
      </c>
      <c r="I5" s="156"/>
      <c r="J5" s="154" t="str">
        <f>BİLGİLERİ!$F$21</f>
        <v>Büyük Erkekler</v>
      </c>
      <c r="K5" s="157" t="str">
        <f t="shared" si="0"/>
        <v>Adana-Sprint ve Atlamalar Federasyon Deneme Yarışmaları</v>
      </c>
      <c r="L5" s="159" t="e">
        <f>#REF!</f>
        <v>#REF!</v>
      </c>
      <c r="M5" s="158" t="s">
        <v>186</v>
      </c>
    </row>
    <row r="6" spans="1:13" s="150" customFormat="1" ht="26.25" customHeight="1">
      <c r="A6" s="152">
        <v>4</v>
      </c>
      <c r="B6" s="161" t="s">
        <v>148</v>
      </c>
      <c r="C6" s="153" t="e">
        <f>#REF!</f>
        <v>#REF!</v>
      </c>
      <c r="D6" s="160" t="e">
        <f>#REF!</f>
        <v>#REF!</v>
      </c>
      <c r="E6" s="160" t="e">
        <f>#REF!</f>
        <v>#REF!</v>
      </c>
      <c r="F6" s="154" t="e">
        <f>#REF!</f>
        <v>#REF!</v>
      </c>
      <c r="G6" s="155">
        <v>4</v>
      </c>
      <c r="H6" s="154" t="s">
        <v>93</v>
      </c>
      <c r="I6" s="156"/>
      <c r="J6" s="154" t="str">
        <f>BİLGİLERİ!$F$21</f>
        <v>Büyük Erkekler</v>
      </c>
      <c r="K6" s="157" t="str">
        <f t="shared" si="0"/>
        <v>Adana-Sprint ve Atlamalar Federasyon Deneme Yarışmaları</v>
      </c>
      <c r="L6" s="159" t="e">
        <f>#REF!</f>
        <v>#REF!</v>
      </c>
      <c r="M6" s="158" t="s">
        <v>186</v>
      </c>
    </row>
    <row r="7" spans="1:13" s="150" customFormat="1" ht="26.25" customHeight="1">
      <c r="A7" s="152">
        <v>5</v>
      </c>
      <c r="B7" s="161" t="s">
        <v>148</v>
      </c>
      <c r="C7" s="153" t="e">
        <f>#REF!</f>
        <v>#REF!</v>
      </c>
      <c r="D7" s="160" t="e">
        <f>#REF!</f>
        <v>#REF!</v>
      </c>
      <c r="E7" s="160" t="e">
        <f>#REF!</f>
        <v>#REF!</v>
      </c>
      <c r="F7" s="154" t="e">
        <f>#REF!</f>
        <v>#REF!</v>
      </c>
      <c r="G7" s="155">
        <v>5</v>
      </c>
      <c r="H7" s="154" t="s">
        <v>93</v>
      </c>
      <c r="I7" s="156"/>
      <c r="J7" s="154" t="str">
        <f>BİLGİLERİ!$F$21</f>
        <v>Büyük Erkekler</v>
      </c>
      <c r="K7" s="157" t="str">
        <f t="shared" si="0"/>
        <v>Adana-Sprint ve Atlamalar Federasyon Deneme Yarışmaları</v>
      </c>
      <c r="L7" s="159" t="e">
        <f>#REF!</f>
        <v>#REF!</v>
      </c>
      <c r="M7" s="158" t="s">
        <v>186</v>
      </c>
    </row>
    <row r="8" spans="1:13" s="150" customFormat="1" ht="26.25" customHeight="1">
      <c r="A8" s="152">
        <v>6</v>
      </c>
      <c r="B8" s="161" t="s">
        <v>148</v>
      </c>
      <c r="C8" s="153" t="e">
        <f>#REF!</f>
        <v>#REF!</v>
      </c>
      <c r="D8" s="160" t="e">
        <f>#REF!</f>
        <v>#REF!</v>
      </c>
      <c r="E8" s="160" t="e">
        <f>#REF!</f>
        <v>#REF!</v>
      </c>
      <c r="F8" s="154" t="e">
        <f>#REF!</f>
        <v>#REF!</v>
      </c>
      <c r="G8" s="155" t="e">
        <f>#REF!</f>
        <v>#REF!</v>
      </c>
      <c r="H8" s="154" t="s">
        <v>93</v>
      </c>
      <c r="I8" s="156"/>
      <c r="J8" s="154" t="str">
        <f>BİLGİLERİ!$F$21</f>
        <v>Büyük Erkekler</v>
      </c>
      <c r="K8" s="157" t="str">
        <f t="shared" si="0"/>
        <v>Adana-Sprint ve Atlamalar Federasyon Deneme Yarışmaları</v>
      </c>
      <c r="L8" s="159" t="e">
        <f>#REF!</f>
        <v>#REF!</v>
      </c>
      <c r="M8" s="158" t="s">
        <v>186</v>
      </c>
    </row>
    <row r="9" spans="1:13" s="150" customFormat="1" ht="26.25" customHeight="1">
      <c r="A9" s="152">
        <v>7</v>
      </c>
      <c r="B9" s="161" t="s">
        <v>148</v>
      </c>
      <c r="C9" s="153" t="e">
        <f>#REF!</f>
        <v>#REF!</v>
      </c>
      <c r="D9" s="160" t="e">
        <f>#REF!</f>
        <v>#REF!</v>
      </c>
      <c r="E9" s="160" t="e">
        <f>#REF!</f>
        <v>#REF!</v>
      </c>
      <c r="F9" s="154" t="e">
        <f>#REF!</f>
        <v>#REF!</v>
      </c>
      <c r="G9" s="155" t="e">
        <f>#REF!</f>
        <v>#REF!</v>
      </c>
      <c r="H9" s="154" t="s">
        <v>93</v>
      </c>
      <c r="I9" s="156"/>
      <c r="J9" s="154" t="str">
        <f>BİLGİLERİ!$F$21</f>
        <v>Büyük Erkekler</v>
      </c>
      <c r="K9" s="157" t="str">
        <f t="shared" si="0"/>
        <v>Adana-Sprint ve Atlamalar Federasyon Deneme Yarışmaları</v>
      </c>
      <c r="L9" s="159" t="e">
        <f>#REF!</f>
        <v>#REF!</v>
      </c>
      <c r="M9" s="158" t="s">
        <v>186</v>
      </c>
    </row>
    <row r="10" spans="1:13" s="150" customFormat="1" ht="26.25" customHeight="1">
      <c r="A10" s="152">
        <v>8</v>
      </c>
      <c r="B10" s="161" t="s">
        <v>148</v>
      </c>
      <c r="C10" s="153" t="e">
        <f>#REF!</f>
        <v>#REF!</v>
      </c>
      <c r="D10" s="160" t="e">
        <f>#REF!</f>
        <v>#REF!</v>
      </c>
      <c r="E10" s="160" t="e">
        <f>#REF!</f>
        <v>#REF!</v>
      </c>
      <c r="F10" s="154" t="e">
        <f>#REF!</f>
        <v>#REF!</v>
      </c>
      <c r="G10" s="155" t="e">
        <f>#REF!</f>
        <v>#REF!</v>
      </c>
      <c r="H10" s="154" t="s">
        <v>93</v>
      </c>
      <c r="I10" s="156"/>
      <c r="J10" s="154" t="str">
        <f>BİLGİLERİ!$F$21</f>
        <v>Büyük Erkekler</v>
      </c>
      <c r="K10" s="157" t="str">
        <f t="shared" si="0"/>
        <v>Adana-Sprint ve Atlamalar Federasyon Deneme Yarışmaları</v>
      </c>
      <c r="L10" s="159" t="e">
        <f>#REF!</f>
        <v>#REF!</v>
      </c>
      <c r="M10" s="158" t="s">
        <v>186</v>
      </c>
    </row>
    <row r="11" spans="1:13" s="150" customFormat="1" ht="26.25" customHeight="1">
      <c r="A11" s="152">
        <v>9</v>
      </c>
      <c r="B11" s="161" t="s">
        <v>148</v>
      </c>
      <c r="C11" s="153" t="e">
        <f>#REF!</f>
        <v>#REF!</v>
      </c>
      <c r="D11" s="160" t="e">
        <f>#REF!</f>
        <v>#REF!</v>
      </c>
      <c r="E11" s="160" t="e">
        <f>#REF!</f>
        <v>#REF!</v>
      </c>
      <c r="F11" s="154" t="e">
        <f>#REF!</f>
        <v>#REF!</v>
      </c>
      <c r="G11" s="155" t="e">
        <f>#REF!</f>
        <v>#REF!</v>
      </c>
      <c r="H11" s="154" t="s">
        <v>93</v>
      </c>
      <c r="I11" s="156"/>
      <c r="J11" s="154" t="str">
        <f>BİLGİLERİ!$F$21</f>
        <v>Büyük Erkekler</v>
      </c>
      <c r="K11" s="157" t="str">
        <f t="shared" si="0"/>
        <v>Adana-Sprint ve Atlamalar Federasyon Deneme Yarışmaları</v>
      </c>
      <c r="L11" s="159" t="e">
        <f>#REF!</f>
        <v>#REF!</v>
      </c>
      <c r="M11" s="158" t="s">
        <v>186</v>
      </c>
    </row>
    <row r="12" spans="1:13" s="150" customFormat="1" ht="26.25" customHeight="1">
      <c r="A12" s="152">
        <v>10</v>
      </c>
      <c r="B12" s="161" t="s">
        <v>148</v>
      </c>
      <c r="C12" s="153" t="e">
        <f>#REF!</f>
        <v>#REF!</v>
      </c>
      <c r="D12" s="160" t="e">
        <f>#REF!</f>
        <v>#REF!</v>
      </c>
      <c r="E12" s="160" t="e">
        <f>#REF!</f>
        <v>#REF!</v>
      </c>
      <c r="F12" s="154" t="e">
        <f>#REF!</f>
        <v>#REF!</v>
      </c>
      <c r="G12" s="155" t="e">
        <f>#REF!</f>
        <v>#REF!</v>
      </c>
      <c r="H12" s="154" t="s">
        <v>93</v>
      </c>
      <c r="I12" s="156"/>
      <c r="J12" s="154" t="str">
        <f>BİLGİLERİ!$F$21</f>
        <v>Büyük Erkekler</v>
      </c>
      <c r="K12" s="157" t="str">
        <f t="shared" si="0"/>
        <v>Adana-Sprint ve Atlamalar Federasyon Deneme Yarışmaları</v>
      </c>
      <c r="L12" s="159" t="e">
        <f>#REF!</f>
        <v>#REF!</v>
      </c>
      <c r="M12" s="158" t="s">
        <v>186</v>
      </c>
    </row>
    <row r="13" spans="1:13" s="150" customFormat="1" ht="26.25" customHeight="1">
      <c r="A13" s="152">
        <v>11</v>
      </c>
      <c r="B13" s="161" t="s">
        <v>148</v>
      </c>
      <c r="C13" s="153" t="e">
        <f>#REF!</f>
        <v>#REF!</v>
      </c>
      <c r="D13" s="160" t="e">
        <f>#REF!</f>
        <v>#REF!</v>
      </c>
      <c r="E13" s="160" t="e">
        <f>#REF!</f>
        <v>#REF!</v>
      </c>
      <c r="F13" s="154" t="e">
        <f>#REF!</f>
        <v>#REF!</v>
      </c>
      <c r="G13" s="155" t="e">
        <f>#REF!</f>
        <v>#REF!</v>
      </c>
      <c r="H13" s="154" t="s">
        <v>93</v>
      </c>
      <c r="I13" s="156"/>
      <c r="J13" s="154" t="str">
        <f>BİLGİLERİ!$F$21</f>
        <v>Büyük Erkekler</v>
      </c>
      <c r="K13" s="157" t="str">
        <f t="shared" si="0"/>
        <v>Adana-Sprint ve Atlamalar Federasyon Deneme Yarışmaları</v>
      </c>
      <c r="L13" s="159" t="e">
        <f>#REF!</f>
        <v>#REF!</v>
      </c>
      <c r="M13" s="158" t="s">
        <v>186</v>
      </c>
    </row>
    <row r="14" spans="1:13" s="150" customFormat="1" ht="26.25" customHeight="1">
      <c r="A14" s="152">
        <v>12</v>
      </c>
      <c r="B14" s="161" t="s">
        <v>148</v>
      </c>
      <c r="C14" s="153" t="e">
        <f>#REF!</f>
        <v>#REF!</v>
      </c>
      <c r="D14" s="160" t="e">
        <f>#REF!</f>
        <v>#REF!</v>
      </c>
      <c r="E14" s="160" t="e">
        <f>#REF!</f>
        <v>#REF!</v>
      </c>
      <c r="F14" s="154" t="e">
        <f>#REF!</f>
        <v>#REF!</v>
      </c>
      <c r="G14" s="155" t="e">
        <f>#REF!</f>
        <v>#REF!</v>
      </c>
      <c r="H14" s="154" t="s">
        <v>93</v>
      </c>
      <c r="I14" s="156"/>
      <c r="J14" s="154" t="str">
        <f>BİLGİLERİ!$F$21</f>
        <v>Büyük Erkekler</v>
      </c>
      <c r="K14" s="157" t="str">
        <f t="shared" si="0"/>
        <v>Adana-Sprint ve Atlamalar Federasyon Deneme Yarışmaları</v>
      </c>
      <c r="L14" s="159" t="e">
        <f>#REF!</f>
        <v>#REF!</v>
      </c>
      <c r="M14" s="158" t="s">
        <v>186</v>
      </c>
    </row>
    <row r="15" spans="1:13" s="150" customFormat="1" ht="26.25" customHeight="1">
      <c r="A15" s="152">
        <v>13</v>
      </c>
      <c r="B15" s="161" t="s">
        <v>148</v>
      </c>
      <c r="C15" s="153" t="e">
        <f>#REF!</f>
        <v>#REF!</v>
      </c>
      <c r="D15" s="160" t="e">
        <f>#REF!</f>
        <v>#REF!</v>
      </c>
      <c r="E15" s="160" t="e">
        <f>#REF!</f>
        <v>#REF!</v>
      </c>
      <c r="F15" s="154" t="e">
        <f>#REF!</f>
        <v>#REF!</v>
      </c>
      <c r="G15" s="155" t="e">
        <f>#REF!</f>
        <v>#REF!</v>
      </c>
      <c r="H15" s="154" t="s">
        <v>93</v>
      </c>
      <c r="I15" s="156"/>
      <c r="J15" s="154" t="str">
        <f>BİLGİLERİ!$F$21</f>
        <v>Büyük Erkekler</v>
      </c>
      <c r="K15" s="157" t="str">
        <f t="shared" si="0"/>
        <v>Adana-Sprint ve Atlamalar Federasyon Deneme Yarışmaları</v>
      </c>
      <c r="L15" s="159" t="e">
        <f>#REF!</f>
        <v>#REF!</v>
      </c>
      <c r="M15" s="158" t="s">
        <v>186</v>
      </c>
    </row>
    <row r="16" spans="1:13" s="150" customFormat="1" ht="26.25" customHeight="1">
      <c r="A16" s="152">
        <v>14</v>
      </c>
      <c r="B16" s="161" t="s">
        <v>148</v>
      </c>
      <c r="C16" s="153" t="e">
        <f>#REF!</f>
        <v>#REF!</v>
      </c>
      <c r="D16" s="160" t="e">
        <f>#REF!</f>
        <v>#REF!</v>
      </c>
      <c r="E16" s="160" t="e">
        <f>#REF!</f>
        <v>#REF!</v>
      </c>
      <c r="F16" s="154" t="e">
        <f>#REF!</f>
        <v>#REF!</v>
      </c>
      <c r="G16" s="155" t="e">
        <f>#REF!</f>
        <v>#REF!</v>
      </c>
      <c r="H16" s="154" t="s">
        <v>93</v>
      </c>
      <c r="I16" s="156"/>
      <c r="J16" s="154" t="str">
        <f>BİLGİLERİ!$F$21</f>
        <v>Büyük Erkekler</v>
      </c>
      <c r="K16" s="157" t="str">
        <f t="shared" si="0"/>
        <v>Adana-Sprint ve Atlamalar Federasyon Deneme Yarışmaları</v>
      </c>
      <c r="L16" s="159" t="e">
        <f>#REF!</f>
        <v>#REF!</v>
      </c>
      <c r="M16" s="158" t="s">
        <v>186</v>
      </c>
    </row>
    <row r="17" spans="1:13" s="150" customFormat="1" ht="26.25" customHeight="1">
      <c r="A17" s="152">
        <v>15</v>
      </c>
      <c r="B17" s="161" t="s">
        <v>148</v>
      </c>
      <c r="C17" s="153" t="e">
        <f>#REF!</f>
        <v>#REF!</v>
      </c>
      <c r="D17" s="160" t="e">
        <f>#REF!</f>
        <v>#REF!</v>
      </c>
      <c r="E17" s="160" t="e">
        <f>#REF!</f>
        <v>#REF!</v>
      </c>
      <c r="F17" s="154" t="e">
        <f>#REF!</f>
        <v>#REF!</v>
      </c>
      <c r="G17" s="155" t="e">
        <f>#REF!</f>
        <v>#REF!</v>
      </c>
      <c r="H17" s="154" t="s">
        <v>93</v>
      </c>
      <c r="I17" s="156"/>
      <c r="J17" s="154" t="str">
        <f>BİLGİLERİ!$F$21</f>
        <v>Büyük Erkekler</v>
      </c>
      <c r="K17" s="157" t="str">
        <f t="shared" si="0"/>
        <v>Adana-Sprint ve Atlamalar Federasyon Deneme Yarışmaları</v>
      </c>
      <c r="L17" s="159" t="e">
        <f>#REF!</f>
        <v>#REF!</v>
      </c>
      <c r="M17" s="158" t="s">
        <v>186</v>
      </c>
    </row>
    <row r="18" spans="1:13" s="150" customFormat="1" ht="26.25" customHeight="1">
      <c r="A18" s="152">
        <v>16</v>
      </c>
      <c r="B18" s="161" t="s">
        <v>148</v>
      </c>
      <c r="C18" s="153" t="e">
        <f>#REF!</f>
        <v>#REF!</v>
      </c>
      <c r="D18" s="160" t="e">
        <f>#REF!</f>
        <v>#REF!</v>
      </c>
      <c r="E18" s="160" t="e">
        <f>#REF!</f>
        <v>#REF!</v>
      </c>
      <c r="F18" s="154" t="e">
        <f>#REF!</f>
        <v>#REF!</v>
      </c>
      <c r="G18" s="155" t="e">
        <f>#REF!</f>
        <v>#REF!</v>
      </c>
      <c r="H18" s="154" t="s">
        <v>93</v>
      </c>
      <c r="I18" s="156"/>
      <c r="J18" s="154" t="str">
        <f>BİLGİLERİ!$F$21</f>
        <v>Büyük Erkekler</v>
      </c>
      <c r="K18" s="157" t="str">
        <f t="shared" si="0"/>
        <v>Adana-Sprint ve Atlamalar Federasyon Deneme Yarışmaları</v>
      </c>
      <c r="L18" s="159" t="e">
        <f>#REF!</f>
        <v>#REF!</v>
      </c>
      <c r="M18" s="158" t="s">
        <v>186</v>
      </c>
    </row>
    <row r="19" spans="1:13" s="150" customFormat="1" ht="26.25" customHeight="1">
      <c r="A19" s="152">
        <v>17</v>
      </c>
      <c r="B19" s="161" t="s">
        <v>148</v>
      </c>
      <c r="C19" s="153" t="e">
        <f>#REF!</f>
        <v>#REF!</v>
      </c>
      <c r="D19" s="160" t="e">
        <f>#REF!</f>
        <v>#REF!</v>
      </c>
      <c r="E19" s="160" t="e">
        <f>#REF!</f>
        <v>#REF!</v>
      </c>
      <c r="F19" s="154" t="e">
        <f>#REF!</f>
        <v>#REF!</v>
      </c>
      <c r="G19" s="155" t="e">
        <f>#REF!</f>
        <v>#REF!</v>
      </c>
      <c r="H19" s="154" t="s">
        <v>93</v>
      </c>
      <c r="I19" s="159"/>
      <c r="J19" s="154" t="str">
        <f>BİLGİLERİ!$F$21</f>
        <v>Büyük Erkekler</v>
      </c>
      <c r="K19" s="157" t="str">
        <f t="shared" si="0"/>
        <v>Adana-Sprint ve Atlamalar Federasyon Deneme Yarışmaları</v>
      </c>
      <c r="L19" s="159" t="e">
        <f>#REF!</f>
        <v>#REF!</v>
      </c>
      <c r="M19" s="158" t="s">
        <v>186</v>
      </c>
    </row>
    <row r="20" spans="1:13" s="150" customFormat="1" ht="26.25" customHeight="1">
      <c r="A20" s="152">
        <v>18</v>
      </c>
      <c r="B20" s="161" t="s">
        <v>148</v>
      </c>
      <c r="C20" s="153" t="e">
        <f>#REF!</f>
        <v>#REF!</v>
      </c>
      <c r="D20" s="160" t="e">
        <f>#REF!</f>
        <v>#REF!</v>
      </c>
      <c r="E20" s="160" t="e">
        <f>#REF!</f>
        <v>#REF!</v>
      </c>
      <c r="F20" s="154" t="e">
        <f>#REF!</f>
        <v>#REF!</v>
      </c>
      <c r="G20" s="155" t="e">
        <f>#REF!</f>
        <v>#REF!</v>
      </c>
      <c r="H20" s="154" t="s">
        <v>93</v>
      </c>
      <c r="I20" s="159"/>
      <c r="J20" s="154" t="str">
        <f>BİLGİLERİ!$F$21</f>
        <v>Büyük Erkekler</v>
      </c>
      <c r="K20" s="157" t="str">
        <f t="shared" si="0"/>
        <v>Adana-Sprint ve Atlamalar Federasyon Deneme Yarışmaları</v>
      </c>
      <c r="L20" s="159" t="e">
        <f>#REF!</f>
        <v>#REF!</v>
      </c>
      <c r="M20" s="158" t="s">
        <v>186</v>
      </c>
    </row>
    <row r="21" spans="1:13" s="150" customFormat="1" ht="26.25" customHeight="1">
      <c r="A21" s="152">
        <v>19</v>
      </c>
      <c r="B21" s="161" t="s">
        <v>148</v>
      </c>
      <c r="C21" s="153" t="e">
        <f>#REF!</f>
        <v>#REF!</v>
      </c>
      <c r="D21" s="160" t="e">
        <f>#REF!</f>
        <v>#REF!</v>
      </c>
      <c r="E21" s="160" t="e">
        <f>#REF!</f>
        <v>#REF!</v>
      </c>
      <c r="F21" s="154" t="e">
        <f>#REF!</f>
        <v>#REF!</v>
      </c>
      <c r="G21" s="155" t="e">
        <f>#REF!</f>
        <v>#REF!</v>
      </c>
      <c r="H21" s="154" t="s">
        <v>93</v>
      </c>
      <c r="I21" s="159"/>
      <c r="J21" s="154" t="str">
        <f>BİLGİLERİ!$F$21</f>
        <v>Büyük Erkekler</v>
      </c>
      <c r="K21" s="157" t="str">
        <f t="shared" si="0"/>
        <v>Adana-Sprint ve Atlamalar Federasyon Deneme Yarışmaları</v>
      </c>
      <c r="L21" s="159" t="e">
        <f>#REF!</f>
        <v>#REF!</v>
      </c>
      <c r="M21" s="158" t="s">
        <v>186</v>
      </c>
    </row>
    <row r="22" spans="1:13" s="150" customFormat="1" ht="26.25" customHeight="1">
      <c r="A22" s="152">
        <v>20</v>
      </c>
      <c r="B22" s="161" t="s">
        <v>148</v>
      </c>
      <c r="C22" s="153" t="e">
        <f>#REF!</f>
        <v>#REF!</v>
      </c>
      <c r="D22" s="160" t="e">
        <f>#REF!</f>
        <v>#REF!</v>
      </c>
      <c r="E22" s="160" t="e">
        <f>#REF!</f>
        <v>#REF!</v>
      </c>
      <c r="F22" s="154" t="e">
        <f>#REF!</f>
        <v>#REF!</v>
      </c>
      <c r="G22" s="155" t="e">
        <f>#REF!</f>
        <v>#REF!</v>
      </c>
      <c r="H22" s="154" t="s">
        <v>93</v>
      </c>
      <c r="I22" s="159"/>
      <c r="J22" s="154" t="str">
        <f>BİLGİLERİ!$F$21</f>
        <v>Büyük Erkekler</v>
      </c>
      <c r="K22" s="157" t="str">
        <f t="shared" si="0"/>
        <v>Adana-Sprint ve Atlamalar Federasyon Deneme Yarışmaları</v>
      </c>
      <c r="L22" s="159" t="e">
        <f>#REF!</f>
        <v>#REF!</v>
      </c>
      <c r="M22" s="158" t="s">
        <v>186</v>
      </c>
    </row>
    <row r="23" spans="1:13" s="150" customFormat="1" ht="26.25" customHeight="1">
      <c r="A23" s="152">
        <v>21</v>
      </c>
      <c r="B23" s="161" t="s">
        <v>148</v>
      </c>
      <c r="C23" s="153" t="e">
        <f>#REF!</f>
        <v>#REF!</v>
      </c>
      <c r="D23" s="160" t="e">
        <f>#REF!</f>
        <v>#REF!</v>
      </c>
      <c r="E23" s="160" t="e">
        <f>#REF!</f>
        <v>#REF!</v>
      </c>
      <c r="F23" s="154" t="e">
        <f>#REF!</f>
        <v>#REF!</v>
      </c>
      <c r="G23" s="155" t="e">
        <f>#REF!</f>
        <v>#REF!</v>
      </c>
      <c r="H23" s="154" t="s">
        <v>93</v>
      </c>
      <c r="I23" s="159"/>
      <c r="J23" s="154" t="str">
        <f>BİLGİLERİ!$F$21</f>
        <v>Büyük Erkekler</v>
      </c>
      <c r="K23" s="157" t="str">
        <f t="shared" si="0"/>
        <v>Adana-Sprint ve Atlamalar Federasyon Deneme Yarışmaları</v>
      </c>
      <c r="L23" s="159" t="e">
        <f>#REF!</f>
        <v>#REF!</v>
      </c>
      <c r="M23" s="158" t="s">
        <v>186</v>
      </c>
    </row>
    <row r="24" spans="1:13" s="150" customFormat="1" ht="26.25" customHeight="1">
      <c r="A24" s="152">
        <v>22</v>
      </c>
      <c r="B24" s="161" t="s">
        <v>148</v>
      </c>
      <c r="C24" s="153" t="e">
        <f>#REF!</f>
        <v>#REF!</v>
      </c>
      <c r="D24" s="160" t="e">
        <f>#REF!</f>
        <v>#REF!</v>
      </c>
      <c r="E24" s="160" t="e">
        <f>#REF!</f>
        <v>#REF!</v>
      </c>
      <c r="F24" s="154" t="e">
        <f>#REF!</f>
        <v>#REF!</v>
      </c>
      <c r="G24" s="155" t="e">
        <f>#REF!</f>
        <v>#REF!</v>
      </c>
      <c r="H24" s="154" t="s">
        <v>93</v>
      </c>
      <c r="I24" s="159"/>
      <c r="J24" s="154" t="str">
        <f>BİLGİLERİ!$F$21</f>
        <v>Büyük Erkekler</v>
      </c>
      <c r="K24" s="157" t="str">
        <f t="shared" si="0"/>
        <v>Adana-Sprint ve Atlamalar Federasyon Deneme Yarışmaları</v>
      </c>
      <c r="L24" s="159" t="e">
        <f>#REF!</f>
        <v>#REF!</v>
      </c>
      <c r="M24" s="158" t="s">
        <v>186</v>
      </c>
    </row>
    <row r="25" spans="1:13" s="150" customFormat="1" ht="26.25" customHeight="1">
      <c r="A25" s="152">
        <v>23</v>
      </c>
      <c r="B25" s="161" t="s">
        <v>148</v>
      </c>
      <c r="C25" s="153" t="e">
        <f>#REF!</f>
        <v>#REF!</v>
      </c>
      <c r="D25" s="160" t="e">
        <f>#REF!</f>
        <v>#REF!</v>
      </c>
      <c r="E25" s="160" t="e">
        <f>#REF!</f>
        <v>#REF!</v>
      </c>
      <c r="F25" s="154" t="e">
        <f>#REF!</f>
        <v>#REF!</v>
      </c>
      <c r="G25" s="155" t="e">
        <f>#REF!</f>
        <v>#REF!</v>
      </c>
      <c r="H25" s="154" t="s">
        <v>93</v>
      </c>
      <c r="I25" s="159"/>
      <c r="J25" s="154" t="str">
        <f>BİLGİLERİ!$F$21</f>
        <v>Büyük Erkekler</v>
      </c>
      <c r="K25" s="157" t="str">
        <f t="shared" si="0"/>
        <v>Adana-Sprint ve Atlamalar Federasyon Deneme Yarışmaları</v>
      </c>
      <c r="L25" s="159" t="e">
        <f>#REF!</f>
        <v>#REF!</v>
      </c>
      <c r="M25" s="158" t="s">
        <v>186</v>
      </c>
    </row>
    <row r="26" spans="1:13" s="150" customFormat="1" ht="26.25" customHeight="1">
      <c r="A26" s="152">
        <v>24</v>
      </c>
      <c r="B26" s="161" t="s">
        <v>148</v>
      </c>
      <c r="C26" s="153" t="e">
        <f>#REF!</f>
        <v>#REF!</v>
      </c>
      <c r="D26" s="160" t="e">
        <f>#REF!</f>
        <v>#REF!</v>
      </c>
      <c r="E26" s="160" t="e">
        <f>#REF!</f>
        <v>#REF!</v>
      </c>
      <c r="F26" s="154" t="e">
        <f>#REF!</f>
        <v>#REF!</v>
      </c>
      <c r="G26" s="155" t="e">
        <f>#REF!</f>
        <v>#REF!</v>
      </c>
      <c r="H26" s="154" t="s">
        <v>93</v>
      </c>
      <c r="I26" s="159"/>
      <c r="J26" s="154" t="str">
        <f>BİLGİLERİ!$F$21</f>
        <v>Büyük Erkekler</v>
      </c>
      <c r="K26" s="157" t="str">
        <f t="shared" si="0"/>
        <v>Adana-Sprint ve Atlamalar Federasyon Deneme Yarışmaları</v>
      </c>
      <c r="L26" s="159" t="e">
        <f>#REF!</f>
        <v>#REF!</v>
      </c>
      <c r="M26" s="158" t="s">
        <v>186</v>
      </c>
    </row>
    <row r="27" spans="1:13" s="150" customFormat="1" ht="26.25" customHeight="1">
      <c r="A27" s="152">
        <v>25</v>
      </c>
      <c r="B27" s="161" t="s">
        <v>148</v>
      </c>
      <c r="C27" s="153" t="e">
        <f>#REF!</f>
        <v>#REF!</v>
      </c>
      <c r="D27" s="160" t="e">
        <f>#REF!</f>
        <v>#REF!</v>
      </c>
      <c r="E27" s="160" t="e">
        <f>#REF!</f>
        <v>#REF!</v>
      </c>
      <c r="F27" s="154" t="e">
        <f>#REF!</f>
        <v>#REF!</v>
      </c>
      <c r="G27" s="155" t="e">
        <f>#REF!</f>
        <v>#REF!</v>
      </c>
      <c r="H27" s="154" t="s">
        <v>93</v>
      </c>
      <c r="I27" s="159"/>
      <c r="J27" s="154" t="str">
        <f>BİLGİLERİ!$F$21</f>
        <v>Büyük Erkekler</v>
      </c>
      <c r="K27" s="157" t="str">
        <f t="shared" si="0"/>
        <v>Adana-Sprint ve Atlamalar Federasyon Deneme Yarışmaları</v>
      </c>
      <c r="L27" s="159" t="e">
        <f>#REF!</f>
        <v>#REF!</v>
      </c>
      <c r="M27" s="158" t="s">
        <v>186</v>
      </c>
    </row>
    <row r="28" spans="1:13" s="150" customFormat="1" ht="26.25" customHeight="1">
      <c r="A28" s="152">
        <v>26</v>
      </c>
      <c r="B28" s="161" t="s">
        <v>148</v>
      </c>
      <c r="C28" s="153" t="e">
        <f>#REF!</f>
        <v>#REF!</v>
      </c>
      <c r="D28" s="160" t="e">
        <f>#REF!</f>
        <v>#REF!</v>
      </c>
      <c r="E28" s="160" t="e">
        <f>#REF!</f>
        <v>#REF!</v>
      </c>
      <c r="F28" s="154" t="e">
        <f>#REF!</f>
        <v>#REF!</v>
      </c>
      <c r="G28" s="155" t="e">
        <f>#REF!</f>
        <v>#REF!</v>
      </c>
      <c r="H28" s="154" t="s">
        <v>93</v>
      </c>
      <c r="I28" s="159"/>
      <c r="J28" s="154" t="str">
        <f>BİLGİLERİ!$F$21</f>
        <v>Büyük Erkekler</v>
      </c>
      <c r="K28" s="157" t="str">
        <f t="shared" si="0"/>
        <v>Adana-Sprint ve Atlamalar Federasyon Deneme Yarışmaları</v>
      </c>
      <c r="L28" s="159" t="e">
        <f>#REF!</f>
        <v>#REF!</v>
      </c>
      <c r="M28" s="158" t="s">
        <v>186</v>
      </c>
    </row>
    <row r="29" spans="1:13" s="150" customFormat="1" ht="26.25" customHeight="1">
      <c r="A29" s="152">
        <v>27</v>
      </c>
      <c r="B29" s="161" t="s">
        <v>148</v>
      </c>
      <c r="C29" s="153" t="e">
        <f>#REF!</f>
        <v>#REF!</v>
      </c>
      <c r="D29" s="160" t="e">
        <f>#REF!</f>
        <v>#REF!</v>
      </c>
      <c r="E29" s="160" t="e">
        <f>#REF!</f>
        <v>#REF!</v>
      </c>
      <c r="F29" s="154" t="e">
        <f>#REF!</f>
        <v>#REF!</v>
      </c>
      <c r="G29" s="155" t="e">
        <f>#REF!</f>
        <v>#REF!</v>
      </c>
      <c r="H29" s="154" t="s">
        <v>93</v>
      </c>
      <c r="I29" s="159"/>
      <c r="J29" s="154" t="str">
        <f>BİLGİLERİ!$F$21</f>
        <v>Büyük Erkekler</v>
      </c>
      <c r="K29" s="157" t="str">
        <f t="shared" si="0"/>
        <v>Adana-Sprint ve Atlamalar Federasyon Deneme Yarışmaları</v>
      </c>
      <c r="L29" s="159" t="e">
        <f>#REF!</f>
        <v>#REF!</v>
      </c>
      <c r="M29" s="158" t="s">
        <v>186</v>
      </c>
    </row>
    <row r="30" spans="1:13" s="150" customFormat="1" ht="26.25" customHeight="1">
      <c r="A30" s="152">
        <v>28</v>
      </c>
      <c r="B30" s="161" t="s">
        <v>148</v>
      </c>
      <c r="C30" s="153" t="e">
        <f>#REF!</f>
        <v>#REF!</v>
      </c>
      <c r="D30" s="160" t="e">
        <f>#REF!</f>
        <v>#REF!</v>
      </c>
      <c r="E30" s="160" t="e">
        <f>#REF!</f>
        <v>#REF!</v>
      </c>
      <c r="F30" s="154" t="e">
        <f>#REF!</f>
        <v>#REF!</v>
      </c>
      <c r="G30" s="155" t="e">
        <f>#REF!</f>
        <v>#REF!</v>
      </c>
      <c r="H30" s="154" t="s">
        <v>93</v>
      </c>
      <c r="I30" s="159"/>
      <c r="J30" s="154" t="str">
        <f>BİLGİLERİ!$F$21</f>
        <v>Büyük Erkekler</v>
      </c>
      <c r="K30" s="157" t="str">
        <f t="shared" si="0"/>
        <v>Adana-Sprint ve Atlamalar Federasyon Deneme Yarışmaları</v>
      </c>
      <c r="L30" s="159" t="e">
        <f>#REF!</f>
        <v>#REF!</v>
      </c>
      <c r="M30" s="158" t="s">
        <v>186</v>
      </c>
    </row>
    <row r="31" spans="1:13" s="150" customFormat="1" ht="26.25" customHeight="1">
      <c r="A31" s="152">
        <v>29</v>
      </c>
      <c r="B31" s="161" t="s">
        <v>148</v>
      </c>
      <c r="C31" s="153" t="e">
        <f>#REF!</f>
        <v>#REF!</v>
      </c>
      <c r="D31" s="160" t="e">
        <f>#REF!</f>
        <v>#REF!</v>
      </c>
      <c r="E31" s="160" t="e">
        <f>#REF!</f>
        <v>#REF!</v>
      </c>
      <c r="F31" s="154" t="e">
        <f>#REF!</f>
        <v>#REF!</v>
      </c>
      <c r="G31" s="155" t="e">
        <f>#REF!</f>
        <v>#REF!</v>
      </c>
      <c r="H31" s="154" t="s">
        <v>93</v>
      </c>
      <c r="I31" s="159"/>
      <c r="J31" s="154" t="str">
        <f>BİLGİLERİ!$F$21</f>
        <v>Büyük Erkekler</v>
      </c>
      <c r="K31" s="157" t="str">
        <f t="shared" si="0"/>
        <v>Adana-Sprint ve Atlamalar Federasyon Deneme Yarışmaları</v>
      </c>
      <c r="L31" s="159" t="e">
        <f>#REF!</f>
        <v>#REF!</v>
      </c>
      <c r="M31" s="158" t="s">
        <v>186</v>
      </c>
    </row>
    <row r="32" spans="1:13" s="150" customFormat="1" ht="26.25" customHeight="1">
      <c r="A32" s="152">
        <v>30</v>
      </c>
      <c r="B32" s="161" t="s">
        <v>148</v>
      </c>
      <c r="C32" s="153" t="e">
        <f>#REF!</f>
        <v>#REF!</v>
      </c>
      <c r="D32" s="160" t="e">
        <f>#REF!</f>
        <v>#REF!</v>
      </c>
      <c r="E32" s="160" t="e">
        <f>#REF!</f>
        <v>#REF!</v>
      </c>
      <c r="F32" s="154" t="e">
        <f>#REF!</f>
        <v>#REF!</v>
      </c>
      <c r="G32" s="155" t="e">
        <f>#REF!</f>
        <v>#REF!</v>
      </c>
      <c r="H32" s="154" t="s">
        <v>93</v>
      </c>
      <c r="I32" s="159"/>
      <c r="J32" s="154" t="str">
        <f>BİLGİLERİ!$F$21</f>
        <v>Büyük Erkekler</v>
      </c>
      <c r="K32" s="157" t="str">
        <f t="shared" si="0"/>
        <v>Adana-Sprint ve Atlamalar Federasyon Deneme Yarışmaları</v>
      </c>
      <c r="L32" s="159" t="e">
        <f>#REF!</f>
        <v>#REF!</v>
      </c>
      <c r="M32" s="158" t="s">
        <v>186</v>
      </c>
    </row>
    <row r="33" spans="1:13" s="150" customFormat="1" ht="26.25" customHeight="1">
      <c r="A33" s="152">
        <v>31</v>
      </c>
      <c r="B33" s="161" t="s">
        <v>148</v>
      </c>
      <c r="C33" s="153" t="e">
        <f>#REF!</f>
        <v>#REF!</v>
      </c>
      <c r="D33" s="160" t="e">
        <f>#REF!</f>
        <v>#REF!</v>
      </c>
      <c r="E33" s="160" t="e">
        <f>#REF!</f>
        <v>#REF!</v>
      </c>
      <c r="F33" s="154" t="e">
        <f>#REF!</f>
        <v>#REF!</v>
      </c>
      <c r="G33" s="155" t="e">
        <f>#REF!</f>
        <v>#REF!</v>
      </c>
      <c r="H33" s="154" t="s">
        <v>93</v>
      </c>
      <c r="I33" s="159"/>
      <c r="J33" s="154" t="str">
        <f>BİLGİLERİ!$F$21</f>
        <v>Büyük Erkekler</v>
      </c>
      <c r="K33" s="157" t="str">
        <f t="shared" si="0"/>
        <v>Adana-Sprint ve Atlamalar Federasyon Deneme Yarışmaları</v>
      </c>
      <c r="L33" s="159" t="e">
        <f>#REF!</f>
        <v>#REF!</v>
      </c>
      <c r="M33" s="158" t="s">
        <v>186</v>
      </c>
    </row>
    <row r="34" spans="1:13" s="150" customFormat="1" ht="26.25" customHeight="1">
      <c r="A34" s="152">
        <v>32</v>
      </c>
      <c r="B34" s="161" t="s">
        <v>148</v>
      </c>
      <c r="C34" s="153" t="e">
        <f>#REF!</f>
        <v>#REF!</v>
      </c>
      <c r="D34" s="160" t="e">
        <f>#REF!</f>
        <v>#REF!</v>
      </c>
      <c r="E34" s="160" t="e">
        <f>#REF!</f>
        <v>#REF!</v>
      </c>
      <c r="F34" s="154" t="e">
        <f>#REF!</f>
        <v>#REF!</v>
      </c>
      <c r="G34" s="155" t="e">
        <f>#REF!</f>
        <v>#REF!</v>
      </c>
      <c r="H34" s="154" t="s">
        <v>93</v>
      </c>
      <c r="I34" s="159"/>
      <c r="J34" s="154" t="str">
        <f>BİLGİLERİ!$F$21</f>
        <v>Büyük Erkekler</v>
      </c>
      <c r="K34" s="157" t="str">
        <f t="shared" si="0"/>
        <v>Adana-Sprint ve Atlamalar Federasyon Deneme Yarışmaları</v>
      </c>
      <c r="L34" s="159" t="e">
        <f>#REF!</f>
        <v>#REF!</v>
      </c>
      <c r="M34" s="158" t="s">
        <v>186</v>
      </c>
    </row>
    <row r="35" spans="1:13" s="150" customFormat="1" ht="26.25" customHeight="1">
      <c r="A35" s="152">
        <v>33</v>
      </c>
      <c r="B35" s="161" t="s">
        <v>148</v>
      </c>
      <c r="C35" s="153" t="e">
        <f>#REF!</f>
        <v>#REF!</v>
      </c>
      <c r="D35" s="160" t="e">
        <f>#REF!</f>
        <v>#REF!</v>
      </c>
      <c r="E35" s="160" t="e">
        <f>#REF!</f>
        <v>#REF!</v>
      </c>
      <c r="F35" s="154" t="e">
        <f>#REF!</f>
        <v>#REF!</v>
      </c>
      <c r="G35" s="155" t="e">
        <f>#REF!</f>
        <v>#REF!</v>
      </c>
      <c r="H35" s="154" t="s">
        <v>93</v>
      </c>
      <c r="I35" s="159"/>
      <c r="J35" s="154" t="str">
        <f>BİLGİLERİ!$F$21</f>
        <v>Büyük Erkekler</v>
      </c>
      <c r="K35" s="157" t="str">
        <f aca="true" t="shared" si="1" ref="K35:K41">CONCATENATE(K$1,"-",A$1)</f>
        <v>Adana-Sprint ve Atlamalar Federasyon Deneme Yarışmaları</v>
      </c>
      <c r="L35" s="159" t="e">
        <f>#REF!</f>
        <v>#REF!</v>
      </c>
      <c r="M35" s="158" t="s">
        <v>186</v>
      </c>
    </row>
    <row r="36" spans="1:13" s="150" customFormat="1" ht="26.25" customHeight="1">
      <c r="A36" s="152">
        <v>34</v>
      </c>
      <c r="B36" s="161" t="s">
        <v>148</v>
      </c>
      <c r="C36" s="153" t="e">
        <f>#REF!</f>
        <v>#REF!</v>
      </c>
      <c r="D36" s="160" t="e">
        <f>#REF!</f>
        <v>#REF!</v>
      </c>
      <c r="E36" s="160" t="e">
        <f>#REF!</f>
        <v>#REF!</v>
      </c>
      <c r="F36" s="154" t="e">
        <f>#REF!</f>
        <v>#REF!</v>
      </c>
      <c r="G36" s="155" t="e">
        <f>#REF!</f>
        <v>#REF!</v>
      </c>
      <c r="H36" s="154" t="s">
        <v>93</v>
      </c>
      <c r="I36" s="159"/>
      <c r="J36" s="154" t="str">
        <f>BİLGİLERİ!$F$21</f>
        <v>Büyük Erkekler</v>
      </c>
      <c r="K36" s="157" t="str">
        <f t="shared" si="1"/>
        <v>Adana-Sprint ve Atlamalar Federasyon Deneme Yarışmaları</v>
      </c>
      <c r="L36" s="159" t="e">
        <f>#REF!</f>
        <v>#REF!</v>
      </c>
      <c r="M36" s="158" t="s">
        <v>186</v>
      </c>
    </row>
    <row r="37" spans="1:13" s="150" customFormat="1" ht="26.25" customHeight="1">
      <c r="A37" s="152">
        <v>35</v>
      </c>
      <c r="B37" s="161" t="s">
        <v>148</v>
      </c>
      <c r="C37" s="153" t="e">
        <f>#REF!</f>
        <v>#REF!</v>
      </c>
      <c r="D37" s="160" t="e">
        <f>#REF!</f>
        <v>#REF!</v>
      </c>
      <c r="E37" s="160" t="e">
        <f>#REF!</f>
        <v>#REF!</v>
      </c>
      <c r="F37" s="154" t="e">
        <f>#REF!</f>
        <v>#REF!</v>
      </c>
      <c r="G37" s="155" t="e">
        <f>#REF!</f>
        <v>#REF!</v>
      </c>
      <c r="H37" s="154" t="s">
        <v>93</v>
      </c>
      <c r="I37" s="159"/>
      <c r="J37" s="154" t="str">
        <f>BİLGİLERİ!$F$21</f>
        <v>Büyük Erkekler</v>
      </c>
      <c r="K37" s="157" t="str">
        <f t="shared" si="1"/>
        <v>Adana-Sprint ve Atlamalar Federasyon Deneme Yarışmaları</v>
      </c>
      <c r="L37" s="159" t="e">
        <f>#REF!</f>
        <v>#REF!</v>
      </c>
      <c r="M37" s="158" t="s">
        <v>186</v>
      </c>
    </row>
    <row r="38" spans="1:13" s="150" customFormat="1" ht="26.25" customHeight="1">
      <c r="A38" s="152">
        <v>36</v>
      </c>
      <c r="B38" s="161" t="s">
        <v>148</v>
      </c>
      <c r="C38" s="153" t="e">
        <f>#REF!</f>
        <v>#REF!</v>
      </c>
      <c r="D38" s="160" t="e">
        <f>#REF!</f>
        <v>#REF!</v>
      </c>
      <c r="E38" s="160" t="e">
        <f>#REF!</f>
        <v>#REF!</v>
      </c>
      <c r="F38" s="154" t="e">
        <f>#REF!</f>
        <v>#REF!</v>
      </c>
      <c r="G38" s="155" t="e">
        <f>#REF!</f>
        <v>#REF!</v>
      </c>
      <c r="H38" s="154" t="s">
        <v>93</v>
      </c>
      <c r="I38" s="159"/>
      <c r="J38" s="154" t="str">
        <f>BİLGİLERİ!$F$21</f>
        <v>Büyük Erkekler</v>
      </c>
      <c r="K38" s="157" t="str">
        <f t="shared" si="1"/>
        <v>Adana-Sprint ve Atlamalar Federasyon Deneme Yarışmaları</v>
      </c>
      <c r="L38" s="159" t="e">
        <f>#REF!</f>
        <v>#REF!</v>
      </c>
      <c r="M38" s="158" t="s">
        <v>186</v>
      </c>
    </row>
    <row r="39" spans="1:13" s="150" customFormat="1" ht="26.25" customHeight="1">
      <c r="A39" s="152">
        <v>37</v>
      </c>
      <c r="B39" s="161" t="s">
        <v>148</v>
      </c>
      <c r="C39" s="153" t="e">
        <f>#REF!</f>
        <v>#REF!</v>
      </c>
      <c r="D39" s="160" t="e">
        <f>#REF!</f>
        <v>#REF!</v>
      </c>
      <c r="E39" s="160" t="e">
        <f>#REF!</f>
        <v>#REF!</v>
      </c>
      <c r="F39" s="154" t="e">
        <f>#REF!</f>
        <v>#REF!</v>
      </c>
      <c r="G39" s="155" t="e">
        <f>#REF!</f>
        <v>#REF!</v>
      </c>
      <c r="H39" s="154" t="s">
        <v>93</v>
      </c>
      <c r="I39" s="159"/>
      <c r="J39" s="154" t="str">
        <f>BİLGİLERİ!$F$21</f>
        <v>Büyük Erkekler</v>
      </c>
      <c r="K39" s="157" t="str">
        <f t="shared" si="1"/>
        <v>Adana-Sprint ve Atlamalar Federasyon Deneme Yarışmaları</v>
      </c>
      <c r="L39" s="159" t="e">
        <f>#REF!</f>
        <v>#REF!</v>
      </c>
      <c r="M39" s="158" t="s">
        <v>186</v>
      </c>
    </row>
    <row r="40" spans="1:13" s="150" customFormat="1" ht="26.25" customHeight="1">
      <c r="A40" s="152">
        <v>38</v>
      </c>
      <c r="B40" s="161" t="s">
        <v>148</v>
      </c>
      <c r="C40" s="153" t="e">
        <f>#REF!</f>
        <v>#REF!</v>
      </c>
      <c r="D40" s="160" t="e">
        <f>#REF!</f>
        <v>#REF!</v>
      </c>
      <c r="E40" s="160" t="e">
        <f>#REF!</f>
        <v>#REF!</v>
      </c>
      <c r="F40" s="154" t="e">
        <f>#REF!</f>
        <v>#REF!</v>
      </c>
      <c r="G40" s="155" t="e">
        <f>#REF!</f>
        <v>#REF!</v>
      </c>
      <c r="H40" s="154" t="s">
        <v>93</v>
      </c>
      <c r="I40" s="159"/>
      <c r="J40" s="154" t="str">
        <f>BİLGİLERİ!$F$21</f>
        <v>Büyük Erkekler</v>
      </c>
      <c r="K40" s="157" t="str">
        <f t="shared" si="1"/>
        <v>Adana-Sprint ve Atlamalar Federasyon Deneme Yarışmaları</v>
      </c>
      <c r="L40" s="159" t="e">
        <f>#REF!</f>
        <v>#REF!</v>
      </c>
      <c r="M40" s="158" t="s">
        <v>186</v>
      </c>
    </row>
    <row r="41" spans="1:13" s="150" customFormat="1" ht="26.25" customHeight="1">
      <c r="A41" s="152">
        <v>39</v>
      </c>
      <c r="B41" s="161" t="s">
        <v>148</v>
      </c>
      <c r="C41" s="153" t="e">
        <f>#REF!</f>
        <v>#REF!</v>
      </c>
      <c r="D41" s="160" t="e">
        <f>#REF!</f>
        <v>#REF!</v>
      </c>
      <c r="E41" s="160" t="e">
        <f>#REF!</f>
        <v>#REF!</v>
      </c>
      <c r="F41" s="154" t="e">
        <f>#REF!</f>
        <v>#REF!</v>
      </c>
      <c r="G41" s="155" t="e">
        <f>#REF!</f>
        <v>#REF!</v>
      </c>
      <c r="H41" s="154" t="s">
        <v>93</v>
      </c>
      <c r="I41" s="159"/>
      <c r="J41" s="154" t="str">
        <f>BİLGİLERİ!$F$21</f>
        <v>Büyük Erkekler</v>
      </c>
      <c r="K41" s="157" t="str">
        <f t="shared" si="1"/>
        <v>Adana-Sprint ve Atlamalar Federasyon Deneme Yarışmaları</v>
      </c>
      <c r="L41" s="159" t="e">
        <f>#REF!</f>
        <v>#REF!</v>
      </c>
      <c r="M41" s="158" t="s">
        <v>186</v>
      </c>
    </row>
    <row r="42" spans="1:13" s="150" customFormat="1" ht="26.25" customHeight="1">
      <c r="A42" s="152">
        <v>83</v>
      </c>
      <c r="B42" s="161" t="s">
        <v>48</v>
      </c>
      <c r="C42" s="153" t="str">
        <f>Uzun!D8</f>
        <v>04,04,1994</v>
      </c>
      <c r="D42" s="157" t="str">
        <f>Uzun!E8</f>
        <v>ŞİYAR  ALTIN</v>
      </c>
      <c r="E42" s="157" t="str">
        <f>Uzun!F8</f>
        <v>ADANA AMATÖRCE .SK</v>
      </c>
      <c r="F42" s="189">
        <f>Uzun!N8</f>
        <v>669</v>
      </c>
      <c r="G42" s="155">
        <f>Uzun!A8</f>
        <v>1</v>
      </c>
      <c r="H42" s="154" t="s">
        <v>48</v>
      </c>
      <c r="I42" s="159"/>
      <c r="J42" s="154" t="str">
        <f>BİLGİLERİ!$F$21</f>
        <v>Büyük Erkekler</v>
      </c>
      <c r="K42" s="157" t="str">
        <f>CONCATENATE(K$1,"-",A$1)</f>
        <v>Adana-Sprint ve Atlamalar Federasyon Deneme Yarışmaları</v>
      </c>
      <c r="L42" s="158" t="str">
        <f>Uzun!M$4</f>
        <v>10 Mayıs 2014 - 16.00</v>
      </c>
      <c r="M42" s="158" t="s">
        <v>186</v>
      </c>
    </row>
    <row r="43" spans="1:13" s="150" customFormat="1" ht="26.25" customHeight="1">
      <c r="A43" s="152">
        <v>84</v>
      </c>
      <c r="B43" s="161" t="s">
        <v>48</v>
      </c>
      <c r="C43" s="153">
        <f>Uzun!D9</f>
        <v>34462</v>
      </c>
      <c r="D43" s="157" t="str">
        <f>Uzun!E9</f>
        <v>HALIT KAAN AĞSU</v>
      </c>
      <c r="E43" s="157" t="str">
        <f>Uzun!F9</f>
        <v>ERZINCAN GENÇLIK SPOR </v>
      </c>
      <c r="F43" s="189">
        <f>Uzun!N9</f>
        <v>576</v>
      </c>
      <c r="G43" s="155">
        <f>Uzun!A9</f>
        <v>2</v>
      </c>
      <c r="H43" s="154" t="s">
        <v>48</v>
      </c>
      <c r="I43" s="159"/>
      <c r="J43" s="154" t="str">
        <f>BİLGİLERİ!$F$21</f>
        <v>Büyük Erkekler</v>
      </c>
      <c r="K43" s="157" t="str">
        <f aca="true" t="shared" si="2" ref="K43:K58">CONCATENATE(K$1,"-",A$1)</f>
        <v>Adana-Sprint ve Atlamalar Federasyon Deneme Yarışmaları</v>
      </c>
      <c r="L43" s="158" t="str">
        <f>Uzun!M$4</f>
        <v>10 Mayıs 2014 - 16.00</v>
      </c>
      <c r="M43" s="158" t="s">
        <v>186</v>
      </c>
    </row>
    <row r="44" spans="1:13" s="150" customFormat="1" ht="26.25" customHeight="1">
      <c r="A44" s="152">
        <v>85</v>
      </c>
      <c r="B44" s="161" t="s">
        <v>48</v>
      </c>
      <c r="C44" s="153">
        <f>Uzun!D10</f>
        <v>34617</v>
      </c>
      <c r="D44" s="157" t="str">
        <f>Uzun!E10</f>
        <v>ALİ HASANOĞLU</v>
      </c>
      <c r="E44" s="157" t="str">
        <f>Uzun!F10</f>
        <v>İZMİR / TSK SPOR GÜCÜ</v>
      </c>
      <c r="F44" s="189">
        <f>Uzun!N10</f>
        <v>548</v>
      </c>
      <c r="G44" s="155">
        <f>Uzun!A10</f>
        <v>3</v>
      </c>
      <c r="H44" s="154" t="s">
        <v>48</v>
      </c>
      <c r="I44" s="159"/>
      <c r="J44" s="154" t="str">
        <f>BİLGİLERİ!$F$21</f>
        <v>Büyük Erkekler</v>
      </c>
      <c r="K44" s="157" t="str">
        <f t="shared" si="2"/>
        <v>Adana-Sprint ve Atlamalar Federasyon Deneme Yarışmaları</v>
      </c>
      <c r="L44" s="158" t="str">
        <f>Uzun!M$4</f>
        <v>10 Mayıs 2014 - 16.00</v>
      </c>
      <c r="M44" s="158" t="s">
        <v>186</v>
      </c>
    </row>
    <row r="45" spans="1:13" s="150" customFormat="1" ht="26.25" customHeight="1">
      <c r="A45" s="152">
        <v>86</v>
      </c>
      <c r="B45" s="161" t="s">
        <v>48</v>
      </c>
      <c r="C45" s="153">
        <f>Uzun!D11</f>
        <v>34335</v>
      </c>
      <c r="D45" s="157" t="str">
        <f>Uzun!E11</f>
        <v>BURAK KANDEMİR</v>
      </c>
      <c r="E45" s="157" t="str">
        <f>Uzun!F11</f>
        <v>ANKARA-TSK SPOR GÜCÜ</v>
      </c>
      <c r="F45" s="189">
        <f>Uzun!N11</f>
        <v>524</v>
      </c>
      <c r="G45" s="155">
        <f>Uzun!A11</f>
        <v>4</v>
      </c>
      <c r="H45" s="154" t="s">
        <v>48</v>
      </c>
      <c r="I45" s="159"/>
      <c r="J45" s="154" t="str">
        <f>BİLGİLERİ!$F$21</f>
        <v>Büyük Erkekler</v>
      </c>
      <c r="K45" s="157" t="str">
        <f t="shared" si="2"/>
        <v>Adana-Sprint ve Atlamalar Federasyon Deneme Yarışmaları</v>
      </c>
      <c r="L45" s="158" t="str">
        <f>Uzun!M$4</f>
        <v>10 Mayıs 2014 - 16.00</v>
      </c>
      <c r="M45" s="158" t="s">
        <v>186</v>
      </c>
    </row>
    <row r="46" spans="1:13" s="150" customFormat="1" ht="26.25" customHeight="1">
      <c r="A46" s="152">
        <v>87</v>
      </c>
      <c r="B46" s="161" t="s">
        <v>48</v>
      </c>
      <c r="C46" s="153">
        <f>Uzun!D12</f>
      </c>
      <c r="D46" s="157">
        <f>Uzun!E12</f>
      </c>
      <c r="E46" s="157">
        <f>Uzun!F12</f>
      </c>
      <c r="F46" s="189">
        <f>Uzun!N12</f>
      </c>
      <c r="G46" s="155">
        <f>Uzun!A12</f>
        <v>5</v>
      </c>
      <c r="H46" s="154" t="s">
        <v>48</v>
      </c>
      <c r="I46" s="159"/>
      <c r="J46" s="154" t="str">
        <f>BİLGİLERİ!$F$21</f>
        <v>Büyük Erkekler</v>
      </c>
      <c r="K46" s="157" t="str">
        <f t="shared" si="2"/>
        <v>Adana-Sprint ve Atlamalar Federasyon Deneme Yarışmaları</v>
      </c>
      <c r="L46" s="158" t="str">
        <f>Uzun!M$4</f>
        <v>10 Mayıs 2014 - 16.00</v>
      </c>
      <c r="M46" s="158" t="s">
        <v>186</v>
      </c>
    </row>
    <row r="47" spans="1:13" s="150" customFormat="1" ht="26.25" customHeight="1">
      <c r="A47" s="152">
        <v>88</v>
      </c>
      <c r="B47" s="161" t="s">
        <v>48</v>
      </c>
      <c r="C47" s="153">
        <f>Uzun!D13</f>
      </c>
      <c r="D47" s="157">
        <f>Uzun!E13</f>
      </c>
      <c r="E47" s="157">
        <f>Uzun!F13</f>
      </c>
      <c r="F47" s="189">
        <f>Uzun!N13</f>
      </c>
      <c r="G47" s="155">
        <f>Uzun!A13</f>
        <v>6</v>
      </c>
      <c r="H47" s="154" t="s">
        <v>48</v>
      </c>
      <c r="I47" s="159"/>
      <c r="J47" s="154" t="str">
        <f>BİLGİLERİ!$F$21</f>
        <v>Büyük Erkekler</v>
      </c>
      <c r="K47" s="157" t="str">
        <f t="shared" si="2"/>
        <v>Adana-Sprint ve Atlamalar Federasyon Deneme Yarışmaları</v>
      </c>
      <c r="L47" s="158" t="str">
        <f>Uzun!M$4</f>
        <v>10 Mayıs 2014 - 16.00</v>
      </c>
      <c r="M47" s="158" t="s">
        <v>186</v>
      </c>
    </row>
    <row r="48" spans="1:13" s="150" customFormat="1" ht="26.25" customHeight="1">
      <c r="A48" s="152">
        <v>89</v>
      </c>
      <c r="B48" s="161" t="s">
        <v>48</v>
      </c>
      <c r="C48" s="153">
        <f>Uzun!D14</f>
      </c>
      <c r="D48" s="157">
        <f>Uzun!E14</f>
      </c>
      <c r="E48" s="157">
        <f>Uzun!F14</f>
      </c>
      <c r="F48" s="189">
        <f>Uzun!N14</f>
      </c>
      <c r="G48" s="155">
        <f>Uzun!A14</f>
        <v>7</v>
      </c>
      <c r="H48" s="154" t="s">
        <v>48</v>
      </c>
      <c r="I48" s="159"/>
      <c r="J48" s="154" t="str">
        <f>BİLGİLERİ!$F$21</f>
        <v>Büyük Erkekler</v>
      </c>
      <c r="K48" s="157" t="str">
        <f t="shared" si="2"/>
        <v>Adana-Sprint ve Atlamalar Federasyon Deneme Yarışmaları</v>
      </c>
      <c r="L48" s="158" t="str">
        <f>Uzun!M$4</f>
        <v>10 Mayıs 2014 - 16.00</v>
      </c>
      <c r="M48" s="158" t="s">
        <v>186</v>
      </c>
    </row>
    <row r="49" spans="1:13" s="150" customFormat="1" ht="26.25" customHeight="1">
      <c r="A49" s="152">
        <v>90</v>
      </c>
      <c r="B49" s="161" t="s">
        <v>48</v>
      </c>
      <c r="C49" s="153">
        <f>Uzun!D15</f>
      </c>
      <c r="D49" s="157">
        <f>Uzun!E15</f>
      </c>
      <c r="E49" s="157">
        <f>Uzun!F15</f>
      </c>
      <c r="F49" s="189">
        <f>Uzun!N15</f>
      </c>
      <c r="G49" s="155">
        <f>Uzun!A15</f>
        <v>8</v>
      </c>
      <c r="H49" s="154" t="s">
        <v>48</v>
      </c>
      <c r="I49" s="159"/>
      <c r="J49" s="154" t="str">
        <f>BİLGİLERİ!$F$21</f>
        <v>Büyük Erkekler</v>
      </c>
      <c r="K49" s="157" t="str">
        <f t="shared" si="2"/>
        <v>Adana-Sprint ve Atlamalar Federasyon Deneme Yarışmaları</v>
      </c>
      <c r="L49" s="158" t="str">
        <f>Uzun!M$4</f>
        <v>10 Mayıs 2014 - 16.00</v>
      </c>
      <c r="M49" s="158" t="s">
        <v>186</v>
      </c>
    </row>
    <row r="50" spans="1:13" s="150" customFormat="1" ht="26.25" customHeight="1">
      <c r="A50" s="152">
        <v>91</v>
      </c>
      <c r="B50" s="161" t="s">
        <v>48</v>
      </c>
      <c r="C50" s="153">
        <f>Uzun!D16</f>
      </c>
      <c r="D50" s="157">
        <f>Uzun!E16</f>
      </c>
      <c r="E50" s="157">
        <f>Uzun!F16</f>
      </c>
      <c r="F50" s="189">
        <f>Uzun!N16</f>
      </c>
      <c r="G50" s="155">
        <f>Uzun!A16</f>
        <v>9</v>
      </c>
      <c r="H50" s="154" t="s">
        <v>48</v>
      </c>
      <c r="I50" s="159"/>
      <c r="J50" s="154" t="str">
        <f>BİLGİLERİ!$F$21</f>
        <v>Büyük Erkekler</v>
      </c>
      <c r="K50" s="157" t="str">
        <f t="shared" si="2"/>
        <v>Adana-Sprint ve Atlamalar Federasyon Deneme Yarışmaları</v>
      </c>
      <c r="L50" s="158" t="str">
        <f>Uzun!M$4</f>
        <v>10 Mayıs 2014 - 16.00</v>
      </c>
      <c r="M50" s="158" t="s">
        <v>186</v>
      </c>
    </row>
    <row r="51" spans="1:13" s="150" customFormat="1" ht="26.25" customHeight="1">
      <c r="A51" s="152">
        <v>92</v>
      </c>
      <c r="B51" s="161" t="s">
        <v>48</v>
      </c>
      <c r="C51" s="153">
        <f>Uzun!D17</f>
      </c>
      <c r="D51" s="157">
        <f>Uzun!E17</f>
      </c>
      <c r="E51" s="157">
        <f>Uzun!F17</f>
      </c>
      <c r="F51" s="189">
        <f>Uzun!N17</f>
      </c>
      <c r="G51" s="155">
        <f>Uzun!A17</f>
        <v>10</v>
      </c>
      <c r="H51" s="154" t="s">
        <v>48</v>
      </c>
      <c r="I51" s="159"/>
      <c r="J51" s="154" t="str">
        <f>BİLGİLERİ!$F$21</f>
        <v>Büyük Erkekler</v>
      </c>
      <c r="K51" s="157" t="str">
        <f t="shared" si="2"/>
        <v>Adana-Sprint ve Atlamalar Federasyon Deneme Yarışmaları</v>
      </c>
      <c r="L51" s="158" t="str">
        <f>Uzun!M$4</f>
        <v>10 Mayıs 2014 - 16.00</v>
      </c>
      <c r="M51" s="158" t="s">
        <v>186</v>
      </c>
    </row>
    <row r="52" spans="1:13" s="150" customFormat="1" ht="26.25" customHeight="1">
      <c r="A52" s="152">
        <v>93</v>
      </c>
      <c r="B52" s="161" t="s">
        <v>48</v>
      </c>
      <c r="C52" s="153">
        <f>Uzun!D18</f>
      </c>
      <c r="D52" s="157">
        <f>Uzun!E18</f>
      </c>
      <c r="E52" s="157">
        <f>Uzun!F18</f>
      </c>
      <c r="F52" s="189">
        <f>Uzun!N18</f>
      </c>
      <c r="G52" s="155">
        <f>Uzun!A18</f>
        <v>11</v>
      </c>
      <c r="H52" s="154" t="s">
        <v>48</v>
      </c>
      <c r="I52" s="159"/>
      <c r="J52" s="154" t="str">
        <f>BİLGİLERİ!$F$21</f>
        <v>Büyük Erkekler</v>
      </c>
      <c r="K52" s="157" t="str">
        <f t="shared" si="2"/>
        <v>Adana-Sprint ve Atlamalar Federasyon Deneme Yarışmaları</v>
      </c>
      <c r="L52" s="158" t="str">
        <f>Uzun!M$4</f>
        <v>10 Mayıs 2014 - 16.00</v>
      </c>
      <c r="M52" s="158" t="s">
        <v>186</v>
      </c>
    </row>
    <row r="53" spans="1:13" s="150" customFormat="1" ht="26.25" customHeight="1">
      <c r="A53" s="152">
        <v>94</v>
      </c>
      <c r="B53" s="161" t="s">
        <v>48</v>
      </c>
      <c r="C53" s="153">
        <f>Uzun!D19</f>
      </c>
      <c r="D53" s="157">
        <f>Uzun!E19</f>
      </c>
      <c r="E53" s="157">
        <f>Uzun!F19</f>
      </c>
      <c r="F53" s="189">
        <f>Uzun!N19</f>
      </c>
      <c r="G53" s="155">
        <f>Uzun!A19</f>
        <v>0</v>
      </c>
      <c r="H53" s="154" t="s">
        <v>48</v>
      </c>
      <c r="I53" s="159"/>
      <c r="J53" s="154" t="str">
        <f>BİLGİLERİ!$F$21</f>
        <v>Büyük Erkekler</v>
      </c>
      <c r="K53" s="157" t="str">
        <f t="shared" si="2"/>
        <v>Adana-Sprint ve Atlamalar Federasyon Deneme Yarışmaları</v>
      </c>
      <c r="L53" s="158" t="str">
        <f>Uzun!M$4</f>
        <v>10 Mayıs 2014 - 16.00</v>
      </c>
      <c r="M53" s="158" t="s">
        <v>186</v>
      </c>
    </row>
    <row r="54" spans="1:13" s="150" customFormat="1" ht="26.25" customHeight="1">
      <c r="A54" s="152">
        <v>95</v>
      </c>
      <c r="B54" s="161" t="s">
        <v>48</v>
      </c>
      <c r="C54" s="153">
        <f>Uzun!D20</f>
      </c>
      <c r="D54" s="157">
        <f>Uzun!E20</f>
      </c>
      <c r="E54" s="157">
        <f>Uzun!F20</f>
      </c>
      <c r="F54" s="189">
        <f>Uzun!N20</f>
      </c>
      <c r="G54" s="155">
        <f>Uzun!A20</f>
        <v>0</v>
      </c>
      <c r="H54" s="154" t="s">
        <v>48</v>
      </c>
      <c r="I54" s="159"/>
      <c r="J54" s="154" t="str">
        <f>BİLGİLERİ!$F$21</f>
        <v>Büyük Erkekler</v>
      </c>
      <c r="K54" s="157" t="str">
        <f t="shared" si="2"/>
        <v>Adana-Sprint ve Atlamalar Federasyon Deneme Yarışmaları</v>
      </c>
      <c r="L54" s="158" t="str">
        <f>Uzun!M$4</f>
        <v>10 Mayıs 2014 - 16.00</v>
      </c>
      <c r="M54" s="158" t="s">
        <v>186</v>
      </c>
    </row>
    <row r="55" spans="1:13" s="150" customFormat="1" ht="26.25" customHeight="1">
      <c r="A55" s="152">
        <v>96</v>
      </c>
      <c r="B55" s="161" t="s">
        <v>48</v>
      </c>
      <c r="C55" s="153">
        <f>Uzun!D21</f>
      </c>
      <c r="D55" s="157">
        <f>Uzun!E21</f>
      </c>
      <c r="E55" s="157">
        <f>Uzun!F21</f>
      </c>
      <c r="F55" s="189">
        <f>Uzun!N21</f>
      </c>
      <c r="G55" s="155">
        <f>Uzun!A21</f>
        <v>0</v>
      </c>
      <c r="H55" s="154" t="s">
        <v>48</v>
      </c>
      <c r="I55" s="159"/>
      <c r="J55" s="154" t="str">
        <f>BİLGİLERİ!$F$21</f>
        <v>Büyük Erkekler</v>
      </c>
      <c r="K55" s="157" t="str">
        <f t="shared" si="2"/>
        <v>Adana-Sprint ve Atlamalar Federasyon Deneme Yarışmaları</v>
      </c>
      <c r="L55" s="158" t="str">
        <f>Uzun!M$4</f>
        <v>10 Mayıs 2014 - 16.00</v>
      </c>
      <c r="M55" s="158" t="s">
        <v>186</v>
      </c>
    </row>
    <row r="56" spans="1:13" s="150" customFormat="1" ht="26.25" customHeight="1">
      <c r="A56" s="152">
        <v>97</v>
      </c>
      <c r="B56" s="161" t="s">
        <v>48</v>
      </c>
      <c r="C56" s="153">
        <f>Uzun!D22</f>
      </c>
      <c r="D56" s="157">
        <f>Uzun!E22</f>
      </c>
      <c r="E56" s="157">
        <f>Uzun!F22</f>
      </c>
      <c r="F56" s="189">
        <f>Uzun!N22</f>
      </c>
      <c r="G56" s="155">
        <f>Uzun!A22</f>
        <v>0</v>
      </c>
      <c r="H56" s="154" t="s">
        <v>48</v>
      </c>
      <c r="I56" s="159"/>
      <c r="J56" s="154" t="str">
        <f>BİLGİLERİ!$F$21</f>
        <v>Büyük Erkekler</v>
      </c>
      <c r="K56" s="157" t="str">
        <f t="shared" si="2"/>
        <v>Adana-Sprint ve Atlamalar Federasyon Deneme Yarışmaları</v>
      </c>
      <c r="L56" s="158" t="str">
        <f>Uzun!M$4</f>
        <v>10 Mayıs 2014 - 16.00</v>
      </c>
      <c r="M56" s="158" t="s">
        <v>186</v>
      </c>
    </row>
    <row r="57" spans="1:13" s="150" customFormat="1" ht="26.25" customHeight="1">
      <c r="A57" s="152">
        <v>98</v>
      </c>
      <c r="B57" s="161" t="s">
        <v>48</v>
      </c>
      <c r="C57" s="153">
        <f>Uzun!D23</f>
      </c>
      <c r="D57" s="157">
        <f>Uzun!E23</f>
      </c>
      <c r="E57" s="157">
        <f>Uzun!F23</f>
      </c>
      <c r="F57" s="189">
        <f>Uzun!N23</f>
      </c>
      <c r="G57" s="155">
        <f>Uzun!A23</f>
        <v>0</v>
      </c>
      <c r="H57" s="154" t="s">
        <v>48</v>
      </c>
      <c r="I57" s="159"/>
      <c r="J57" s="154" t="str">
        <f>BİLGİLERİ!$F$21</f>
        <v>Büyük Erkekler</v>
      </c>
      <c r="K57" s="157" t="str">
        <f t="shared" si="2"/>
        <v>Adana-Sprint ve Atlamalar Federasyon Deneme Yarışmaları</v>
      </c>
      <c r="L57" s="158" t="str">
        <f>Uzun!M$4</f>
        <v>10 Mayıs 2014 - 16.00</v>
      </c>
      <c r="M57" s="158" t="s">
        <v>186</v>
      </c>
    </row>
    <row r="58" spans="1:13" s="150" customFormat="1" ht="26.25" customHeight="1">
      <c r="A58" s="152">
        <v>99</v>
      </c>
      <c r="B58" s="161" t="s">
        <v>48</v>
      </c>
      <c r="C58" s="153">
        <f>Uzun!D24</f>
      </c>
      <c r="D58" s="157">
        <f>Uzun!E24</f>
      </c>
      <c r="E58" s="157">
        <f>Uzun!F24</f>
      </c>
      <c r="F58" s="189">
        <f>Uzun!N24</f>
      </c>
      <c r="G58" s="155">
        <f>Uzun!A24</f>
        <v>0</v>
      </c>
      <c r="H58" s="154" t="s">
        <v>48</v>
      </c>
      <c r="I58" s="159"/>
      <c r="J58" s="154" t="str">
        <f>BİLGİLERİ!$F$21</f>
        <v>Büyük Erkekler</v>
      </c>
      <c r="K58" s="157" t="str">
        <f t="shared" si="2"/>
        <v>Adana-Sprint ve Atlamalar Federasyon Deneme Yarışmaları</v>
      </c>
      <c r="L58" s="158" t="str">
        <f>Uzun!M$4</f>
        <v>10 Mayıs 2014 - 16.00</v>
      </c>
      <c r="M58" s="158" t="s">
        <v>186</v>
      </c>
    </row>
    <row r="59" spans="1:13" s="150" customFormat="1" ht="26.25" customHeight="1">
      <c r="A59" s="152">
        <v>100</v>
      </c>
      <c r="B59" s="161" t="s">
        <v>48</v>
      </c>
      <c r="C59" s="153">
        <f>Uzun!D25</f>
      </c>
      <c r="D59" s="157">
        <f>Uzun!E25</f>
      </c>
      <c r="E59" s="157">
        <f>Uzun!F25</f>
      </c>
      <c r="F59" s="189">
        <f>Uzun!N25</f>
      </c>
      <c r="G59" s="155">
        <f>Uzun!A25</f>
        <v>0</v>
      </c>
      <c r="H59" s="154" t="s">
        <v>48</v>
      </c>
      <c r="I59" s="159"/>
      <c r="J59" s="154" t="str">
        <f>BİLGİLERİ!$F$21</f>
        <v>Büyük Erkekler</v>
      </c>
      <c r="K59" s="157" t="str">
        <f aca="true" t="shared" si="3" ref="K59:K67">CONCATENATE(K$1,"-",A$1)</f>
        <v>Adana-Sprint ve Atlamalar Federasyon Deneme Yarışmaları</v>
      </c>
      <c r="L59" s="158" t="str">
        <f>Uzun!M$4</f>
        <v>10 Mayıs 2014 - 16.00</v>
      </c>
      <c r="M59" s="158" t="s">
        <v>186</v>
      </c>
    </row>
    <row r="60" spans="1:13" s="150" customFormat="1" ht="26.25" customHeight="1">
      <c r="A60" s="152">
        <v>101</v>
      </c>
      <c r="B60" s="161" t="s">
        <v>48</v>
      </c>
      <c r="C60" s="153">
        <f>Uzun!D26</f>
      </c>
      <c r="D60" s="157">
        <f>Uzun!E26</f>
      </c>
      <c r="E60" s="157">
        <f>Uzun!F26</f>
      </c>
      <c r="F60" s="189">
        <f>Uzun!N26</f>
      </c>
      <c r="G60" s="155">
        <f>Uzun!A26</f>
        <v>0</v>
      </c>
      <c r="H60" s="154" t="s">
        <v>48</v>
      </c>
      <c r="I60" s="159"/>
      <c r="J60" s="154" t="str">
        <f>BİLGİLERİ!$F$21</f>
        <v>Büyük Erkekler</v>
      </c>
      <c r="K60" s="157" t="str">
        <f t="shared" si="3"/>
        <v>Adana-Sprint ve Atlamalar Federasyon Deneme Yarışmaları</v>
      </c>
      <c r="L60" s="158" t="str">
        <f>Uzun!M$4</f>
        <v>10 Mayıs 2014 - 16.00</v>
      </c>
      <c r="M60" s="158" t="s">
        <v>186</v>
      </c>
    </row>
    <row r="61" spans="1:13" s="150" customFormat="1" ht="26.25" customHeight="1">
      <c r="A61" s="152">
        <v>102</v>
      </c>
      <c r="B61" s="161" t="s">
        <v>48</v>
      </c>
      <c r="C61" s="153">
        <f>Uzun!D27</f>
      </c>
      <c r="D61" s="157">
        <f>Uzun!E27</f>
      </c>
      <c r="E61" s="157">
        <f>Uzun!F27</f>
      </c>
      <c r="F61" s="189">
        <f>Uzun!N27</f>
      </c>
      <c r="G61" s="155">
        <f>Uzun!A27</f>
        <v>0</v>
      </c>
      <c r="H61" s="154" t="s">
        <v>48</v>
      </c>
      <c r="I61" s="159"/>
      <c r="J61" s="154" t="str">
        <f>BİLGİLERİ!$F$21</f>
        <v>Büyük Erkekler</v>
      </c>
      <c r="K61" s="157" t="str">
        <f t="shared" si="3"/>
        <v>Adana-Sprint ve Atlamalar Federasyon Deneme Yarışmaları</v>
      </c>
      <c r="L61" s="158" t="str">
        <f>Uzun!M$4</f>
        <v>10 Mayıs 2014 - 16.00</v>
      </c>
      <c r="M61" s="158" t="s">
        <v>186</v>
      </c>
    </row>
    <row r="62" spans="1:13" s="150" customFormat="1" ht="26.25" customHeight="1">
      <c r="A62" s="152">
        <v>103</v>
      </c>
      <c r="B62" s="161" t="s">
        <v>48</v>
      </c>
      <c r="C62" s="153">
        <f>Uzun!D28</f>
      </c>
      <c r="D62" s="157">
        <f>Uzun!E28</f>
      </c>
      <c r="E62" s="157">
        <f>Uzun!F28</f>
      </c>
      <c r="F62" s="189">
        <f>Uzun!N28</f>
      </c>
      <c r="G62" s="155">
        <f>Uzun!A28</f>
        <v>0</v>
      </c>
      <c r="H62" s="154" t="s">
        <v>48</v>
      </c>
      <c r="I62" s="159"/>
      <c r="J62" s="154" t="str">
        <f>BİLGİLERİ!$F$21</f>
        <v>Büyük Erkekler</v>
      </c>
      <c r="K62" s="157" t="str">
        <f t="shared" si="3"/>
        <v>Adana-Sprint ve Atlamalar Federasyon Deneme Yarışmaları</v>
      </c>
      <c r="L62" s="158" t="str">
        <f>Uzun!M$4</f>
        <v>10 Mayıs 2014 - 16.00</v>
      </c>
      <c r="M62" s="158" t="s">
        <v>186</v>
      </c>
    </row>
    <row r="63" spans="1:13" s="150" customFormat="1" ht="26.25" customHeight="1">
      <c r="A63" s="152">
        <v>104</v>
      </c>
      <c r="B63" s="161" t="s">
        <v>48</v>
      </c>
      <c r="C63" s="153">
        <f>Uzun!D29</f>
      </c>
      <c r="D63" s="157">
        <f>Uzun!E29</f>
      </c>
      <c r="E63" s="157">
        <f>Uzun!F29</f>
      </c>
      <c r="F63" s="189">
        <f>Uzun!N29</f>
      </c>
      <c r="G63" s="155">
        <f>Uzun!A29</f>
        <v>0</v>
      </c>
      <c r="H63" s="154" t="s">
        <v>48</v>
      </c>
      <c r="I63" s="159"/>
      <c r="J63" s="154" t="str">
        <f>BİLGİLERİ!$F$21</f>
        <v>Büyük Erkekler</v>
      </c>
      <c r="K63" s="157" t="str">
        <f t="shared" si="3"/>
        <v>Adana-Sprint ve Atlamalar Federasyon Deneme Yarışmaları</v>
      </c>
      <c r="L63" s="158" t="str">
        <f>Uzun!M$4</f>
        <v>10 Mayıs 2014 - 16.00</v>
      </c>
      <c r="M63" s="158" t="s">
        <v>186</v>
      </c>
    </row>
    <row r="64" spans="1:13" s="150" customFormat="1" ht="26.25" customHeight="1">
      <c r="A64" s="152">
        <v>105</v>
      </c>
      <c r="B64" s="161" t="s">
        <v>48</v>
      </c>
      <c r="C64" s="153">
        <f>Uzun!D30</f>
      </c>
      <c r="D64" s="157">
        <f>Uzun!E30</f>
      </c>
      <c r="E64" s="157">
        <f>Uzun!F30</f>
      </c>
      <c r="F64" s="189">
        <f>Uzun!N30</f>
      </c>
      <c r="G64" s="155">
        <f>Uzun!A30</f>
        <v>0</v>
      </c>
      <c r="H64" s="154" t="s">
        <v>48</v>
      </c>
      <c r="I64" s="159"/>
      <c r="J64" s="154" t="str">
        <f>BİLGİLERİ!$F$21</f>
        <v>Büyük Erkekler</v>
      </c>
      <c r="K64" s="157" t="str">
        <f t="shared" si="3"/>
        <v>Adana-Sprint ve Atlamalar Federasyon Deneme Yarışmaları</v>
      </c>
      <c r="L64" s="158" t="str">
        <f>Uzun!M$4</f>
        <v>10 Mayıs 2014 - 16.00</v>
      </c>
      <c r="M64" s="158" t="s">
        <v>186</v>
      </c>
    </row>
    <row r="65" spans="1:13" s="150" customFormat="1" ht="26.25" customHeight="1">
      <c r="A65" s="152">
        <v>106</v>
      </c>
      <c r="B65" s="161" t="s">
        <v>48</v>
      </c>
      <c r="C65" s="153">
        <f>Uzun!D31</f>
      </c>
      <c r="D65" s="157">
        <f>Uzun!E31</f>
      </c>
      <c r="E65" s="157">
        <f>Uzun!F31</f>
      </c>
      <c r="F65" s="189">
        <f>Uzun!N31</f>
      </c>
      <c r="G65" s="155">
        <f>Uzun!A31</f>
        <v>0</v>
      </c>
      <c r="H65" s="154" t="s">
        <v>48</v>
      </c>
      <c r="I65" s="159"/>
      <c r="J65" s="154" t="str">
        <f>BİLGİLERİ!$F$21</f>
        <v>Büyük Erkekler</v>
      </c>
      <c r="K65" s="157" t="str">
        <f t="shared" si="3"/>
        <v>Adana-Sprint ve Atlamalar Federasyon Deneme Yarışmaları</v>
      </c>
      <c r="L65" s="158" t="str">
        <f>Uzun!M$4</f>
        <v>10 Mayıs 2014 - 16.00</v>
      </c>
      <c r="M65" s="158" t="s">
        <v>186</v>
      </c>
    </row>
    <row r="66" spans="1:13" s="150" customFormat="1" ht="26.25" customHeight="1">
      <c r="A66" s="152">
        <v>107</v>
      </c>
      <c r="B66" s="161" t="s">
        <v>48</v>
      </c>
      <c r="C66" s="153">
        <f>Uzun!D32</f>
      </c>
      <c r="D66" s="157">
        <f>Uzun!E32</f>
      </c>
      <c r="E66" s="157">
        <f>Uzun!F32</f>
      </c>
      <c r="F66" s="189">
        <f>Uzun!N32</f>
      </c>
      <c r="G66" s="155">
        <f>Uzun!A32</f>
        <v>0</v>
      </c>
      <c r="H66" s="154" t="s">
        <v>48</v>
      </c>
      <c r="I66" s="159"/>
      <c r="J66" s="154" t="str">
        <f>BİLGİLERİ!$F$21</f>
        <v>Büyük Erkekler</v>
      </c>
      <c r="K66" s="157" t="str">
        <f t="shared" si="3"/>
        <v>Adana-Sprint ve Atlamalar Federasyon Deneme Yarışmaları</v>
      </c>
      <c r="L66" s="158" t="str">
        <f>Uzun!M$4</f>
        <v>10 Mayıs 2014 - 16.00</v>
      </c>
      <c r="M66" s="158" t="s">
        <v>186</v>
      </c>
    </row>
    <row r="67" spans="1:13" s="150" customFormat="1" ht="26.25" customHeight="1">
      <c r="A67" s="152">
        <v>108</v>
      </c>
      <c r="B67" s="161" t="s">
        <v>48</v>
      </c>
      <c r="C67" s="153">
        <f>Uzun!D33</f>
      </c>
      <c r="D67" s="157">
        <f>Uzun!E33</f>
      </c>
      <c r="E67" s="157">
        <f>Uzun!F33</f>
      </c>
      <c r="F67" s="189">
        <f>Uzun!N33</f>
      </c>
      <c r="G67" s="155">
        <f>Uzun!A33</f>
        <v>0</v>
      </c>
      <c r="H67" s="154" t="s">
        <v>48</v>
      </c>
      <c r="I67" s="159"/>
      <c r="J67" s="154" t="str">
        <f>BİLGİLERİ!$F$21</f>
        <v>Büyük Erkekler</v>
      </c>
      <c r="K67" s="157" t="str">
        <f t="shared" si="3"/>
        <v>Adana-Sprint ve Atlamalar Federasyon Deneme Yarışmaları</v>
      </c>
      <c r="L67" s="158" t="str">
        <f>Uzun!M$4</f>
        <v>10 Mayıs 2014 - 16.00</v>
      </c>
      <c r="M67" s="158" t="s">
        <v>186</v>
      </c>
    </row>
    <row r="68" spans="1:13" s="150" customFormat="1" ht="26.25" customHeight="1">
      <c r="A68" s="152">
        <v>109</v>
      </c>
      <c r="B68" s="161" t="s">
        <v>48</v>
      </c>
      <c r="C68" s="153">
        <f>Uzun!D34</f>
      </c>
      <c r="D68" s="157">
        <f>Uzun!E34</f>
      </c>
      <c r="E68" s="157">
        <f>Uzun!F34</f>
      </c>
      <c r="F68" s="189">
        <f>Uzun!N34</f>
      </c>
      <c r="G68" s="155">
        <f>Uzun!A34</f>
        <v>0</v>
      </c>
      <c r="H68" s="154" t="s">
        <v>48</v>
      </c>
      <c r="I68" s="159"/>
      <c r="J68" s="154" t="str">
        <f>BİLGİLERİ!$F$21</f>
        <v>Büyük Erkekler</v>
      </c>
      <c r="K68" s="157" t="str">
        <f aca="true" t="shared" si="4" ref="K68:K76">CONCATENATE(K$1,"-",A$1)</f>
        <v>Adana-Sprint ve Atlamalar Federasyon Deneme Yarışmaları</v>
      </c>
      <c r="L68" s="158" t="str">
        <f>Uzun!M$4</f>
        <v>10 Mayıs 2014 - 16.00</v>
      </c>
      <c r="M68" s="158" t="s">
        <v>186</v>
      </c>
    </row>
    <row r="69" spans="1:13" s="150" customFormat="1" ht="26.25" customHeight="1">
      <c r="A69" s="152">
        <v>110</v>
      </c>
      <c r="B69" s="161" t="s">
        <v>48</v>
      </c>
      <c r="C69" s="153">
        <f>Uzun!D35</f>
      </c>
      <c r="D69" s="157">
        <f>Uzun!E35</f>
      </c>
      <c r="E69" s="157">
        <f>Uzun!F35</f>
      </c>
      <c r="F69" s="189">
        <f>Uzun!N35</f>
      </c>
      <c r="G69" s="155">
        <f>Uzun!A35</f>
        <v>0</v>
      </c>
      <c r="H69" s="154" t="s">
        <v>48</v>
      </c>
      <c r="I69" s="159"/>
      <c r="J69" s="154" t="str">
        <f>BİLGİLERİ!$F$21</f>
        <v>Büyük Erkekler</v>
      </c>
      <c r="K69" s="157" t="str">
        <f t="shared" si="4"/>
        <v>Adana-Sprint ve Atlamalar Federasyon Deneme Yarışmaları</v>
      </c>
      <c r="L69" s="158" t="str">
        <f>Uzun!M$4</f>
        <v>10 Mayıs 2014 - 16.00</v>
      </c>
      <c r="M69" s="158" t="s">
        <v>186</v>
      </c>
    </row>
    <row r="70" spans="1:13" s="150" customFormat="1" ht="26.25" customHeight="1">
      <c r="A70" s="152">
        <v>111</v>
      </c>
      <c r="B70" s="161" t="s">
        <v>48</v>
      </c>
      <c r="C70" s="153">
        <f>Uzun!D36</f>
      </c>
      <c r="D70" s="157">
        <f>Uzun!E36</f>
      </c>
      <c r="E70" s="157">
        <f>Uzun!F36</f>
      </c>
      <c r="F70" s="189">
        <f>Uzun!N36</f>
      </c>
      <c r="G70" s="155">
        <f>Uzun!A36</f>
        <v>0</v>
      </c>
      <c r="H70" s="154" t="s">
        <v>48</v>
      </c>
      <c r="I70" s="159"/>
      <c r="J70" s="154" t="str">
        <f>BİLGİLERİ!$F$21</f>
        <v>Büyük Erkekler</v>
      </c>
      <c r="K70" s="157" t="str">
        <f t="shared" si="4"/>
        <v>Adana-Sprint ve Atlamalar Federasyon Deneme Yarışmaları</v>
      </c>
      <c r="L70" s="158" t="str">
        <f>Uzun!M$4</f>
        <v>10 Mayıs 2014 - 16.00</v>
      </c>
      <c r="M70" s="158" t="s">
        <v>186</v>
      </c>
    </row>
    <row r="71" spans="1:13" s="150" customFormat="1" ht="26.25" customHeight="1">
      <c r="A71" s="152">
        <v>112</v>
      </c>
      <c r="B71" s="161" t="s">
        <v>48</v>
      </c>
      <c r="C71" s="153">
        <f>Uzun!D37</f>
      </c>
      <c r="D71" s="157">
        <f>Uzun!E37</f>
      </c>
      <c r="E71" s="157">
        <f>Uzun!F37</f>
      </c>
      <c r="F71" s="189">
        <f>Uzun!N37</f>
      </c>
      <c r="G71" s="155">
        <f>Uzun!A37</f>
        <v>0</v>
      </c>
      <c r="H71" s="154" t="s">
        <v>48</v>
      </c>
      <c r="I71" s="159"/>
      <c r="J71" s="154" t="str">
        <f>BİLGİLERİ!$F$21</f>
        <v>Büyük Erkekler</v>
      </c>
      <c r="K71" s="157" t="str">
        <f t="shared" si="4"/>
        <v>Adana-Sprint ve Atlamalar Federasyon Deneme Yarışmaları</v>
      </c>
      <c r="L71" s="158" t="str">
        <f>Uzun!M$4</f>
        <v>10 Mayıs 2014 - 16.00</v>
      </c>
      <c r="M71" s="158" t="s">
        <v>186</v>
      </c>
    </row>
    <row r="72" spans="1:13" s="150" customFormat="1" ht="26.25" customHeight="1">
      <c r="A72" s="152">
        <v>113</v>
      </c>
      <c r="B72" s="161" t="s">
        <v>48</v>
      </c>
      <c r="C72" s="153">
        <f>Uzun!D38</f>
      </c>
      <c r="D72" s="157">
        <f>Uzun!E38</f>
      </c>
      <c r="E72" s="157">
        <f>Uzun!F38</f>
      </c>
      <c r="F72" s="189">
        <f>Uzun!N38</f>
      </c>
      <c r="G72" s="155">
        <f>Uzun!A38</f>
        <v>0</v>
      </c>
      <c r="H72" s="154" t="s">
        <v>48</v>
      </c>
      <c r="I72" s="159"/>
      <c r="J72" s="154" t="str">
        <f>BİLGİLERİ!$F$21</f>
        <v>Büyük Erkekler</v>
      </c>
      <c r="K72" s="157" t="str">
        <f t="shared" si="4"/>
        <v>Adana-Sprint ve Atlamalar Federasyon Deneme Yarışmaları</v>
      </c>
      <c r="L72" s="158" t="str">
        <f>Uzun!M$4</f>
        <v>10 Mayıs 2014 - 16.00</v>
      </c>
      <c r="M72" s="158" t="s">
        <v>186</v>
      </c>
    </row>
    <row r="73" spans="1:13" s="150" customFormat="1" ht="26.25" customHeight="1">
      <c r="A73" s="152">
        <v>114</v>
      </c>
      <c r="B73" s="161" t="s">
        <v>48</v>
      </c>
      <c r="C73" s="153">
        <f>Uzun!D39</f>
      </c>
      <c r="D73" s="157">
        <f>Uzun!E39</f>
      </c>
      <c r="E73" s="157">
        <f>Uzun!F39</f>
      </c>
      <c r="F73" s="189">
        <f>Uzun!N39</f>
      </c>
      <c r="G73" s="155">
        <f>Uzun!A39</f>
        <v>0</v>
      </c>
      <c r="H73" s="154" t="s">
        <v>48</v>
      </c>
      <c r="I73" s="159"/>
      <c r="J73" s="154" t="str">
        <f>BİLGİLERİ!$F$21</f>
        <v>Büyük Erkekler</v>
      </c>
      <c r="K73" s="157" t="str">
        <f t="shared" si="4"/>
        <v>Adana-Sprint ve Atlamalar Federasyon Deneme Yarışmaları</v>
      </c>
      <c r="L73" s="158" t="str">
        <f>Uzun!M$4</f>
        <v>10 Mayıs 2014 - 16.00</v>
      </c>
      <c r="M73" s="158" t="s">
        <v>186</v>
      </c>
    </row>
    <row r="74" spans="1:13" s="150" customFormat="1" ht="26.25" customHeight="1">
      <c r="A74" s="152">
        <v>115</v>
      </c>
      <c r="B74" s="161" t="s">
        <v>48</v>
      </c>
      <c r="C74" s="153">
        <f>Uzun!D40</f>
      </c>
      <c r="D74" s="157">
        <f>Uzun!E40</f>
      </c>
      <c r="E74" s="157">
        <f>Uzun!F40</f>
      </c>
      <c r="F74" s="189">
        <f>Uzun!N40</f>
      </c>
      <c r="G74" s="155">
        <f>Uzun!A40</f>
        <v>0</v>
      </c>
      <c r="H74" s="154" t="s">
        <v>48</v>
      </c>
      <c r="I74" s="159"/>
      <c r="J74" s="154" t="str">
        <f>BİLGİLERİ!$F$21</f>
        <v>Büyük Erkekler</v>
      </c>
      <c r="K74" s="157" t="str">
        <f t="shared" si="4"/>
        <v>Adana-Sprint ve Atlamalar Federasyon Deneme Yarışmaları</v>
      </c>
      <c r="L74" s="158" t="str">
        <f>Uzun!M$4</f>
        <v>10 Mayıs 2014 - 16.00</v>
      </c>
      <c r="M74" s="158" t="s">
        <v>186</v>
      </c>
    </row>
    <row r="75" spans="1:13" s="150" customFormat="1" ht="26.25" customHeight="1">
      <c r="A75" s="152">
        <v>116</v>
      </c>
      <c r="B75" s="161" t="s">
        <v>48</v>
      </c>
      <c r="C75" s="153">
        <f>Uzun!D41</f>
      </c>
      <c r="D75" s="157">
        <f>Uzun!E41</f>
      </c>
      <c r="E75" s="157">
        <f>Uzun!F41</f>
      </c>
      <c r="F75" s="189">
        <f>Uzun!N41</f>
      </c>
      <c r="G75" s="155">
        <f>Uzun!A41</f>
        <v>0</v>
      </c>
      <c r="H75" s="154" t="s">
        <v>48</v>
      </c>
      <c r="I75" s="159"/>
      <c r="J75" s="154" t="str">
        <f>BİLGİLERİ!$F$21</f>
        <v>Büyük Erkekler</v>
      </c>
      <c r="K75" s="157" t="str">
        <f t="shared" si="4"/>
        <v>Adana-Sprint ve Atlamalar Federasyon Deneme Yarışmaları</v>
      </c>
      <c r="L75" s="158" t="str">
        <f>Uzun!M$4</f>
        <v>10 Mayıs 2014 - 16.00</v>
      </c>
      <c r="M75" s="158" t="s">
        <v>186</v>
      </c>
    </row>
    <row r="76" spans="1:13" s="150" customFormat="1" ht="26.25" customHeight="1">
      <c r="A76" s="152">
        <v>117</v>
      </c>
      <c r="B76" s="161" t="s">
        <v>48</v>
      </c>
      <c r="C76" s="153">
        <f>Uzun!D42</f>
      </c>
      <c r="D76" s="157">
        <f>Uzun!E42</f>
      </c>
      <c r="E76" s="157">
        <f>Uzun!F42</f>
      </c>
      <c r="F76" s="189">
        <f>Uzun!N42</f>
      </c>
      <c r="G76" s="155">
        <f>Uzun!A42</f>
        <v>0</v>
      </c>
      <c r="H76" s="154" t="s">
        <v>48</v>
      </c>
      <c r="I76" s="159"/>
      <c r="J76" s="154" t="str">
        <f>BİLGİLERİ!$F$21</f>
        <v>Büyük Erkekler</v>
      </c>
      <c r="K76" s="157" t="str">
        <f t="shared" si="4"/>
        <v>Adana-Sprint ve Atlamalar Federasyon Deneme Yarışmaları</v>
      </c>
      <c r="L76" s="158" t="str">
        <f>Uzun!M$4</f>
        <v>10 Mayıs 2014 - 16.00</v>
      </c>
      <c r="M76" s="158" t="s">
        <v>186</v>
      </c>
    </row>
    <row r="77" spans="1:13" s="150" customFormat="1" ht="26.25" customHeight="1">
      <c r="A77" s="152">
        <v>118</v>
      </c>
      <c r="B77" s="161" t="s">
        <v>48</v>
      </c>
      <c r="C77" s="153">
        <f>Uzun!D43</f>
      </c>
      <c r="D77" s="157">
        <f>Uzun!E43</f>
      </c>
      <c r="E77" s="157">
        <f>Uzun!F43</f>
      </c>
      <c r="F77" s="189">
        <f>Uzun!N43</f>
      </c>
      <c r="G77" s="155">
        <f>Uzun!A43</f>
        <v>0</v>
      </c>
      <c r="H77" s="154" t="s">
        <v>48</v>
      </c>
      <c r="I77" s="159"/>
      <c r="J77" s="154" t="str">
        <f>BİLGİLERİ!$F$21</f>
        <v>Büyük Erkekler</v>
      </c>
      <c r="K77" s="157" t="str">
        <f aca="true" t="shared" si="5" ref="K77:K82">CONCATENATE(K$1,"-",A$1)</f>
        <v>Adana-Sprint ve Atlamalar Federasyon Deneme Yarışmaları</v>
      </c>
      <c r="L77" s="158" t="str">
        <f>Uzun!M$4</f>
        <v>10 Mayıs 2014 - 16.00</v>
      </c>
      <c r="M77" s="158" t="s">
        <v>186</v>
      </c>
    </row>
    <row r="78" spans="1:13" s="150" customFormat="1" ht="26.25" customHeight="1">
      <c r="A78" s="152">
        <v>119</v>
      </c>
      <c r="B78" s="161" t="s">
        <v>48</v>
      </c>
      <c r="C78" s="153">
        <f>Uzun!D44</f>
      </c>
      <c r="D78" s="157">
        <f>Uzun!E44</f>
      </c>
      <c r="E78" s="157">
        <f>Uzun!F44</f>
      </c>
      <c r="F78" s="189">
        <f>Uzun!N44</f>
      </c>
      <c r="G78" s="155">
        <f>Uzun!A44</f>
        <v>0</v>
      </c>
      <c r="H78" s="154" t="s">
        <v>48</v>
      </c>
      <c r="I78" s="159"/>
      <c r="J78" s="154" t="str">
        <f>BİLGİLERİ!$F$21</f>
        <v>Büyük Erkekler</v>
      </c>
      <c r="K78" s="157" t="str">
        <f t="shared" si="5"/>
        <v>Adana-Sprint ve Atlamalar Federasyon Deneme Yarışmaları</v>
      </c>
      <c r="L78" s="158" t="str">
        <f>Uzun!M$4</f>
        <v>10 Mayıs 2014 - 16.00</v>
      </c>
      <c r="M78" s="158" t="s">
        <v>186</v>
      </c>
    </row>
    <row r="79" spans="1:13" s="150" customFormat="1" ht="26.25" customHeight="1">
      <c r="A79" s="152">
        <v>120</v>
      </c>
      <c r="B79" s="161" t="s">
        <v>48</v>
      </c>
      <c r="C79" s="153">
        <f>Uzun!D45</f>
      </c>
      <c r="D79" s="157">
        <f>Uzun!E45</f>
      </c>
      <c r="E79" s="157">
        <f>Uzun!F45</f>
      </c>
      <c r="F79" s="189">
        <f>Uzun!N45</f>
      </c>
      <c r="G79" s="155">
        <f>Uzun!A45</f>
        <v>0</v>
      </c>
      <c r="H79" s="154" t="s">
        <v>48</v>
      </c>
      <c r="I79" s="159"/>
      <c r="J79" s="154" t="str">
        <f>BİLGİLERİ!$F$21</f>
        <v>Büyük Erkekler</v>
      </c>
      <c r="K79" s="157" t="str">
        <f t="shared" si="5"/>
        <v>Adana-Sprint ve Atlamalar Federasyon Deneme Yarışmaları</v>
      </c>
      <c r="L79" s="158" t="str">
        <f>Uzun!M$4</f>
        <v>10 Mayıs 2014 - 16.00</v>
      </c>
      <c r="M79" s="158" t="s">
        <v>186</v>
      </c>
    </row>
    <row r="80" spans="1:13" s="150" customFormat="1" ht="26.25" customHeight="1">
      <c r="A80" s="152">
        <v>121</v>
      </c>
      <c r="B80" s="161" t="s">
        <v>48</v>
      </c>
      <c r="C80" s="153">
        <f>Uzun!D46</f>
      </c>
      <c r="D80" s="157">
        <f>Uzun!E46</f>
      </c>
      <c r="E80" s="157">
        <f>Uzun!F46</f>
      </c>
      <c r="F80" s="189">
        <f>Uzun!N46</f>
      </c>
      <c r="G80" s="155">
        <f>Uzun!A46</f>
        <v>0</v>
      </c>
      <c r="H80" s="154" t="s">
        <v>48</v>
      </c>
      <c r="I80" s="159"/>
      <c r="J80" s="154" t="str">
        <f>BİLGİLERİ!$F$21</f>
        <v>Büyük Erkekler</v>
      </c>
      <c r="K80" s="157" t="str">
        <f t="shared" si="5"/>
        <v>Adana-Sprint ve Atlamalar Federasyon Deneme Yarışmaları</v>
      </c>
      <c r="L80" s="158" t="str">
        <f>Uzun!M$4</f>
        <v>10 Mayıs 2014 - 16.00</v>
      </c>
      <c r="M80" s="158" t="s">
        <v>186</v>
      </c>
    </row>
    <row r="81" spans="1:13" s="150" customFormat="1" ht="26.25" customHeight="1">
      <c r="A81" s="152">
        <v>122</v>
      </c>
      <c r="B81" s="161" t="s">
        <v>48</v>
      </c>
      <c r="C81" s="153">
        <f>Uzun!D47</f>
      </c>
      <c r="D81" s="157">
        <f>Uzun!E47</f>
      </c>
      <c r="E81" s="157">
        <f>Uzun!F47</f>
      </c>
      <c r="F81" s="189">
        <f>Uzun!N47</f>
      </c>
      <c r="G81" s="155">
        <f>Uzun!A47</f>
        <v>0</v>
      </c>
      <c r="H81" s="154" t="s">
        <v>48</v>
      </c>
      <c r="I81" s="159"/>
      <c r="J81" s="154" t="str">
        <f>BİLGİLERİ!$F$21</f>
        <v>Büyük Erkekler</v>
      </c>
      <c r="K81" s="157" t="str">
        <f t="shared" si="5"/>
        <v>Adana-Sprint ve Atlamalar Federasyon Deneme Yarışmaları</v>
      </c>
      <c r="L81" s="158" t="str">
        <f>Uzun!M$4</f>
        <v>10 Mayıs 2014 - 16.00</v>
      </c>
      <c r="M81" s="158" t="s">
        <v>186</v>
      </c>
    </row>
    <row r="82" spans="1:13" s="150" customFormat="1" ht="26.25" customHeight="1">
      <c r="A82" s="152">
        <v>123</v>
      </c>
      <c r="B82" s="161" t="s">
        <v>49</v>
      </c>
      <c r="C82" s="153" t="e">
        <f>#REF!</f>
        <v>#REF!</v>
      </c>
      <c r="D82" s="157" t="e">
        <f>#REF!</f>
        <v>#REF!</v>
      </c>
      <c r="E82" s="157" t="e">
        <f>#REF!</f>
        <v>#REF!</v>
      </c>
      <c r="F82" s="189" t="e">
        <f>#REF!</f>
        <v>#REF!</v>
      </c>
      <c r="G82" s="155" t="e">
        <f>#REF!</f>
        <v>#REF!</v>
      </c>
      <c r="H82" s="154" t="s">
        <v>49</v>
      </c>
      <c r="I82" s="159"/>
      <c r="J82" s="154" t="str">
        <f>BİLGİLERİ!$F$21</f>
        <v>Büyük Erkekler</v>
      </c>
      <c r="K82" s="157" t="str">
        <f t="shared" si="5"/>
        <v>Adana-Sprint ve Atlamalar Federasyon Deneme Yarışmaları</v>
      </c>
      <c r="L82" s="158" t="e">
        <f>#REF!</f>
        <v>#REF!</v>
      </c>
      <c r="M82" s="158" t="s">
        <v>186</v>
      </c>
    </row>
    <row r="83" spans="1:13" s="150" customFormat="1" ht="26.25" customHeight="1">
      <c r="A83" s="152">
        <v>124</v>
      </c>
      <c r="B83" s="161" t="s">
        <v>49</v>
      </c>
      <c r="C83" s="153" t="e">
        <f>#REF!</f>
        <v>#REF!</v>
      </c>
      <c r="D83" s="157" t="e">
        <f>#REF!</f>
        <v>#REF!</v>
      </c>
      <c r="E83" s="157" t="e">
        <f>#REF!</f>
        <v>#REF!</v>
      </c>
      <c r="F83" s="189" t="e">
        <f>#REF!</f>
        <v>#REF!</v>
      </c>
      <c r="G83" s="155" t="e">
        <f>#REF!</f>
        <v>#REF!</v>
      </c>
      <c r="H83" s="154" t="s">
        <v>49</v>
      </c>
      <c r="I83" s="159"/>
      <c r="J83" s="154" t="str">
        <f>BİLGİLERİ!$F$21</f>
        <v>Büyük Erkekler</v>
      </c>
      <c r="K83" s="157" t="str">
        <f aca="true" t="shared" si="6" ref="K83:K106">CONCATENATE(K$1,"-",A$1)</f>
        <v>Adana-Sprint ve Atlamalar Federasyon Deneme Yarışmaları</v>
      </c>
      <c r="L83" s="158" t="e">
        <f>#REF!</f>
        <v>#REF!</v>
      </c>
      <c r="M83" s="158" t="s">
        <v>186</v>
      </c>
    </row>
    <row r="84" spans="1:13" s="150" customFormat="1" ht="26.25" customHeight="1">
      <c r="A84" s="152">
        <v>125</v>
      </c>
      <c r="B84" s="161" t="s">
        <v>49</v>
      </c>
      <c r="C84" s="153" t="e">
        <f>#REF!</f>
        <v>#REF!</v>
      </c>
      <c r="D84" s="157" t="e">
        <f>#REF!</f>
        <v>#REF!</v>
      </c>
      <c r="E84" s="157" t="e">
        <f>#REF!</f>
        <v>#REF!</v>
      </c>
      <c r="F84" s="189" t="e">
        <f>#REF!</f>
        <v>#REF!</v>
      </c>
      <c r="G84" s="155" t="e">
        <f>#REF!</f>
        <v>#REF!</v>
      </c>
      <c r="H84" s="154" t="s">
        <v>49</v>
      </c>
      <c r="I84" s="159"/>
      <c r="J84" s="154" t="str">
        <f>BİLGİLERİ!$F$21</f>
        <v>Büyük Erkekler</v>
      </c>
      <c r="K84" s="157" t="str">
        <f t="shared" si="6"/>
        <v>Adana-Sprint ve Atlamalar Federasyon Deneme Yarışmaları</v>
      </c>
      <c r="L84" s="158" t="e">
        <f>#REF!</f>
        <v>#REF!</v>
      </c>
      <c r="M84" s="158" t="s">
        <v>186</v>
      </c>
    </row>
    <row r="85" spans="1:13" s="150" customFormat="1" ht="26.25" customHeight="1">
      <c r="A85" s="152">
        <v>126</v>
      </c>
      <c r="B85" s="161" t="s">
        <v>49</v>
      </c>
      <c r="C85" s="153" t="e">
        <f>#REF!</f>
        <v>#REF!</v>
      </c>
      <c r="D85" s="157" t="e">
        <f>#REF!</f>
        <v>#REF!</v>
      </c>
      <c r="E85" s="157" t="e">
        <f>#REF!</f>
        <v>#REF!</v>
      </c>
      <c r="F85" s="189" t="e">
        <f>#REF!</f>
        <v>#REF!</v>
      </c>
      <c r="G85" s="155" t="e">
        <f>#REF!</f>
        <v>#REF!</v>
      </c>
      <c r="H85" s="154" t="s">
        <v>49</v>
      </c>
      <c r="I85" s="159"/>
      <c r="J85" s="154" t="str">
        <f>BİLGİLERİ!$F$21</f>
        <v>Büyük Erkekler</v>
      </c>
      <c r="K85" s="157" t="str">
        <f t="shared" si="6"/>
        <v>Adana-Sprint ve Atlamalar Federasyon Deneme Yarışmaları</v>
      </c>
      <c r="L85" s="158" t="e">
        <f>#REF!</f>
        <v>#REF!</v>
      </c>
      <c r="M85" s="158" t="s">
        <v>186</v>
      </c>
    </row>
    <row r="86" spans="1:13" s="150" customFormat="1" ht="26.25" customHeight="1">
      <c r="A86" s="152">
        <v>127</v>
      </c>
      <c r="B86" s="161" t="s">
        <v>49</v>
      </c>
      <c r="C86" s="153" t="e">
        <f>#REF!</f>
        <v>#REF!</v>
      </c>
      <c r="D86" s="157" t="e">
        <f>#REF!</f>
        <v>#REF!</v>
      </c>
      <c r="E86" s="157" t="e">
        <f>#REF!</f>
        <v>#REF!</v>
      </c>
      <c r="F86" s="189" t="e">
        <f>#REF!</f>
        <v>#REF!</v>
      </c>
      <c r="G86" s="155" t="e">
        <f>#REF!</f>
        <v>#REF!</v>
      </c>
      <c r="H86" s="154" t="s">
        <v>49</v>
      </c>
      <c r="I86" s="159"/>
      <c r="J86" s="154" t="str">
        <f>BİLGİLERİ!$F$21</f>
        <v>Büyük Erkekler</v>
      </c>
      <c r="K86" s="157" t="str">
        <f t="shared" si="6"/>
        <v>Adana-Sprint ve Atlamalar Federasyon Deneme Yarışmaları</v>
      </c>
      <c r="L86" s="158" t="e">
        <f>#REF!</f>
        <v>#REF!</v>
      </c>
      <c r="M86" s="158" t="s">
        <v>186</v>
      </c>
    </row>
    <row r="87" spans="1:13" s="150" customFormat="1" ht="26.25" customHeight="1">
      <c r="A87" s="152">
        <v>128</v>
      </c>
      <c r="B87" s="161" t="s">
        <v>49</v>
      </c>
      <c r="C87" s="153" t="e">
        <f>#REF!</f>
        <v>#REF!</v>
      </c>
      <c r="D87" s="157" t="e">
        <f>#REF!</f>
        <v>#REF!</v>
      </c>
      <c r="E87" s="157" t="e">
        <f>#REF!</f>
        <v>#REF!</v>
      </c>
      <c r="F87" s="189" t="e">
        <f>#REF!</f>
        <v>#REF!</v>
      </c>
      <c r="G87" s="155" t="e">
        <f>#REF!</f>
        <v>#REF!</v>
      </c>
      <c r="H87" s="154" t="s">
        <v>49</v>
      </c>
      <c r="I87" s="159"/>
      <c r="J87" s="154" t="str">
        <f>BİLGİLERİ!$F$21</f>
        <v>Büyük Erkekler</v>
      </c>
      <c r="K87" s="157" t="str">
        <f t="shared" si="6"/>
        <v>Adana-Sprint ve Atlamalar Federasyon Deneme Yarışmaları</v>
      </c>
      <c r="L87" s="158" t="e">
        <f>#REF!</f>
        <v>#REF!</v>
      </c>
      <c r="M87" s="158" t="s">
        <v>186</v>
      </c>
    </row>
    <row r="88" spans="1:13" s="150" customFormat="1" ht="26.25" customHeight="1">
      <c r="A88" s="152">
        <v>129</v>
      </c>
      <c r="B88" s="161" t="s">
        <v>49</v>
      </c>
      <c r="C88" s="153" t="e">
        <f>#REF!</f>
        <v>#REF!</v>
      </c>
      <c r="D88" s="157" t="e">
        <f>#REF!</f>
        <v>#REF!</v>
      </c>
      <c r="E88" s="157" t="e">
        <f>#REF!</f>
        <v>#REF!</v>
      </c>
      <c r="F88" s="189" t="e">
        <f>#REF!</f>
        <v>#REF!</v>
      </c>
      <c r="G88" s="155" t="e">
        <f>#REF!</f>
        <v>#REF!</v>
      </c>
      <c r="H88" s="154" t="s">
        <v>49</v>
      </c>
      <c r="I88" s="159"/>
      <c r="J88" s="154" t="str">
        <f>BİLGİLERİ!$F$21</f>
        <v>Büyük Erkekler</v>
      </c>
      <c r="K88" s="157" t="str">
        <f t="shared" si="6"/>
        <v>Adana-Sprint ve Atlamalar Federasyon Deneme Yarışmaları</v>
      </c>
      <c r="L88" s="158" t="e">
        <f>#REF!</f>
        <v>#REF!</v>
      </c>
      <c r="M88" s="158" t="s">
        <v>186</v>
      </c>
    </row>
    <row r="89" spans="1:13" s="150" customFormat="1" ht="26.25" customHeight="1">
      <c r="A89" s="152">
        <v>130</v>
      </c>
      <c r="B89" s="161" t="s">
        <v>49</v>
      </c>
      <c r="C89" s="153" t="e">
        <f>#REF!</f>
        <v>#REF!</v>
      </c>
      <c r="D89" s="157" t="e">
        <f>#REF!</f>
        <v>#REF!</v>
      </c>
      <c r="E89" s="157" t="e">
        <f>#REF!</f>
        <v>#REF!</v>
      </c>
      <c r="F89" s="189" t="e">
        <f>#REF!</f>
        <v>#REF!</v>
      </c>
      <c r="G89" s="155" t="e">
        <f>#REF!</f>
        <v>#REF!</v>
      </c>
      <c r="H89" s="154" t="s">
        <v>49</v>
      </c>
      <c r="I89" s="159"/>
      <c r="J89" s="154" t="str">
        <f>BİLGİLERİ!$F$21</f>
        <v>Büyük Erkekler</v>
      </c>
      <c r="K89" s="157" t="str">
        <f t="shared" si="6"/>
        <v>Adana-Sprint ve Atlamalar Federasyon Deneme Yarışmaları</v>
      </c>
      <c r="L89" s="158" t="e">
        <f>#REF!</f>
        <v>#REF!</v>
      </c>
      <c r="M89" s="158" t="s">
        <v>186</v>
      </c>
    </row>
    <row r="90" spans="1:13" s="150" customFormat="1" ht="26.25" customHeight="1">
      <c r="A90" s="152">
        <v>131</v>
      </c>
      <c r="B90" s="161" t="s">
        <v>49</v>
      </c>
      <c r="C90" s="153" t="e">
        <f>#REF!</f>
        <v>#REF!</v>
      </c>
      <c r="D90" s="157" t="e">
        <f>#REF!</f>
        <v>#REF!</v>
      </c>
      <c r="E90" s="157" t="e">
        <f>#REF!</f>
        <v>#REF!</v>
      </c>
      <c r="F90" s="189" t="e">
        <f>#REF!</f>
        <v>#REF!</v>
      </c>
      <c r="G90" s="155" t="e">
        <f>#REF!</f>
        <v>#REF!</v>
      </c>
      <c r="H90" s="154" t="s">
        <v>49</v>
      </c>
      <c r="I90" s="159"/>
      <c r="J90" s="154" t="str">
        <f>BİLGİLERİ!$F$21</f>
        <v>Büyük Erkekler</v>
      </c>
      <c r="K90" s="157" t="str">
        <f t="shared" si="6"/>
        <v>Adana-Sprint ve Atlamalar Federasyon Deneme Yarışmaları</v>
      </c>
      <c r="L90" s="158" t="e">
        <f>#REF!</f>
        <v>#REF!</v>
      </c>
      <c r="M90" s="158" t="s">
        <v>186</v>
      </c>
    </row>
    <row r="91" spans="1:13" s="150" customFormat="1" ht="26.25" customHeight="1">
      <c r="A91" s="152">
        <v>132</v>
      </c>
      <c r="B91" s="161" t="s">
        <v>49</v>
      </c>
      <c r="C91" s="153" t="e">
        <f>#REF!</f>
        <v>#REF!</v>
      </c>
      <c r="D91" s="157" t="e">
        <f>#REF!</f>
        <v>#REF!</v>
      </c>
      <c r="E91" s="157" t="e">
        <f>#REF!</f>
        <v>#REF!</v>
      </c>
      <c r="F91" s="189" t="e">
        <f>#REF!</f>
        <v>#REF!</v>
      </c>
      <c r="G91" s="155" t="e">
        <f>#REF!</f>
        <v>#REF!</v>
      </c>
      <c r="H91" s="154" t="s">
        <v>49</v>
      </c>
      <c r="I91" s="159"/>
      <c r="J91" s="154" t="str">
        <f>BİLGİLERİ!$F$21</f>
        <v>Büyük Erkekler</v>
      </c>
      <c r="K91" s="157" t="str">
        <f t="shared" si="6"/>
        <v>Adana-Sprint ve Atlamalar Federasyon Deneme Yarışmaları</v>
      </c>
      <c r="L91" s="158" t="e">
        <f>#REF!</f>
        <v>#REF!</v>
      </c>
      <c r="M91" s="158" t="s">
        <v>186</v>
      </c>
    </row>
    <row r="92" spans="1:13" s="150" customFormat="1" ht="26.25" customHeight="1">
      <c r="A92" s="152">
        <v>133</v>
      </c>
      <c r="B92" s="161" t="s">
        <v>49</v>
      </c>
      <c r="C92" s="153" t="e">
        <f>#REF!</f>
        <v>#REF!</v>
      </c>
      <c r="D92" s="157" t="e">
        <f>#REF!</f>
        <v>#REF!</v>
      </c>
      <c r="E92" s="157" t="e">
        <f>#REF!</f>
        <v>#REF!</v>
      </c>
      <c r="F92" s="189" t="e">
        <f>#REF!</f>
        <v>#REF!</v>
      </c>
      <c r="G92" s="155" t="e">
        <f>#REF!</f>
        <v>#REF!</v>
      </c>
      <c r="H92" s="154" t="s">
        <v>49</v>
      </c>
      <c r="I92" s="159"/>
      <c r="J92" s="154" t="str">
        <f>BİLGİLERİ!$F$21</f>
        <v>Büyük Erkekler</v>
      </c>
      <c r="K92" s="157" t="str">
        <f t="shared" si="6"/>
        <v>Adana-Sprint ve Atlamalar Federasyon Deneme Yarışmaları</v>
      </c>
      <c r="L92" s="158" t="e">
        <f>#REF!</f>
        <v>#REF!</v>
      </c>
      <c r="M92" s="158" t="s">
        <v>186</v>
      </c>
    </row>
    <row r="93" spans="1:13" s="150" customFormat="1" ht="26.25" customHeight="1">
      <c r="A93" s="152">
        <v>134</v>
      </c>
      <c r="B93" s="161" t="s">
        <v>49</v>
      </c>
      <c r="C93" s="153" t="e">
        <f>#REF!</f>
        <v>#REF!</v>
      </c>
      <c r="D93" s="157" t="e">
        <f>#REF!</f>
        <v>#REF!</v>
      </c>
      <c r="E93" s="157" t="e">
        <f>#REF!</f>
        <v>#REF!</v>
      </c>
      <c r="F93" s="189" t="e">
        <f>#REF!</f>
        <v>#REF!</v>
      </c>
      <c r="G93" s="155" t="e">
        <f>#REF!</f>
        <v>#REF!</v>
      </c>
      <c r="H93" s="154" t="s">
        <v>49</v>
      </c>
      <c r="I93" s="159"/>
      <c r="J93" s="154" t="str">
        <f>BİLGİLERİ!$F$21</f>
        <v>Büyük Erkekler</v>
      </c>
      <c r="K93" s="157" t="str">
        <f t="shared" si="6"/>
        <v>Adana-Sprint ve Atlamalar Federasyon Deneme Yarışmaları</v>
      </c>
      <c r="L93" s="158" t="e">
        <f>#REF!</f>
        <v>#REF!</v>
      </c>
      <c r="M93" s="158" t="s">
        <v>186</v>
      </c>
    </row>
    <row r="94" spans="1:13" s="150" customFormat="1" ht="26.25" customHeight="1">
      <c r="A94" s="152">
        <v>135</v>
      </c>
      <c r="B94" s="161" t="s">
        <v>49</v>
      </c>
      <c r="C94" s="153" t="e">
        <f>#REF!</f>
        <v>#REF!</v>
      </c>
      <c r="D94" s="157" t="e">
        <f>#REF!</f>
        <v>#REF!</v>
      </c>
      <c r="E94" s="157" t="e">
        <f>#REF!</f>
        <v>#REF!</v>
      </c>
      <c r="F94" s="189" t="e">
        <f>#REF!</f>
        <v>#REF!</v>
      </c>
      <c r="G94" s="155" t="e">
        <f>#REF!</f>
        <v>#REF!</v>
      </c>
      <c r="H94" s="154" t="s">
        <v>49</v>
      </c>
      <c r="I94" s="159"/>
      <c r="J94" s="154" t="str">
        <f>BİLGİLERİ!$F$21</f>
        <v>Büyük Erkekler</v>
      </c>
      <c r="K94" s="157" t="str">
        <f t="shared" si="6"/>
        <v>Adana-Sprint ve Atlamalar Federasyon Deneme Yarışmaları</v>
      </c>
      <c r="L94" s="158" t="e">
        <f>#REF!</f>
        <v>#REF!</v>
      </c>
      <c r="M94" s="158" t="s">
        <v>186</v>
      </c>
    </row>
    <row r="95" spans="1:13" s="150" customFormat="1" ht="26.25" customHeight="1">
      <c r="A95" s="152">
        <v>136</v>
      </c>
      <c r="B95" s="161" t="s">
        <v>49</v>
      </c>
      <c r="C95" s="153" t="e">
        <f>#REF!</f>
        <v>#REF!</v>
      </c>
      <c r="D95" s="157" t="e">
        <f>#REF!</f>
        <v>#REF!</v>
      </c>
      <c r="E95" s="157" t="e">
        <f>#REF!</f>
        <v>#REF!</v>
      </c>
      <c r="F95" s="189" t="e">
        <f>#REF!</f>
        <v>#REF!</v>
      </c>
      <c r="G95" s="155" t="e">
        <f>#REF!</f>
        <v>#REF!</v>
      </c>
      <c r="H95" s="154" t="s">
        <v>49</v>
      </c>
      <c r="I95" s="159"/>
      <c r="J95" s="154" t="str">
        <f>BİLGİLERİ!$F$21</f>
        <v>Büyük Erkekler</v>
      </c>
      <c r="K95" s="157" t="str">
        <f t="shared" si="6"/>
        <v>Adana-Sprint ve Atlamalar Federasyon Deneme Yarışmaları</v>
      </c>
      <c r="L95" s="158" t="e">
        <f>#REF!</f>
        <v>#REF!</v>
      </c>
      <c r="M95" s="158" t="s">
        <v>186</v>
      </c>
    </row>
    <row r="96" spans="1:13" s="150" customFormat="1" ht="26.25" customHeight="1">
      <c r="A96" s="152">
        <v>137</v>
      </c>
      <c r="B96" s="161" t="s">
        <v>49</v>
      </c>
      <c r="C96" s="153" t="e">
        <f>#REF!</f>
        <v>#REF!</v>
      </c>
      <c r="D96" s="157" t="e">
        <f>#REF!</f>
        <v>#REF!</v>
      </c>
      <c r="E96" s="157" t="e">
        <f>#REF!</f>
        <v>#REF!</v>
      </c>
      <c r="F96" s="189" t="e">
        <f>#REF!</f>
        <v>#REF!</v>
      </c>
      <c r="G96" s="155" t="e">
        <f>#REF!</f>
        <v>#REF!</v>
      </c>
      <c r="H96" s="154" t="s">
        <v>49</v>
      </c>
      <c r="I96" s="159"/>
      <c r="J96" s="154" t="str">
        <f>BİLGİLERİ!$F$21</f>
        <v>Büyük Erkekler</v>
      </c>
      <c r="K96" s="157" t="str">
        <f t="shared" si="6"/>
        <v>Adana-Sprint ve Atlamalar Federasyon Deneme Yarışmaları</v>
      </c>
      <c r="L96" s="158" t="e">
        <f>#REF!</f>
        <v>#REF!</v>
      </c>
      <c r="M96" s="158" t="s">
        <v>186</v>
      </c>
    </row>
    <row r="97" spans="1:13" s="150" customFormat="1" ht="26.25" customHeight="1">
      <c r="A97" s="152">
        <v>138</v>
      </c>
      <c r="B97" s="161" t="s">
        <v>49</v>
      </c>
      <c r="C97" s="153" t="e">
        <f>#REF!</f>
        <v>#REF!</v>
      </c>
      <c r="D97" s="157" t="e">
        <f>#REF!</f>
        <v>#REF!</v>
      </c>
      <c r="E97" s="157" t="e">
        <f>#REF!</f>
        <v>#REF!</v>
      </c>
      <c r="F97" s="189" t="e">
        <f>#REF!</f>
        <v>#REF!</v>
      </c>
      <c r="G97" s="155" t="e">
        <f>#REF!</f>
        <v>#REF!</v>
      </c>
      <c r="H97" s="154" t="s">
        <v>49</v>
      </c>
      <c r="I97" s="159"/>
      <c r="J97" s="154" t="str">
        <f>BİLGİLERİ!$F$21</f>
        <v>Büyük Erkekler</v>
      </c>
      <c r="K97" s="157" t="str">
        <f t="shared" si="6"/>
        <v>Adana-Sprint ve Atlamalar Federasyon Deneme Yarışmaları</v>
      </c>
      <c r="L97" s="158" t="e">
        <f>#REF!</f>
        <v>#REF!</v>
      </c>
      <c r="M97" s="158" t="s">
        <v>186</v>
      </c>
    </row>
    <row r="98" spans="1:13" s="150" customFormat="1" ht="26.25" customHeight="1">
      <c r="A98" s="152">
        <v>139</v>
      </c>
      <c r="B98" s="161" t="s">
        <v>49</v>
      </c>
      <c r="C98" s="153" t="e">
        <f>#REF!</f>
        <v>#REF!</v>
      </c>
      <c r="D98" s="157" t="e">
        <f>#REF!</f>
        <v>#REF!</v>
      </c>
      <c r="E98" s="157" t="e">
        <f>#REF!</f>
        <v>#REF!</v>
      </c>
      <c r="F98" s="189" t="e">
        <f>#REF!</f>
        <v>#REF!</v>
      </c>
      <c r="G98" s="155" t="e">
        <f>#REF!</f>
        <v>#REF!</v>
      </c>
      <c r="H98" s="154" t="s">
        <v>49</v>
      </c>
      <c r="I98" s="159"/>
      <c r="J98" s="154" t="str">
        <f>BİLGİLERİ!$F$21</f>
        <v>Büyük Erkekler</v>
      </c>
      <c r="K98" s="157" t="str">
        <f t="shared" si="6"/>
        <v>Adana-Sprint ve Atlamalar Federasyon Deneme Yarışmaları</v>
      </c>
      <c r="L98" s="158" t="e">
        <f>#REF!</f>
        <v>#REF!</v>
      </c>
      <c r="M98" s="158" t="s">
        <v>186</v>
      </c>
    </row>
    <row r="99" spans="1:13" s="150" customFormat="1" ht="26.25" customHeight="1">
      <c r="A99" s="152">
        <v>140</v>
      </c>
      <c r="B99" s="161" t="s">
        <v>49</v>
      </c>
      <c r="C99" s="153" t="e">
        <f>#REF!</f>
        <v>#REF!</v>
      </c>
      <c r="D99" s="157" t="e">
        <f>#REF!</f>
        <v>#REF!</v>
      </c>
      <c r="E99" s="157" t="e">
        <f>#REF!</f>
        <v>#REF!</v>
      </c>
      <c r="F99" s="189" t="e">
        <f>#REF!</f>
        <v>#REF!</v>
      </c>
      <c r="G99" s="155" t="e">
        <f>#REF!</f>
        <v>#REF!</v>
      </c>
      <c r="H99" s="154" t="s">
        <v>49</v>
      </c>
      <c r="I99" s="159"/>
      <c r="J99" s="154" t="str">
        <f>BİLGİLERİ!$F$21</f>
        <v>Büyük Erkekler</v>
      </c>
      <c r="K99" s="157" t="str">
        <f t="shared" si="6"/>
        <v>Adana-Sprint ve Atlamalar Federasyon Deneme Yarışmaları</v>
      </c>
      <c r="L99" s="158" t="e">
        <f>#REF!</f>
        <v>#REF!</v>
      </c>
      <c r="M99" s="158" t="s">
        <v>186</v>
      </c>
    </row>
    <row r="100" spans="1:13" s="150" customFormat="1" ht="26.25" customHeight="1">
      <c r="A100" s="152">
        <v>141</v>
      </c>
      <c r="B100" s="161" t="s">
        <v>49</v>
      </c>
      <c r="C100" s="153" t="e">
        <f>#REF!</f>
        <v>#REF!</v>
      </c>
      <c r="D100" s="157" t="e">
        <f>#REF!</f>
        <v>#REF!</v>
      </c>
      <c r="E100" s="157" t="e">
        <f>#REF!</f>
        <v>#REF!</v>
      </c>
      <c r="F100" s="189" t="e">
        <f>#REF!</f>
        <v>#REF!</v>
      </c>
      <c r="G100" s="155" t="e">
        <f>#REF!</f>
        <v>#REF!</v>
      </c>
      <c r="H100" s="154" t="s">
        <v>49</v>
      </c>
      <c r="I100" s="159"/>
      <c r="J100" s="154" t="str">
        <f>BİLGİLERİ!$F$21</f>
        <v>Büyük Erkekler</v>
      </c>
      <c r="K100" s="157" t="str">
        <f t="shared" si="6"/>
        <v>Adana-Sprint ve Atlamalar Federasyon Deneme Yarışmaları</v>
      </c>
      <c r="L100" s="158" t="e">
        <f>#REF!</f>
        <v>#REF!</v>
      </c>
      <c r="M100" s="158" t="s">
        <v>186</v>
      </c>
    </row>
    <row r="101" spans="1:13" s="150" customFormat="1" ht="26.25" customHeight="1">
      <c r="A101" s="152">
        <v>142</v>
      </c>
      <c r="B101" s="161" t="s">
        <v>49</v>
      </c>
      <c r="C101" s="153" t="e">
        <f>#REF!</f>
        <v>#REF!</v>
      </c>
      <c r="D101" s="157" t="e">
        <f>#REF!</f>
        <v>#REF!</v>
      </c>
      <c r="E101" s="157" t="e">
        <f>#REF!</f>
        <v>#REF!</v>
      </c>
      <c r="F101" s="189" t="e">
        <f>#REF!</f>
        <v>#REF!</v>
      </c>
      <c r="G101" s="155" t="e">
        <f>#REF!</f>
        <v>#REF!</v>
      </c>
      <c r="H101" s="154" t="s">
        <v>49</v>
      </c>
      <c r="I101" s="159"/>
      <c r="J101" s="154" t="str">
        <f>BİLGİLERİ!$F$21</f>
        <v>Büyük Erkekler</v>
      </c>
      <c r="K101" s="157" t="str">
        <f t="shared" si="6"/>
        <v>Adana-Sprint ve Atlamalar Federasyon Deneme Yarışmaları</v>
      </c>
      <c r="L101" s="158" t="e">
        <f>#REF!</f>
        <v>#REF!</v>
      </c>
      <c r="M101" s="158" t="s">
        <v>186</v>
      </c>
    </row>
    <row r="102" spans="1:13" s="150" customFormat="1" ht="26.25" customHeight="1">
      <c r="A102" s="152">
        <v>143</v>
      </c>
      <c r="B102" s="161" t="s">
        <v>49</v>
      </c>
      <c r="C102" s="153" t="e">
        <f>#REF!</f>
        <v>#REF!</v>
      </c>
      <c r="D102" s="157" t="e">
        <f>#REF!</f>
        <v>#REF!</v>
      </c>
      <c r="E102" s="157" t="e">
        <f>#REF!</f>
        <v>#REF!</v>
      </c>
      <c r="F102" s="189" t="e">
        <f>#REF!</f>
        <v>#REF!</v>
      </c>
      <c r="G102" s="155" t="e">
        <f>#REF!</f>
        <v>#REF!</v>
      </c>
      <c r="H102" s="154" t="s">
        <v>49</v>
      </c>
      <c r="I102" s="159"/>
      <c r="J102" s="154" t="str">
        <f>BİLGİLERİ!$F$21</f>
        <v>Büyük Erkekler</v>
      </c>
      <c r="K102" s="157" t="str">
        <f t="shared" si="6"/>
        <v>Adana-Sprint ve Atlamalar Federasyon Deneme Yarışmaları</v>
      </c>
      <c r="L102" s="158" t="e">
        <f>#REF!</f>
        <v>#REF!</v>
      </c>
      <c r="M102" s="158" t="s">
        <v>186</v>
      </c>
    </row>
    <row r="103" spans="1:13" s="150" customFormat="1" ht="26.25" customHeight="1">
      <c r="A103" s="152">
        <v>144</v>
      </c>
      <c r="B103" s="161" t="s">
        <v>49</v>
      </c>
      <c r="C103" s="153" t="e">
        <f>#REF!</f>
        <v>#REF!</v>
      </c>
      <c r="D103" s="157" t="e">
        <f>#REF!</f>
        <v>#REF!</v>
      </c>
      <c r="E103" s="157" t="e">
        <f>#REF!</f>
        <v>#REF!</v>
      </c>
      <c r="F103" s="189" t="e">
        <f>#REF!</f>
        <v>#REF!</v>
      </c>
      <c r="G103" s="155" t="e">
        <f>#REF!</f>
        <v>#REF!</v>
      </c>
      <c r="H103" s="154" t="s">
        <v>49</v>
      </c>
      <c r="I103" s="159"/>
      <c r="J103" s="154" t="str">
        <f>BİLGİLERİ!$F$21</f>
        <v>Büyük Erkekler</v>
      </c>
      <c r="K103" s="157" t="str">
        <f t="shared" si="6"/>
        <v>Adana-Sprint ve Atlamalar Federasyon Deneme Yarışmaları</v>
      </c>
      <c r="L103" s="158" t="e">
        <f>#REF!</f>
        <v>#REF!</v>
      </c>
      <c r="M103" s="158" t="s">
        <v>186</v>
      </c>
    </row>
    <row r="104" spans="1:13" s="150" customFormat="1" ht="26.25" customHeight="1">
      <c r="A104" s="152">
        <v>145</v>
      </c>
      <c r="B104" s="161" t="s">
        <v>49</v>
      </c>
      <c r="C104" s="153" t="e">
        <f>#REF!</f>
        <v>#REF!</v>
      </c>
      <c r="D104" s="157" t="e">
        <f>#REF!</f>
        <v>#REF!</v>
      </c>
      <c r="E104" s="157" t="e">
        <f>#REF!</f>
        <v>#REF!</v>
      </c>
      <c r="F104" s="189" t="e">
        <f>#REF!</f>
        <v>#REF!</v>
      </c>
      <c r="G104" s="155" t="e">
        <f>#REF!</f>
        <v>#REF!</v>
      </c>
      <c r="H104" s="154" t="s">
        <v>49</v>
      </c>
      <c r="I104" s="159"/>
      <c r="J104" s="154" t="str">
        <f>BİLGİLERİ!$F$21</f>
        <v>Büyük Erkekler</v>
      </c>
      <c r="K104" s="157" t="str">
        <f t="shared" si="6"/>
        <v>Adana-Sprint ve Atlamalar Federasyon Deneme Yarışmaları</v>
      </c>
      <c r="L104" s="158" t="e">
        <f>#REF!</f>
        <v>#REF!</v>
      </c>
      <c r="M104" s="158" t="s">
        <v>186</v>
      </c>
    </row>
    <row r="105" spans="1:13" s="150" customFormat="1" ht="26.25" customHeight="1">
      <c r="A105" s="152">
        <v>146</v>
      </c>
      <c r="B105" s="161" t="s">
        <v>49</v>
      </c>
      <c r="C105" s="153" t="e">
        <f>#REF!</f>
        <v>#REF!</v>
      </c>
      <c r="D105" s="157" t="e">
        <f>#REF!</f>
        <v>#REF!</v>
      </c>
      <c r="E105" s="157" t="e">
        <f>#REF!</f>
        <v>#REF!</v>
      </c>
      <c r="F105" s="189" t="e">
        <f>#REF!</f>
        <v>#REF!</v>
      </c>
      <c r="G105" s="155" t="e">
        <f>#REF!</f>
        <v>#REF!</v>
      </c>
      <c r="H105" s="154" t="s">
        <v>49</v>
      </c>
      <c r="I105" s="159"/>
      <c r="J105" s="154" t="str">
        <f>BİLGİLERİ!$F$21</f>
        <v>Büyük Erkekler</v>
      </c>
      <c r="K105" s="157" t="str">
        <f t="shared" si="6"/>
        <v>Adana-Sprint ve Atlamalar Federasyon Deneme Yarışmaları</v>
      </c>
      <c r="L105" s="158" t="e">
        <f>#REF!</f>
        <v>#REF!</v>
      </c>
      <c r="M105" s="158" t="s">
        <v>186</v>
      </c>
    </row>
    <row r="106" spans="1:13" s="150" customFormat="1" ht="26.25" customHeight="1">
      <c r="A106" s="152">
        <v>147</v>
      </c>
      <c r="B106" s="161" t="s">
        <v>49</v>
      </c>
      <c r="C106" s="153" t="e">
        <f>#REF!</f>
        <v>#REF!</v>
      </c>
      <c r="D106" s="157" t="e">
        <f>#REF!</f>
        <v>#REF!</v>
      </c>
      <c r="E106" s="157" t="e">
        <f>#REF!</f>
        <v>#REF!</v>
      </c>
      <c r="F106" s="189" t="e">
        <f>#REF!</f>
        <v>#REF!</v>
      </c>
      <c r="G106" s="155" t="e">
        <f>#REF!</f>
        <v>#REF!</v>
      </c>
      <c r="H106" s="154" t="s">
        <v>49</v>
      </c>
      <c r="I106" s="159"/>
      <c r="J106" s="154" t="str">
        <f>BİLGİLERİ!$F$21</f>
        <v>Büyük Erkekler</v>
      </c>
      <c r="K106" s="157" t="str">
        <f t="shared" si="6"/>
        <v>Adana-Sprint ve Atlamalar Federasyon Deneme Yarışmaları</v>
      </c>
      <c r="L106" s="158" t="e">
        <f>#REF!</f>
        <v>#REF!</v>
      </c>
      <c r="M106" s="158" t="s">
        <v>186</v>
      </c>
    </row>
    <row r="107" spans="1:13" s="256" customFormat="1" ht="26.25" customHeight="1">
      <c r="A107" s="152">
        <v>469</v>
      </c>
      <c r="B107" s="257" t="s">
        <v>191</v>
      </c>
      <c r="C107" s="259" t="e">
        <f>#REF!</f>
        <v>#REF!</v>
      </c>
      <c r="D107" s="261" t="e">
        <f>#REF!</f>
        <v>#REF!</v>
      </c>
      <c r="E107" s="261" t="e">
        <f>#REF!</f>
        <v>#REF!</v>
      </c>
      <c r="F107" s="262" t="e">
        <f>#REF!</f>
        <v>#REF!</v>
      </c>
      <c r="G107" s="260" t="e">
        <f>#REF!</f>
        <v>#REF!</v>
      </c>
      <c r="H107" s="159" t="s">
        <v>190</v>
      </c>
      <c r="I107" s="254"/>
      <c r="J107" s="154" t="str">
        <f>BİLGİLERİ!$F$21</f>
        <v>Büyük Erkekler</v>
      </c>
      <c r="K107" s="255" t="str">
        <f aca="true" t="shared" si="7" ref="K107:K143">CONCATENATE(K$1,"-",A$1)</f>
        <v>Adana-Sprint ve Atlamalar Federasyon Deneme Yarışmaları</v>
      </c>
      <c r="L107" s="158" t="e">
        <f>#REF!</f>
        <v>#REF!</v>
      </c>
      <c r="M107" s="158" t="s">
        <v>186</v>
      </c>
    </row>
    <row r="108" spans="1:13" s="256" customFormat="1" ht="26.25" customHeight="1">
      <c r="A108" s="152">
        <v>470</v>
      </c>
      <c r="B108" s="257" t="s">
        <v>191</v>
      </c>
      <c r="C108" s="259" t="e">
        <f>#REF!</f>
        <v>#REF!</v>
      </c>
      <c r="D108" s="261" t="e">
        <f>#REF!</f>
        <v>#REF!</v>
      </c>
      <c r="E108" s="261" t="e">
        <f>#REF!</f>
        <v>#REF!</v>
      </c>
      <c r="F108" s="262" t="e">
        <f>#REF!</f>
        <v>#REF!</v>
      </c>
      <c r="G108" s="260" t="e">
        <f>#REF!</f>
        <v>#REF!</v>
      </c>
      <c r="H108" s="159" t="s">
        <v>190</v>
      </c>
      <c r="I108" s="254"/>
      <c r="J108" s="154" t="str">
        <f>BİLGİLERİ!$F$21</f>
        <v>Büyük Erkekler</v>
      </c>
      <c r="K108" s="255" t="str">
        <f t="shared" si="7"/>
        <v>Adana-Sprint ve Atlamalar Federasyon Deneme Yarışmaları</v>
      </c>
      <c r="L108" s="158" t="e">
        <f>#REF!</f>
        <v>#REF!</v>
      </c>
      <c r="M108" s="158" t="s">
        <v>186</v>
      </c>
    </row>
    <row r="109" spans="1:13" s="256" customFormat="1" ht="26.25" customHeight="1">
      <c r="A109" s="152">
        <v>471</v>
      </c>
      <c r="B109" s="257" t="s">
        <v>191</v>
      </c>
      <c r="C109" s="259" t="e">
        <f>#REF!</f>
        <v>#REF!</v>
      </c>
      <c r="D109" s="261" t="e">
        <f>#REF!</f>
        <v>#REF!</v>
      </c>
      <c r="E109" s="261" t="e">
        <f>#REF!</f>
        <v>#REF!</v>
      </c>
      <c r="F109" s="262" t="e">
        <f>#REF!</f>
        <v>#REF!</v>
      </c>
      <c r="G109" s="260" t="e">
        <f>#REF!</f>
        <v>#REF!</v>
      </c>
      <c r="H109" s="159" t="s">
        <v>190</v>
      </c>
      <c r="I109" s="254"/>
      <c r="J109" s="154" t="str">
        <f>BİLGİLERİ!$F$21</f>
        <v>Büyük Erkekler</v>
      </c>
      <c r="K109" s="255" t="str">
        <f t="shared" si="7"/>
        <v>Adana-Sprint ve Atlamalar Federasyon Deneme Yarışmaları</v>
      </c>
      <c r="L109" s="158" t="e">
        <f>#REF!</f>
        <v>#REF!</v>
      </c>
      <c r="M109" s="158" t="s">
        <v>186</v>
      </c>
    </row>
    <row r="110" spans="1:13" s="256" customFormat="1" ht="26.25" customHeight="1">
      <c r="A110" s="152">
        <v>472</v>
      </c>
      <c r="B110" s="257" t="s">
        <v>191</v>
      </c>
      <c r="C110" s="259" t="e">
        <f>#REF!</f>
        <v>#REF!</v>
      </c>
      <c r="D110" s="261" t="e">
        <f>#REF!</f>
        <v>#REF!</v>
      </c>
      <c r="E110" s="261" t="e">
        <f>#REF!</f>
        <v>#REF!</v>
      </c>
      <c r="F110" s="262" t="e">
        <f>#REF!</f>
        <v>#REF!</v>
      </c>
      <c r="G110" s="260" t="e">
        <f>#REF!</f>
        <v>#REF!</v>
      </c>
      <c r="H110" s="159" t="s">
        <v>190</v>
      </c>
      <c r="I110" s="254"/>
      <c r="J110" s="154" t="str">
        <f>BİLGİLERİ!$F$21</f>
        <v>Büyük Erkekler</v>
      </c>
      <c r="K110" s="255" t="str">
        <f t="shared" si="7"/>
        <v>Adana-Sprint ve Atlamalar Federasyon Deneme Yarışmaları</v>
      </c>
      <c r="L110" s="158" t="e">
        <f>#REF!</f>
        <v>#REF!</v>
      </c>
      <c r="M110" s="158" t="s">
        <v>186</v>
      </c>
    </row>
    <row r="111" spans="1:13" s="256" customFormat="1" ht="26.25" customHeight="1">
      <c r="A111" s="152">
        <v>473</v>
      </c>
      <c r="B111" s="257" t="s">
        <v>191</v>
      </c>
      <c r="C111" s="259" t="e">
        <f>#REF!</f>
        <v>#REF!</v>
      </c>
      <c r="D111" s="261" t="e">
        <f>#REF!</f>
        <v>#REF!</v>
      </c>
      <c r="E111" s="261" t="e">
        <f>#REF!</f>
        <v>#REF!</v>
      </c>
      <c r="F111" s="262" t="e">
        <f>#REF!</f>
        <v>#REF!</v>
      </c>
      <c r="G111" s="260" t="e">
        <f>#REF!</f>
        <v>#REF!</v>
      </c>
      <c r="H111" s="159" t="s">
        <v>190</v>
      </c>
      <c r="I111" s="254"/>
      <c r="J111" s="154" t="str">
        <f>BİLGİLERİ!$F$21</f>
        <v>Büyük Erkekler</v>
      </c>
      <c r="K111" s="255" t="str">
        <f t="shared" si="7"/>
        <v>Adana-Sprint ve Atlamalar Federasyon Deneme Yarışmaları</v>
      </c>
      <c r="L111" s="158" t="e">
        <f>#REF!</f>
        <v>#REF!</v>
      </c>
      <c r="M111" s="158" t="s">
        <v>186</v>
      </c>
    </row>
    <row r="112" spans="1:13" s="256" customFormat="1" ht="26.25" customHeight="1">
      <c r="A112" s="152">
        <v>474</v>
      </c>
      <c r="B112" s="257" t="s">
        <v>191</v>
      </c>
      <c r="C112" s="259" t="e">
        <f>#REF!</f>
        <v>#REF!</v>
      </c>
      <c r="D112" s="261" t="e">
        <f>#REF!</f>
        <v>#REF!</v>
      </c>
      <c r="E112" s="261" t="e">
        <f>#REF!</f>
        <v>#REF!</v>
      </c>
      <c r="F112" s="262" t="e">
        <f>#REF!</f>
        <v>#REF!</v>
      </c>
      <c r="G112" s="260" t="e">
        <f>#REF!</f>
        <v>#REF!</v>
      </c>
      <c r="H112" s="159" t="s">
        <v>190</v>
      </c>
      <c r="I112" s="254"/>
      <c r="J112" s="154" t="str">
        <f>BİLGİLERİ!$F$21</f>
        <v>Büyük Erkekler</v>
      </c>
      <c r="K112" s="255" t="str">
        <f t="shared" si="7"/>
        <v>Adana-Sprint ve Atlamalar Federasyon Deneme Yarışmaları</v>
      </c>
      <c r="L112" s="158" t="e">
        <f>#REF!</f>
        <v>#REF!</v>
      </c>
      <c r="M112" s="158" t="s">
        <v>186</v>
      </c>
    </row>
    <row r="113" spans="1:13" s="256" customFormat="1" ht="26.25" customHeight="1">
      <c r="A113" s="152">
        <v>475</v>
      </c>
      <c r="B113" s="257" t="s">
        <v>191</v>
      </c>
      <c r="C113" s="259" t="e">
        <f>#REF!</f>
        <v>#REF!</v>
      </c>
      <c r="D113" s="261" t="e">
        <f>#REF!</f>
        <v>#REF!</v>
      </c>
      <c r="E113" s="261" t="e">
        <f>#REF!</f>
        <v>#REF!</v>
      </c>
      <c r="F113" s="262" t="e">
        <f>#REF!</f>
        <v>#REF!</v>
      </c>
      <c r="G113" s="260" t="e">
        <f>#REF!</f>
        <v>#REF!</v>
      </c>
      <c r="H113" s="159" t="s">
        <v>190</v>
      </c>
      <c r="I113" s="254"/>
      <c r="J113" s="154" t="str">
        <f>BİLGİLERİ!$F$21</f>
        <v>Büyük Erkekler</v>
      </c>
      <c r="K113" s="255" t="str">
        <f t="shared" si="7"/>
        <v>Adana-Sprint ve Atlamalar Federasyon Deneme Yarışmaları</v>
      </c>
      <c r="L113" s="158" t="e">
        <f>#REF!</f>
        <v>#REF!</v>
      </c>
      <c r="M113" s="158" t="s">
        <v>186</v>
      </c>
    </row>
    <row r="114" spans="1:13" s="256" customFormat="1" ht="26.25" customHeight="1">
      <c r="A114" s="152">
        <v>476</v>
      </c>
      <c r="B114" s="257" t="s">
        <v>191</v>
      </c>
      <c r="C114" s="259" t="e">
        <f>#REF!</f>
        <v>#REF!</v>
      </c>
      <c r="D114" s="261" t="e">
        <f>#REF!</f>
        <v>#REF!</v>
      </c>
      <c r="E114" s="261" t="e">
        <f>#REF!</f>
        <v>#REF!</v>
      </c>
      <c r="F114" s="262" t="e">
        <f>#REF!</f>
        <v>#REF!</v>
      </c>
      <c r="G114" s="260" t="e">
        <f>#REF!</f>
        <v>#REF!</v>
      </c>
      <c r="H114" s="159" t="s">
        <v>190</v>
      </c>
      <c r="I114" s="254"/>
      <c r="J114" s="154" t="str">
        <f>BİLGİLERİ!$F$21</f>
        <v>Büyük Erkekler</v>
      </c>
      <c r="K114" s="255" t="str">
        <f t="shared" si="7"/>
        <v>Adana-Sprint ve Atlamalar Federasyon Deneme Yarışmaları</v>
      </c>
      <c r="L114" s="158" t="e">
        <f>#REF!</f>
        <v>#REF!</v>
      </c>
      <c r="M114" s="158" t="s">
        <v>186</v>
      </c>
    </row>
    <row r="115" spans="1:13" s="256" customFormat="1" ht="26.25" customHeight="1">
      <c r="A115" s="152">
        <v>477</v>
      </c>
      <c r="B115" s="257" t="s">
        <v>191</v>
      </c>
      <c r="C115" s="259" t="e">
        <f>#REF!</f>
        <v>#REF!</v>
      </c>
      <c r="D115" s="261" t="e">
        <f>#REF!</f>
        <v>#REF!</v>
      </c>
      <c r="E115" s="261" t="e">
        <f>#REF!</f>
        <v>#REF!</v>
      </c>
      <c r="F115" s="262" t="e">
        <f>#REF!</f>
        <v>#REF!</v>
      </c>
      <c r="G115" s="260" t="e">
        <f>#REF!</f>
        <v>#REF!</v>
      </c>
      <c r="H115" s="159" t="s">
        <v>190</v>
      </c>
      <c r="I115" s="254"/>
      <c r="J115" s="154" t="str">
        <f>BİLGİLERİ!$F$21</f>
        <v>Büyük Erkekler</v>
      </c>
      <c r="K115" s="255" t="str">
        <f t="shared" si="7"/>
        <v>Adana-Sprint ve Atlamalar Federasyon Deneme Yarışmaları</v>
      </c>
      <c r="L115" s="158" t="e">
        <f>#REF!</f>
        <v>#REF!</v>
      </c>
      <c r="M115" s="158" t="s">
        <v>186</v>
      </c>
    </row>
    <row r="116" spans="1:13" s="256" customFormat="1" ht="26.25" customHeight="1">
      <c r="A116" s="152">
        <v>478</v>
      </c>
      <c r="B116" s="257" t="s">
        <v>191</v>
      </c>
      <c r="C116" s="259" t="e">
        <f>#REF!</f>
        <v>#REF!</v>
      </c>
      <c r="D116" s="261" t="e">
        <f>#REF!</f>
        <v>#REF!</v>
      </c>
      <c r="E116" s="261" t="e">
        <f>#REF!</f>
        <v>#REF!</v>
      </c>
      <c r="F116" s="262" t="e">
        <f>#REF!</f>
        <v>#REF!</v>
      </c>
      <c r="G116" s="260" t="e">
        <f>#REF!</f>
        <v>#REF!</v>
      </c>
      <c r="H116" s="159" t="s">
        <v>190</v>
      </c>
      <c r="I116" s="254"/>
      <c r="J116" s="154" t="str">
        <f>BİLGİLERİ!$F$21</f>
        <v>Büyük Erkekler</v>
      </c>
      <c r="K116" s="255" t="str">
        <f t="shared" si="7"/>
        <v>Adana-Sprint ve Atlamalar Federasyon Deneme Yarışmaları</v>
      </c>
      <c r="L116" s="158" t="e">
        <f>#REF!</f>
        <v>#REF!</v>
      </c>
      <c r="M116" s="158" t="s">
        <v>186</v>
      </c>
    </row>
    <row r="117" spans="1:13" s="256" customFormat="1" ht="26.25" customHeight="1">
      <c r="A117" s="152">
        <v>479</v>
      </c>
      <c r="B117" s="257" t="s">
        <v>191</v>
      </c>
      <c r="C117" s="259" t="e">
        <f>#REF!</f>
        <v>#REF!</v>
      </c>
      <c r="D117" s="261" t="e">
        <f>#REF!</f>
        <v>#REF!</v>
      </c>
      <c r="E117" s="261" t="e">
        <f>#REF!</f>
        <v>#REF!</v>
      </c>
      <c r="F117" s="262" t="e">
        <f>#REF!</f>
        <v>#REF!</v>
      </c>
      <c r="G117" s="260" t="e">
        <f>#REF!</f>
        <v>#REF!</v>
      </c>
      <c r="H117" s="159" t="s">
        <v>190</v>
      </c>
      <c r="I117" s="254"/>
      <c r="J117" s="154" t="str">
        <f>BİLGİLERİ!$F$21</f>
        <v>Büyük Erkekler</v>
      </c>
      <c r="K117" s="255" t="str">
        <f t="shared" si="7"/>
        <v>Adana-Sprint ve Atlamalar Federasyon Deneme Yarışmaları</v>
      </c>
      <c r="L117" s="158" t="e">
        <f>#REF!</f>
        <v>#REF!</v>
      </c>
      <c r="M117" s="158" t="s">
        <v>186</v>
      </c>
    </row>
    <row r="118" spans="1:13" s="256" customFormat="1" ht="26.25" customHeight="1">
      <c r="A118" s="152">
        <v>480</v>
      </c>
      <c r="B118" s="257" t="s">
        <v>191</v>
      </c>
      <c r="C118" s="259" t="e">
        <f>#REF!</f>
        <v>#REF!</v>
      </c>
      <c r="D118" s="261" t="e">
        <f>#REF!</f>
        <v>#REF!</v>
      </c>
      <c r="E118" s="261" t="e">
        <f>#REF!</f>
        <v>#REF!</v>
      </c>
      <c r="F118" s="262" t="e">
        <f>#REF!</f>
        <v>#REF!</v>
      </c>
      <c r="G118" s="260" t="e">
        <f>#REF!</f>
        <v>#REF!</v>
      </c>
      <c r="H118" s="159" t="s">
        <v>190</v>
      </c>
      <c r="I118" s="254"/>
      <c r="J118" s="154" t="str">
        <f>BİLGİLERİ!$F$21</f>
        <v>Büyük Erkekler</v>
      </c>
      <c r="K118" s="255" t="str">
        <f t="shared" si="7"/>
        <v>Adana-Sprint ve Atlamalar Federasyon Deneme Yarışmaları</v>
      </c>
      <c r="L118" s="158" t="e">
        <f>#REF!</f>
        <v>#REF!</v>
      </c>
      <c r="M118" s="158" t="s">
        <v>186</v>
      </c>
    </row>
    <row r="119" spans="1:13" s="256" customFormat="1" ht="26.25" customHeight="1">
      <c r="A119" s="152">
        <v>481</v>
      </c>
      <c r="B119" s="257" t="s">
        <v>191</v>
      </c>
      <c r="C119" s="259" t="e">
        <f>#REF!</f>
        <v>#REF!</v>
      </c>
      <c r="D119" s="261" t="e">
        <f>#REF!</f>
        <v>#REF!</v>
      </c>
      <c r="E119" s="261" t="e">
        <f>#REF!</f>
        <v>#REF!</v>
      </c>
      <c r="F119" s="262" t="e">
        <f>#REF!</f>
        <v>#REF!</v>
      </c>
      <c r="G119" s="260" t="e">
        <f>#REF!</f>
        <v>#REF!</v>
      </c>
      <c r="H119" s="159" t="s">
        <v>190</v>
      </c>
      <c r="I119" s="254"/>
      <c r="J119" s="154" t="str">
        <f>BİLGİLERİ!$F$21</f>
        <v>Büyük Erkekler</v>
      </c>
      <c r="K119" s="255" t="str">
        <f t="shared" si="7"/>
        <v>Adana-Sprint ve Atlamalar Federasyon Deneme Yarışmaları</v>
      </c>
      <c r="L119" s="158" t="e">
        <f>#REF!</f>
        <v>#REF!</v>
      </c>
      <c r="M119" s="158" t="s">
        <v>186</v>
      </c>
    </row>
    <row r="120" spans="1:13" s="256" customFormat="1" ht="26.25" customHeight="1">
      <c r="A120" s="152">
        <v>482</v>
      </c>
      <c r="B120" s="257" t="s">
        <v>191</v>
      </c>
      <c r="C120" s="259" t="e">
        <f>#REF!</f>
        <v>#REF!</v>
      </c>
      <c r="D120" s="261" t="e">
        <f>#REF!</f>
        <v>#REF!</v>
      </c>
      <c r="E120" s="261" t="e">
        <f>#REF!</f>
        <v>#REF!</v>
      </c>
      <c r="F120" s="262" t="e">
        <f>#REF!</f>
        <v>#REF!</v>
      </c>
      <c r="G120" s="260" t="e">
        <f>#REF!</f>
        <v>#REF!</v>
      </c>
      <c r="H120" s="159" t="s">
        <v>190</v>
      </c>
      <c r="I120" s="254"/>
      <c r="J120" s="154" t="str">
        <f>BİLGİLERİ!$F$21</f>
        <v>Büyük Erkekler</v>
      </c>
      <c r="K120" s="255" t="str">
        <f t="shared" si="7"/>
        <v>Adana-Sprint ve Atlamalar Federasyon Deneme Yarışmaları</v>
      </c>
      <c r="L120" s="158" t="e">
        <f>#REF!</f>
        <v>#REF!</v>
      </c>
      <c r="M120" s="158" t="s">
        <v>186</v>
      </c>
    </row>
    <row r="121" spans="1:13" s="256" customFormat="1" ht="26.25" customHeight="1">
      <c r="A121" s="152">
        <v>483</v>
      </c>
      <c r="B121" s="257" t="s">
        <v>191</v>
      </c>
      <c r="C121" s="259" t="e">
        <f>#REF!</f>
        <v>#REF!</v>
      </c>
      <c r="D121" s="261" t="e">
        <f>#REF!</f>
        <v>#REF!</v>
      </c>
      <c r="E121" s="261" t="e">
        <f>#REF!</f>
        <v>#REF!</v>
      </c>
      <c r="F121" s="262" t="e">
        <f>#REF!</f>
        <v>#REF!</v>
      </c>
      <c r="G121" s="260" t="e">
        <f>#REF!</f>
        <v>#REF!</v>
      </c>
      <c r="H121" s="159" t="s">
        <v>190</v>
      </c>
      <c r="I121" s="254"/>
      <c r="J121" s="154" t="str">
        <f>BİLGİLERİ!$F$21</f>
        <v>Büyük Erkekler</v>
      </c>
      <c r="K121" s="255" t="str">
        <f t="shared" si="7"/>
        <v>Adana-Sprint ve Atlamalar Federasyon Deneme Yarışmaları</v>
      </c>
      <c r="L121" s="158" t="e">
        <f>#REF!</f>
        <v>#REF!</v>
      </c>
      <c r="M121" s="158" t="s">
        <v>186</v>
      </c>
    </row>
    <row r="122" spans="1:13" s="256" customFormat="1" ht="26.25" customHeight="1">
      <c r="A122" s="152">
        <v>484</v>
      </c>
      <c r="B122" s="257" t="s">
        <v>191</v>
      </c>
      <c r="C122" s="259" t="e">
        <f>#REF!</f>
        <v>#REF!</v>
      </c>
      <c r="D122" s="261" t="e">
        <f>#REF!</f>
        <v>#REF!</v>
      </c>
      <c r="E122" s="261" t="e">
        <f>#REF!</f>
        <v>#REF!</v>
      </c>
      <c r="F122" s="262" t="e">
        <f>#REF!</f>
        <v>#REF!</v>
      </c>
      <c r="G122" s="260" t="e">
        <f>#REF!</f>
        <v>#REF!</v>
      </c>
      <c r="H122" s="159" t="s">
        <v>190</v>
      </c>
      <c r="I122" s="254"/>
      <c r="J122" s="154" t="str">
        <f>BİLGİLERİ!$F$21</f>
        <v>Büyük Erkekler</v>
      </c>
      <c r="K122" s="255" t="str">
        <f t="shared" si="7"/>
        <v>Adana-Sprint ve Atlamalar Federasyon Deneme Yarışmaları</v>
      </c>
      <c r="L122" s="158" t="e">
        <f>#REF!</f>
        <v>#REF!</v>
      </c>
      <c r="M122" s="158" t="s">
        <v>186</v>
      </c>
    </row>
    <row r="123" spans="1:13" s="256" customFormat="1" ht="26.25" customHeight="1">
      <c r="A123" s="152">
        <v>485</v>
      </c>
      <c r="B123" s="257" t="s">
        <v>191</v>
      </c>
      <c r="C123" s="259" t="e">
        <f>#REF!</f>
        <v>#REF!</v>
      </c>
      <c r="D123" s="261" t="e">
        <f>#REF!</f>
        <v>#REF!</v>
      </c>
      <c r="E123" s="261" t="e">
        <f>#REF!</f>
        <v>#REF!</v>
      </c>
      <c r="F123" s="262" t="e">
        <f>#REF!</f>
        <v>#REF!</v>
      </c>
      <c r="G123" s="260" t="e">
        <f>#REF!</f>
        <v>#REF!</v>
      </c>
      <c r="H123" s="159" t="s">
        <v>190</v>
      </c>
      <c r="I123" s="254"/>
      <c r="J123" s="154" t="str">
        <f>BİLGİLERİ!$F$21</f>
        <v>Büyük Erkekler</v>
      </c>
      <c r="K123" s="255" t="str">
        <f t="shared" si="7"/>
        <v>Adana-Sprint ve Atlamalar Federasyon Deneme Yarışmaları</v>
      </c>
      <c r="L123" s="158" t="e">
        <f>#REF!</f>
        <v>#REF!</v>
      </c>
      <c r="M123" s="158" t="s">
        <v>186</v>
      </c>
    </row>
    <row r="124" spans="1:13" s="256" customFormat="1" ht="26.25" customHeight="1">
      <c r="A124" s="152">
        <v>486</v>
      </c>
      <c r="B124" s="257" t="s">
        <v>191</v>
      </c>
      <c r="C124" s="259" t="e">
        <f>#REF!</f>
        <v>#REF!</v>
      </c>
      <c r="D124" s="261" t="e">
        <f>#REF!</f>
        <v>#REF!</v>
      </c>
      <c r="E124" s="261" t="e">
        <f>#REF!</f>
        <v>#REF!</v>
      </c>
      <c r="F124" s="262" t="e">
        <f>#REF!</f>
        <v>#REF!</v>
      </c>
      <c r="G124" s="260" t="e">
        <f>#REF!</f>
        <v>#REF!</v>
      </c>
      <c r="H124" s="159" t="s">
        <v>190</v>
      </c>
      <c r="I124" s="254"/>
      <c r="J124" s="154" t="str">
        <f>BİLGİLERİ!$F$21</f>
        <v>Büyük Erkekler</v>
      </c>
      <c r="K124" s="255" t="str">
        <f t="shared" si="7"/>
        <v>Adana-Sprint ve Atlamalar Federasyon Deneme Yarışmaları</v>
      </c>
      <c r="L124" s="158" t="e">
        <f>#REF!</f>
        <v>#REF!</v>
      </c>
      <c r="M124" s="158" t="s">
        <v>186</v>
      </c>
    </row>
    <row r="125" spans="1:13" s="256" customFormat="1" ht="26.25" customHeight="1">
      <c r="A125" s="152">
        <v>487</v>
      </c>
      <c r="B125" s="257" t="s">
        <v>191</v>
      </c>
      <c r="C125" s="259" t="e">
        <f>#REF!</f>
        <v>#REF!</v>
      </c>
      <c r="D125" s="261" t="e">
        <f>#REF!</f>
        <v>#REF!</v>
      </c>
      <c r="E125" s="261" t="e">
        <f>#REF!</f>
        <v>#REF!</v>
      </c>
      <c r="F125" s="262" t="e">
        <f>#REF!</f>
        <v>#REF!</v>
      </c>
      <c r="G125" s="260" t="e">
        <f>#REF!</f>
        <v>#REF!</v>
      </c>
      <c r="H125" s="159" t="s">
        <v>190</v>
      </c>
      <c r="I125" s="254"/>
      <c r="J125" s="154" t="str">
        <f>BİLGİLERİ!$F$21</f>
        <v>Büyük Erkekler</v>
      </c>
      <c r="K125" s="255" t="str">
        <f t="shared" si="7"/>
        <v>Adana-Sprint ve Atlamalar Federasyon Deneme Yarışmaları</v>
      </c>
      <c r="L125" s="158" t="e">
        <f>#REF!</f>
        <v>#REF!</v>
      </c>
      <c r="M125" s="158" t="s">
        <v>186</v>
      </c>
    </row>
    <row r="126" spans="1:13" s="256" customFormat="1" ht="26.25" customHeight="1">
      <c r="A126" s="152">
        <v>488</v>
      </c>
      <c r="B126" s="257" t="s">
        <v>191</v>
      </c>
      <c r="C126" s="259" t="e">
        <f>#REF!</f>
        <v>#REF!</v>
      </c>
      <c r="D126" s="261" t="e">
        <f>#REF!</f>
        <v>#REF!</v>
      </c>
      <c r="E126" s="261" t="e">
        <f>#REF!</f>
        <v>#REF!</v>
      </c>
      <c r="F126" s="262" t="e">
        <f>#REF!</f>
        <v>#REF!</v>
      </c>
      <c r="G126" s="260" t="e">
        <f>#REF!</f>
        <v>#REF!</v>
      </c>
      <c r="H126" s="159" t="s">
        <v>190</v>
      </c>
      <c r="I126" s="254"/>
      <c r="J126" s="154" t="str">
        <f>BİLGİLERİ!$F$21</f>
        <v>Büyük Erkekler</v>
      </c>
      <c r="K126" s="255" t="str">
        <f t="shared" si="7"/>
        <v>Adana-Sprint ve Atlamalar Federasyon Deneme Yarışmaları</v>
      </c>
      <c r="L126" s="158" t="e">
        <f>#REF!</f>
        <v>#REF!</v>
      </c>
      <c r="M126" s="158" t="s">
        <v>186</v>
      </c>
    </row>
    <row r="127" spans="1:13" s="256" customFormat="1" ht="26.25" customHeight="1">
      <c r="A127" s="152">
        <v>489</v>
      </c>
      <c r="B127" s="257" t="s">
        <v>191</v>
      </c>
      <c r="C127" s="259" t="e">
        <f>#REF!</f>
        <v>#REF!</v>
      </c>
      <c r="D127" s="261" t="e">
        <f>#REF!</f>
        <v>#REF!</v>
      </c>
      <c r="E127" s="261" t="e">
        <f>#REF!</f>
        <v>#REF!</v>
      </c>
      <c r="F127" s="262" t="e">
        <f>#REF!</f>
        <v>#REF!</v>
      </c>
      <c r="G127" s="260" t="e">
        <f>#REF!</f>
        <v>#REF!</v>
      </c>
      <c r="H127" s="159" t="s">
        <v>190</v>
      </c>
      <c r="I127" s="254"/>
      <c r="J127" s="154" t="str">
        <f>BİLGİLERİ!$F$21</f>
        <v>Büyük Erkekler</v>
      </c>
      <c r="K127" s="255" t="str">
        <f t="shared" si="7"/>
        <v>Adana-Sprint ve Atlamalar Federasyon Deneme Yarışmaları</v>
      </c>
      <c r="L127" s="158" t="e">
        <f>#REF!</f>
        <v>#REF!</v>
      </c>
      <c r="M127" s="158" t="s">
        <v>186</v>
      </c>
    </row>
    <row r="128" spans="1:13" s="256" customFormat="1" ht="26.25" customHeight="1">
      <c r="A128" s="152">
        <v>490</v>
      </c>
      <c r="B128" s="257" t="s">
        <v>191</v>
      </c>
      <c r="C128" s="259" t="e">
        <f>#REF!</f>
        <v>#REF!</v>
      </c>
      <c r="D128" s="261" t="e">
        <f>#REF!</f>
        <v>#REF!</v>
      </c>
      <c r="E128" s="261" t="e">
        <f>#REF!</f>
        <v>#REF!</v>
      </c>
      <c r="F128" s="262" t="e">
        <f>#REF!</f>
        <v>#REF!</v>
      </c>
      <c r="G128" s="260" t="e">
        <f>#REF!</f>
        <v>#REF!</v>
      </c>
      <c r="H128" s="159" t="s">
        <v>190</v>
      </c>
      <c r="I128" s="254"/>
      <c r="J128" s="154" t="str">
        <f>BİLGİLERİ!$F$21</f>
        <v>Büyük Erkekler</v>
      </c>
      <c r="K128" s="255" t="str">
        <f t="shared" si="7"/>
        <v>Adana-Sprint ve Atlamalar Federasyon Deneme Yarışmaları</v>
      </c>
      <c r="L128" s="158" t="e">
        <f>#REF!</f>
        <v>#REF!</v>
      </c>
      <c r="M128" s="158" t="s">
        <v>186</v>
      </c>
    </row>
    <row r="129" spans="1:13" s="256" customFormat="1" ht="26.25" customHeight="1">
      <c r="A129" s="152">
        <v>491</v>
      </c>
      <c r="B129" s="257" t="s">
        <v>191</v>
      </c>
      <c r="C129" s="259" t="e">
        <f>#REF!</f>
        <v>#REF!</v>
      </c>
      <c r="D129" s="261" t="e">
        <f>#REF!</f>
        <v>#REF!</v>
      </c>
      <c r="E129" s="261" t="e">
        <f>#REF!</f>
        <v>#REF!</v>
      </c>
      <c r="F129" s="262" t="e">
        <f>#REF!</f>
        <v>#REF!</v>
      </c>
      <c r="G129" s="260" t="e">
        <f>#REF!</f>
        <v>#REF!</v>
      </c>
      <c r="H129" s="159" t="s">
        <v>190</v>
      </c>
      <c r="I129" s="254"/>
      <c r="J129" s="154" t="str">
        <f>BİLGİLERİ!$F$21</f>
        <v>Büyük Erkekler</v>
      </c>
      <c r="K129" s="255" t="str">
        <f t="shared" si="7"/>
        <v>Adana-Sprint ve Atlamalar Federasyon Deneme Yarışmaları</v>
      </c>
      <c r="L129" s="158" t="e">
        <f>#REF!</f>
        <v>#REF!</v>
      </c>
      <c r="M129" s="158" t="s">
        <v>186</v>
      </c>
    </row>
    <row r="130" spans="1:13" s="256" customFormat="1" ht="26.25" customHeight="1">
      <c r="A130" s="152">
        <v>492</v>
      </c>
      <c r="B130" s="257" t="s">
        <v>191</v>
      </c>
      <c r="C130" s="259" t="e">
        <f>#REF!</f>
        <v>#REF!</v>
      </c>
      <c r="D130" s="261" t="e">
        <f>#REF!</f>
        <v>#REF!</v>
      </c>
      <c r="E130" s="261" t="e">
        <f>#REF!</f>
        <v>#REF!</v>
      </c>
      <c r="F130" s="262" t="e">
        <f>#REF!</f>
        <v>#REF!</v>
      </c>
      <c r="G130" s="260" t="e">
        <f>#REF!</f>
        <v>#REF!</v>
      </c>
      <c r="H130" s="159" t="s">
        <v>190</v>
      </c>
      <c r="I130" s="254"/>
      <c r="J130" s="154" t="str">
        <f>BİLGİLERİ!$F$21</f>
        <v>Büyük Erkekler</v>
      </c>
      <c r="K130" s="255" t="str">
        <f t="shared" si="7"/>
        <v>Adana-Sprint ve Atlamalar Federasyon Deneme Yarışmaları</v>
      </c>
      <c r="L130" s="158" t="e">
        <f>#REF!</f>
        <v>#REF!</v>
      </c>
      <c r="M130" s="158" t="s">
        <v>186</v>
      </c>
    </row>
    <row r="131" spans="1:13" s="256" customFormat="1" ht="26.25" customHeight="1">
      <c r="A131" s="152">
        <v>493</v>
      </c>
      <c r="B131" s="257" t="s">
        <v>191</v>
      </c>
      <c r="C131" s="259" t="e">
        <f>#REF!</f>
        <v>#REF!</v>
      </c>
      <c r="D131" s="261" t="e">
        <f>#REF!</f>
        <v>#REF!</v>
      </c>
      <c r="E131" s="261" t="e">
        <f>#REF!</f>
        <v>#REF!</v>
      </c>
      <c r="F131" s="262" t="e">
        <f>#REF!</f>
        <v>#REF!</v>
      </c>
      <c r="G131" s="260" t="e">
        <f>#REF!</f>
        <v>#REF!</v>
      </c>
      <c r="H131" s="159" t="s">
        <v>190</v>
      </c>
      <c r="I131" s="254"/>
      <c r="J131" s="154" t="str">
        <f>BİLGİLERİ!$F$21</f>
        <v>Büyük Erkekler</v>
      </c>
      <c r="K131" s="255" t="str">
        <f t="shared" si="7"/>
        <v>Adana-Sprint ve Atlamalar Federasyon Deneme Yarışmaları</v>
      </c>
      <c r="L131" s="158" t="e">
        <f>#REF!</f>
        <v>#REF!</v>
      </c>
      <c r="M131" s="158" t="s">
        <v>186</v>
      </c>
    </row>
    <row r="132" spans="1:13" s="256" customFormat="1" ht="26.25" customHeight="1">
      <c r="A132" s="152">
        <v>494</v>
      </c>
      <c r="B132" s="257" t="s">
        <v>191</v>
      </c>
      <c r="C132" s="259" t="e">
        <f>#REF!</f>
        <v>#REF!</v>
      </c>
      <c r="D132" s="261" t="e">
        <f>#REF!</f>
        <v>#REF!</v>
      </c>
      <c r="E132" s="261" t="e">
        <f>#REF!</f>
        <v>#REF!</v>
      </c>
      <c r="F132" s="262" t="e">
        <f>#REF!</f>
        <v>#REF!</v>
      </c>
      <c r="G132" s="260" t="e">
        <f>#REF!</f>
        <v>#REF!</v>
      </c>
      <c r="H132" s="159" t="s">
        <v>190</v>
      </c>
      <c r="I132" s="254"/>
      <c r="J132" s="154" t="str">
        <f>BİLGİLERİ!$F$21</f>
        <v>Büyük Erkekler</v>
      </c>
      <c r="K132" s="255" t="str">
        <f t="shared" si="7"/>
        <v>Adana-Sprint ve Atlamalar Federasyon Deneme Yarışmaları</v>
      </c>
      <c r="L132" s="158" t="e">
        <f>#REF!</f>
        <v>#REF!</v>
      </c>
      <c r="M132" s="158" t="s">
        <v>186</v>
      </c>
    </row>
    <row r="133" spans="1:13" s="256" customFormat="1" ht="26.25" customHeight="1">
      <c r="A133" s="152">
        <v>495</v>
      </c>
      <c r="B133" s="257" t="s">
        <v>191</v>
      </c>
      <c r="C133" s="259" t="e">
        <f>#REF!</f>
        <v>#REF!</v>
      </c>
      <c r="D133" s="261" t="e">
        <f>#REF!</f>
        <v>#REF!</v>
      </c>
      <c r="E133" s="261" t="e">
        <f>#REF!</f>
        <v>#REF!</v>
      </c>
      <c r="F133" s="262" t="e">
        <f>#REF!</f>
        <v>#REF!</v>
      </c>
      <c r="G133" s="260" t="e">
        <f>#REF!</f>
        <v>#REF!</v>
      </c>
      <c r="H133" s="159" t="s">
        <v>190</v>
      </c>
      <c r="I133" s="254"/>
      <c r="J133" s="154" t="str">
        <f>BİLGİLERİ!$F$21</f>
        <v>Büyük Erkekler</v>
      </c>
      <c r="K133" s="255" t="str">
        <f t="shared" si="7"/>
        <v>Adana-Sprint ve Atlamalar Federasyon Deneme Yarışmaları</v>
      </c>
      <c r="L133" s="158" t="e">
        <f>#REF!</f>
        <v>#REF!</v>
      </c>
      <c r="M133" s="158" t="s">
        <v>186</v>
      </c>
    </row>
    <row r="134" spans="1:13" s="256" customFormat="1" ht="26.25" customHeight="1">
      <c r="A134" s="152">
        <v>496</v>
      </c>
      <c r="B134" s="257" t="s">
        <v>191</v>
      </c>
      <c r="C134" s="259" t="e">
        <f>#REF!</f>
        <v>#REF!</v>
      </c>
      <c r="D134" s="261" t="e">
        <f>#REF!</f>
        <v>#REF!</v>
      </c>
      <c r="E134" s="261" t="e">
        <f>#REF!</f>
        <v>#REF!</v>
      </c>
      <c r="F134" s="262" t="e">
        <f>#REF!</f>
        <v>#REF!</v>
      </c>
      <c r="G134" s="260" t="e">
        <f>#REF!</f>
        <v>#REF!</v>
      </c>
      <c r="H134" s="159" t="s">
        <v>190</v>
      </c>
      <c r="I134" s="254"/>
      <c r="J134" s="154" t="str">
        <f>BİLGİLERİ!$F$21</f>
        <v>Büyük Erkekler</v>
      </c>
      <c r="K134" s="255" t="str">
        <f t="shared" si="7"/>
        <v>Adana-Sprint ve Atlamalar Federasyon Deneme Yarışmaları</v>
      </c>
      <c r="L134" s="158" t="e">
        <f>#REF!</f>
        <v>#REF!</v>
      </c>
      <c r="M134" s="158" t="s">
        <v>186</v>
      </c>
    </row>
    <row r="135" spans="1:13" s="256" customFormat="1" ht="26.25" customHeight="1">
      <c r="A135" s="152">
        <v>497</v>
      </c>
      <c r="B135" s="257" t="s">
        <v>191</v>
      </c>
      <c r="C135" s="259" t="e">
        <f>#REF!</f>
        <v>#REF!</v>
      </c>
      <c r="D135" s="261" t="e">
        <f>#REF!</f>
        <v>#REF!</v>
      </c>
      <c r="E135" s="261" t="e">
        <f>#REF!</f>
        <v>#REF!</v>
      </c>
      <c r="F135" s="262" t="e">
        <f>#REF!</f>
        <v>#REF!</v>
      </c>
      <c r="G135" s="260" t="e">
        <f>#REF!</f>
        <v>#REF!</v>
      </c>
      <c r="H135" s="159" t="s">
        <v>190</v>
      </c>
      <c r="I135" s="254"/>
      <c r="J135" s="154" t="str">
        <f>BİLGİLERİ!$F$21</f>
        <v>Büyük Erkekler</v>
      </c>
      <c r="K135" s="255" t="str">
        <f t="shared" si="7"/>
        <v>Adana-Sprint ve Atlamalar Federasyon Deneme Yarışmaları</v>
      </c>
      <c r="L135" s="158" t="e">
        <f>#REF!</f>
        <v>#REF!</v>
      </c>
      <c r="M135" s="158" t="s">
        <v>186</v>
      </c>
    </row>
    <row r="136" spans="1:13" s="256" customFormat="1" ht="26.25" customHeight="1">
      <c r="A136" s="152">
        <v>498</v>
      </c>
      <c r="B136" s="257" t="s">
        <v>191</v>
      </c>
      <c r="C136" s="259" t="e">
        <f>#REF!</f>
        <v>#REF!</v>
      </c>
      <c r="D136" s="261" t="e">
        <f>#REF!</f>
        <v>#REF!</v>
      </c>
      <c r="E136" s="261" t="e">
        <f>#REF!</f>
        <v>#REF!</v>
      </c>
      <c r="F136" s="262" t="e">
        <f>#REF!</f>
        <v>#REF!</v>
      </c>
      <c r="G136" s="260" t="e">
        <f>#REF!</f>
        <v>#REF!</v>
      </c>
      <c r="H136" s="159" t="s">
        <v>190</v>
      </c>
      <c r="I136" s="254"/>
      <c r="J136" s="154" t="str">
        <f>BİLGİLERİ!$F$21</f>
        <v>Büyük Erkekler</v>
      </c>
      <c r="K136" s="255" t="str">
        <f t="shared" si="7"/>
        <v>Adana-Sprint ve Atlamalar Federasyon Deneme Yarışmaları</v>
      </c>
      <c r="L136" s="158" t="e">
        <f>#REF!</f>
        <v>#REF!</v>
      </c>
      <c r="M136" s="158" t="s">
        <v>186</v>
      </c>
    </row>
    <row r="137" spans="1:13" s="256" customFormat="1" ht="26.25" customHeight="1">
      <c r="A137" s="152">
        <v>499</v>
      </c>
      <c r="B137" s="257" t="s">
        <v>191</v>
      </c>
      <c r="C137" s="259" t="e">
        <f>#REF!</f>
        <v>#REF!</v>
      </c>
      <c r="D137" s="261" t="e">
        <f>#REF!</f>
        <v>#REF!</v>
      </c>
      <c r="E137" s="261" t="e">
        <f>#REF!</f>
        <v>#REF!</v>
      </c>
      <c r="F137" s="262" t="e">
        <f>#REF!</f>
        <v>#REF!</v>
      </c>
      <c r="G137" s="260" t="e">
        <f>#REF!</f>
        <v>#REF!</v>
      </c>
      <c r="H137" s="159" t="s">
        <v>190</v>
      </c>
      <c r="I137" s="254"/>
      <c r="J137" s="154" t="str">
        <f>BİLGİLERİ!$F$21</f>
        <v>Büyük Erkekler</v>
      </c>
      <c r="K137" s="255" t="str">
        <f t="shared" si="7"/>
        <v>Adana-Sprint ve Atlamalar Federasyon Deneme Yarışmaları</v>
      </c>
      <c r="L137" s="158" t="e">
        <f>#REF!</f>
        <v>#REF!</v>
      </c>
      <c r="M137" s="158" t="s">
        <v>186</v>
      </c>
    </row>
    <row r="138" spans="1:13" s="256" customFormat="1" ht="26.25" customHeight="1">
      <c r="A138" s="152">
        <v>500</v>
      </c>
      <c r="B138" s="257" t="s">
        <v>191</v>
      </c>
      <c r="C138" s="259" t="e">
        <f>#REF!</f>
        <v>#REF!</v>
      </c>
      <c r="D138" s="261" t="e">
        <f>#REF!</f>
        <v>#REF!</v>
      </c>
      <c r="E138" s="261" t="e">
        <f>#REF!</f>
        <v>#REF!</v>
      </c>
      <c r="F138" s="262" t="e">
        <f>#REF!</f>
        <v>#REF!</v>
      </c>
      <c r="G138" s="260" t="e">
        <f>#REF!</f>
        <v>#REF!</v>
      </c>
      <c r="H138" s="159" t="s">
        <v>190</v>
      </c>
      <c r="I138" s="254"/>
      <c r="J138" s="154" t="str">
        <f>BİLGİLERİ!$F$21</f>
        <v>Büyük Erkekler</v>
      </c>
      <c r="K138" s="255" t="str">
        <f t="shared" si="7"/>
        <v>Adana-Sprint ve Atlamalar Federasyon Deneme Yarışmaları</v>
      </c>
      <c r="L138" s="158" t="e">
        <f>#REF!</f>
        <v>#REF!</v>
      </c>
      <c r="M138" s="158" t="s">
        <v>186</v>
      </c>
    </row>
    <row r="139" spans="1:13" s="256" customFormat="1" ht="26.25" customHeight="1">
      <c r="A139" s="152">
        <v>501</v>
      </c>
      <c r="B139" s="257" t="s">
        <v>191</v>
      </c>
      <c r="C139" s="259" t="e">
        <f>#REF!</f>
        <v>#REF!</v>
      </c>
      <c r="D139" s="261" t="e">
        <f>#REF!</f>
        <v>#REF!</v>
      </c>
      <c r="E139" s="261" t="e">
        <f>#REF!</f>
        <v>#REF!</v>
      </c>
      <c r="F139" s="262" t="e">
        <f>#REF!</f>
        <v>#REF!</v>
      </c>
      <c r="G139" s="260" t="e">
        <f>#REF!</f>
        <v>#REF!</v>
      </c>
      <c r="H139" s="159" t="s">
        <v>190</v>
      </c>
      <c r="I139" s="254"/>
      <c r="J139" s="154" t="str">
        <f>BİLGİLERİ!$F$21</f>
        <v>Büyük Erkekler</v>
      </c>
      <c r="K139" s="255" t="str">
        <f t="shared" si="7"/>
        <v>Adana-Sprint ve Atlamalar Federasyon Deneme Yarışmaları</v>
      </c>
      <c r="L139" s="158" t="e">
        <f>#REF!</f>
        <v>#REF!</v>
      </c>
      <c r="M139" s="158" t="s">
        <v>186</v>
      </c>
    </row>
    <row r="140" spans="1:13" s="256" customFormat="1" ht="26.25" customHeight="1">
      <c r="A140" s="152">
        <v>502</v>
      </c>
      <c r="B140" s="257" t="s">
        <v>191</v>
      </c>
      <c r="C140" s="259" t="e">
        <f>#REF!</f>
        <v>#REF!</v>
      </c>
      <c r="D140" s="261" t="e">
        <f>#REF!</f>
        <v>#REF!</v>
      </c>
      <c r="E140" s="261" t="e">
        <f>#REF!</f>
        <v>#REF!</v>
      </c>
      <c r="F140" s="262" t="e">
        <f>#REF!</f>
        <v>#REF!</v>
      </c>
      <c r="G140" s="260" t="e">
        <f>#REF!</f>
        <v>#REF!</v>
      </c>
      <c r="H140" s="159" t="s">
        <v>190</v>
      </c>
      <c r="I140" s="254"/>
      <c r="J140" s="154" t="str">
        <f>BİLGİLERİ!$F$21</f>
        <v>Büyük Erkekler</v>
      </c>
      <c r="K140" s="255" t="str">
        <f t="shared" si="7"/>
        <v>Adana-Sprint ve Atlamalar Federasyon Deneme Yarışmaları</v>
      </c>
      <c r="L140" s="158" t="e">
        <f>#REF!</f>
        <v>#REF!</v>
      </c>
      <c r="M140" s="158" t="s">
        <v>186</v>
      </c>
    </row>
    <row r="141" spans="1:13" s="256" customFormat="1" ht="26.25" customHeight="1">
      <c r="A141" s="152">
        <v>503</v>
      </c>
      <c r="B141" s="257" t="s">
        <v>191</v>
      </c>
      <c r="C141" s="259" t="e">
        <f>#REF!</f>
        <v>#REF!</v>
      </c>
      <c r="D141" s="261" t="e">
        <f>#REF!</f>
        <v>#REF!</v>
      </c>
      <c r="E141" s="261" t="e">
        <f>#REF!</f>
        <v>#REF!</v>
      </c>
      <c r="F141" s="262" t="e">
        <f>#REF!</f>
        <v>#REF!</v>
      </c>
      <c r="G141" s="260" t="e">
        <f>#REF!</f>
        <v>#REF!</v>
      </c>
      <c r="H141" s="159" t="s">
        <v>190</v>
      </c>
      <c r="I141" s="254"/>
      <c r="J141" s="154" t="str">
        <f>BİLGİLERİ!$F$21</f>
        <v>Büyük Erkekler</v>
      </c>
      <c r="K141" s="255" t="str">
        <f t="shared" si="7"/>
        <v>Adana-Sprint ve Atlamalar Federasyon Deneme Yarışmaları</v>
      </c>
      <c r="L141" s="158" t="e">
        <f>#REF!</f>
        <v>#REF!</v>
      </c>
      <c r="M141" s="158" t="s">
        <v>186</v>
      </c>
    </row>
    <row r="142" spans="1:13" s="256" customFormat="1" ht="26.25" customHeight="1">
      <c r="A142" s="152">
        <v>504</v>
      </c>
      <c r="B142" s="257" t="s">
        <v>191</v>
      </c>
      <c r="C142" s="259" t="e">
        <f>#REF!</f>
        <v>#REF!</v>
      </c>
      <c r="D142" s="261" t="e">
        <f>#REF!</f>
        <v>#REF!</v>
      </c>
      <c r="E142" s="261" t="e">
        <f>#REF!</f>
        <v>#REF!</v>
      </c>
      <c r="F142" s="262" t="e">
        <f>#REF!</f>
        <v>#REF!</v>
      </c>
      <c r="G142" s="260" t="e">
        <f>#REF!</f>
        <v>#REF!</v>
      </c>
      <c r="H142" s="159" t="s">
        <v>190</v>
      </c>
      <c r="I142" s="254"/>
      <c r="J142" s="154" t="str">
        <f>BİLGİLERİ!$F$21</f>
        <v>Büyük Erkekler</v>
      </c>
      <c r="K142" s="255" t="str">
        <f t="shared" si="7"/>
        <v>Adana-Sprint ve Atlamalar Federasyon Deneme Yarışmaları</v>
      </c>
      <c r="L142" s="158" t="e">
        <f>#REF!</f>
        <v>#REF!</v>
      </c>
      <c r="M142" s="158" t="s">
        <v>186</v>
      </c>
    </row>
    <row r="143" spans="1:13" s="256" customFormat="1" ht="26.25" customHeight="1">
      <c r="A143" s="152">
        <v>505</v>
      </c>
      <c r="B143" s="257" t="s">
        <v>191</v>
      </c>
      <c r="C143" s="259" t="e">
        <f>#REF!</f>
        <v>#REF!</v>
      </c>
      <c r="D143" s="261" t="e">
        <f>#REF!</f>
        <v>#REF!</v>
      </c>
      <c r="E143" s="261" t="e">
        <f>#REF!</f>
        <v>#REF!</v>
      </c>
      <c r="F143" s="262" t="e">
        <f>#REF!</f>
        <v>#REF!</v>
      </c>
      <c r="G143" s="260" t="e">
        <f>#REF!</f>
        <v>#REF!</v>
      </c>
      <c r="H143" s="159" t="s">
        <v>190</v>
      </c>
      <c r="I143" s="254"/>
      <c r="J143" s="154" t="str">
        <f>BİLGİLERİ!$F$21</f>
        <v>Büyük Erkekler</v>
      </c>
      <c r="K143" s="255" t="str">
        <f t="shared" si="7"/>
        <v>Adana-Sprint ve Atlamalar Federasyon Deneme Yarışmaları</v>
      </c>
      <c r="L143" s="158" t="e">
        <f>#REF!</f>
        <v>#REF!</v>
      </c>
      <c r="M143" s="158" t="s">
        <v>186</v>
      </c>
    </row>
    <row r="144" spans="1:13" s="256" customFormat="1" ht="26.25" customHeight="1">
      <c r="A144" s="152">
        <v>540</v>
      </c>
      <c r="B144" s="257" t="s">
        <v>160</v>
      </c>
      <c r="C144" s="259" t="e">
        <f>#REF!</f>
        <v>#REF!</v>
      </c>
      <c r="D144" s="261" t="e">
        <f>#REF!</f>
        <v>#REF!</v>
      </c>
      <c r="E144" s="261" t="e">
        <f>#REF!</f>
        <v>#REF!</v>
      </c>
      <c r="F144" s="262" t="e">
        <f>#REF!</f>
        <v>#REF!</v>
      </c>
      <c r="G144" s="260" t="e">
        <f>#REF!</f>
        <v>#REF!</v>
      </c>
      <c r="H144" s="159" t="s">
        <v>156</v>
      </c>
      <c r="I144" s="254"/>
      <c r="J144" s="154" t="str">
        <f>BİLGİLERİ!$F$21</f>
        <v>Büyük Erkekler</v>
      </c>
      <c r="K144" s="255" t="str">
        <f aca="true" t="shared" si="8" ref="K144:K181">CONCATENATE(K$1,"-",A$1)</f>
        <v>Adana-Sprint ve Atlamalar Federasyon Deneme Yarışmaları</v>
      </c>
      <c r="L144" s="158" t="e">
        <f>#REF!</f>
        <v>#REF!</v>
      </c>
      <c r="M144" s="158" t="s">
        <v>186</v>
      </c>
    </row>
    <row r="145" spans="1:13" s="256" customFormat="1" ht="26.25" customHeight="1">
      <c r="A145" s="152">
        <v>541</v>
      </c>
      <c r="B145" s="257" t="s">
        <v>160</v>
      </c>
      <c r="C145" s="259" t="e">
        <f>#REF!</f>
        <v>#REF!</v>
      </c>
      <c r="D145" s="261" t="e">
        <f>#REF!</f>
        <v>#REF!</v>
      </c>
      <c r="E145" s="261" t="e">
        <f>#REF!</f>
        <v>#REF!</v>
      </c>
      <c r="F145" s="262" t="e">
        <f>#REF!</f>
        <v>#REF!</v>
      </c>
      <c r="G145" s="260" t="e">
        <f>#REF!</f>
        <v>#REF!</v>
      </c>
      <c r="H145" s="159" t="s">
        <v>156</v>
      </c>
      <c r="I145" s="254"/>
      <c r="J145" s="154" t="str">
        <f>BİLGİLERİ!$F$21</f>
        <v>Büyük Erkekler</v>
      </c>
      <c r="K145" s="255" t="str">
        <f t="shared" si="8"/>
        <v>Adana-Sprint ve Atlamalar Federasyon Deneme Yarışmaları</v>
      </c>
      <c r="L145" s="158" t="e">
        <f>#REF!</f>
        <v>#REF!</v>
      </c>
      <c r="M145" s="158" t="s">
        <v>186</v>
      </c>
    </row>
    <row r="146" spans="1:13" s="256" customFormat="1" ht="26.25" customHeight="1">
      <c r="A146" s="152">
        <v>542</v>
      </c>
      <c r="B146" s="257" t="s">
        <v>160</v>
      </c>
      <c r="C146" s="259" t="e">
        <f>#REF!</f>
        <v>#REF!</v>
      </c>
      <c r="D146" s="261" t="e">
        <f>#REF!</f>
        <v>#REF!</v>
      </c>
      <c r="E146" s="261" t="e">
        <f>#REF!</f>
        <v>#REF!</v>
      </c>
      <c r="F146" s="262" t="e">
        <f>#REF!</f>
        <v>#REF!</v>
      </c>
      <c r="G146" s="260" t="e">
        <f>#REF!</f>
        <v>#REF!</v>
      </c>
      <c r="H146" s="159" t="s">
        <v>156</v>
      </c>
      <c r="I146" s="254"/>
      <c r="J146" s="154" t="str">
        <f>BİLGİLERİ!$F$21</f>
        <v>Büyük Erkekler</v>
      </c>
      <c r="K146" s="255" t="str">
        <f t="shared" si="8"/>
        <v>Adana-Sprint ve Atlamalar Federasyon Deneme Yarışmaları</v>
      </c>
      <c r="L146" s="158" t="e">
        <f>#REF!</f>
        <v>#REF!</v>
      </c>
      <c r="M146" s="158" t="s">
        <v>186</v>
      </c>
    </row>
    <row r="147" spans="1:13" s="256" customFormat="1" ht="26.25" customHeight="1">
      <c r="A147" s="152">
        <v>543</v>
      </c>
      <c r="B147" s="257" t="s">
        <v>160</v>
      </c>
      <c r="C147" s="259" t="e">
        <f>#REF!</f>
        <v>#REF!</v>
      </c>
      <c r="D147" s="261" t="e">
        <f>#REF!</f>
        <v>#REF!</v>
      </c>
      <c r="E147" s="261" t="e">
        <f>#REF!</f>
        <v>#REF!</v>
      </c>
      <c r="F147" s="262" t="e">
        <f>#REF!</f>
        <v>#REF!</v>
      </c>
      <c r="G147" s="260" t="e">
        <f>#REF!</f>
        <v>#REF!</v>
      </c>
      <c r="H147" s="159" t="s">
        <v>156</v>
      </c>
      <c r="I147" s="254"/>
      <c r="J147" s="154" t="str">
        <f>BİLGİLERİ!$F$21</f>
        <v>Büyük Erkekler</v>
      </c>
      <c r="K147" s="255" t="str">
        <f t="shared" si="8"/>
        <v>Adana-Sprint ve Atlamalar Federasyon Deneme Yarışmaları</v>
      </c>
      <c r="L147" s="158" t="e">
        <f>#REF!</f>
        <v>#REF!</v>
      </c>
      <c r="M147" s="158" t="s">
        <v>186</v>
      </c>
    </row>
    <row r="148" spans="1:13" s="256" customFormat="1" ht="26.25" customHeight="1">
      <c r="A148" s="152">
        <v>544</v>
      </c>
      <c r="B148" s="257" t="s">
        <v>160</v>
      </c>
      <c r="C148" s="259" t="e">
        <f>#REF!</f>
        <v>#REF!</v>
      </c>
      <c r="D148" s="261" t="e">
        <f>#REF!</f>
        <v>#REF!</v>
      </c>
      <c r="E148" s="261" t="e">
        <f>#REF!</f>
        <v>#REF!</v>
      </c>
      <c r="F148" s="262" t="e">
        <f>#REF!</f>
        <v>#REF!</v>
      </c>
      <c r="G148" s="260" t="e">
        <f>#REF!</f>
        <v>#REF!</v>
      </c>
      <c r="H148" s="159" t="s">
        <v>156</v>
      </c>
      <c r="I148" s="254"/>
      <c r="J148" s="154" t="str">
        <f>BİLGİLERİ!$F$21</f>
        <v>Büyük Erkekler</v>
      </c>
      <c r="K148" s="255" t="str">
        <f t="shared" si="8"/>
        <v>Adana-Sprint ve Atlamalar Federasyon Deneme Yarışmaları</v>
      </c>
      <c r="L148" s="158" t="e">
        <f>#REF!</f>
        <v>#REF!</v>
      </c>
      <c r="M148" s="158" t="s">
        <v>186</v>
      </c>
    </row>
    <row r="149" spans="1:13" s="256" customFormat="1" ht="26.25" customHeight="1">
      <c r="A149" s="152">
        <v>545</v>
      </c>
      <c r="B149" s="257" t="s">
        <v>160</v>
      </c>
      <c r="C149" s="259" t="e">
        <f>#REF!</f>
        <v>#REF!</v>
      </c>
      <c r="D149" s="261" t="e">
        <f>#REF!</f>
        <v>#REF!</v>
      </c>
      <c r="E149" s="261" t="e">
        <f>#REF!</f>
        <v>#REF!</v>
      </c>
      <c r="F149" s="262" t="e">
        <f>#REF!</f>
        <v>#REF!</v>
      </c>
      <c r="G149" s="260" t="e">
        <f>#REF!</f>
        <v>#REF!</v>
      </c>
      <c r="H149" s="159" t="s">
        <v>156</v>
      </c>
      <c r="I149" s="254"/>
      <c r="J149" s="154" t="str">
        <f>BİLGİLERİ!$F$21</f>
        <v>Büyük Erkekler</v>
      </c>
      <c r="K149" s="255" t="str">
        <f t="shared" si="8"/>
        <v>Adana-Sprint ve Atlamalar Federasyon Deneme Yarışmaları</v>
      </c>
      <c r="L149" s="158" t="e">
        <f>#REF!</f>
        <v>#REF!</v>
      </c>
      <c r="M149" s="158" t="s">
        <v>186</v>
      </c>
    </row>
    <row r="150" spans="1:13" s="256" customFormat="1" ht="26.25" customHeight="1">
      <c r="A150" s="152">
        <v>546</v>
      </c>
      <c r="B150" s="257" t="s">
        <v>160</v>
      </c>
      <c r="C150" s="259" t="e">
        <f>#REF!</f>
        <v>#REF!</v>
      </c>
      <c r="D150" s="261" t="e">
        <f>#REF!</f>
        <v>#REF!</v>
      </c>
      <c r="E150" s="261" t="e">
        <f>#REF!</f>
        <v>#REF!</v>
      </c>
      <c r="F150" s="262" t="e">
        <f>#REF!</f>
        <v>#REF!</v>
      </c>
      <c r="G150" s="260" t="e">
        <f>#REF!</f>
        <v>#REF!</v>
      </c>
      <c r="H150" s="159" t="s">
        <v>156</v>
      </c>
      <c r="I150" s="254"/>
      <c r="J150" s="154" t="str">
        <f>BİLGİLERİ!$F$21</f>
        <v>Büyük Erkekler</v>
      </c>
      <c r="K150" s="255" t="str">
        <f t="shared" si="8"/>
        <v>Adana-Sprint ve Atlamalar Federasyon Deneme Yarışmaları</v>
      </c>
      <c r="L150" s="158" t="e">
        <f>#REF!</f>
        <v>#REF!</v>
      </c>
      <c r="M150" s="158" t="s">
        <v>186</v>
      </c>
    </row>
    <row r="151" spans="1:13" s="256" customFormat="1" ht="26.25" customHeight="1">
      <c r="A151" s="152">
        <v>547</v>
      </c>
      <c r="B151" s="257" t="s">
        <v>160</v>
      </c>
      <c r="C151" s="259" t="e">
        <f>#REF!</f>
        <v>#REF!</v>
      </c>
      <c r="D151" s="261" t="e">
        <f>#REF!</f>
        <v>#REF!</v>
      </c>
      <c r="E151" s="261" t="e">
        <f>#REF!</f>
        <v>#REF!</v>
      </c>
      <c r="F151" s="262" t="e">
        <f>#REF!</f>
        <v>#REF!</v>
      </c>
      <c r="G151" s="260" t="e">
        <f>#REF!</f>
        <v>#REF!</v>
      </c>
      <c r="H151" s="159" t="s">
        <v>156</v>
      </c>
      <c r="I151" s="254"/>
      <c r="J151" s="154" t="str">
        <f>BİLGİLERİ!$F$21</f>
        <v>Büyük Erkekler</v>
      </c>
      <c r="K151" s="255" t="str">
        <f t="shared" si="8"/>
        <v>Adana-Sprint ve Atlamalar Federasyon Deneme Yarışmaları</v>
      </c>
      <c r="L151" s="158" t="e">
        <f>#REF!</f>
        <v>#REF!</v>
      </c>
      <c r="M151" s="158" t="s">
        <v>186</v>
      </c>
    </row>
    <row r="152" spans="1:13" s="256" customFormat="1" ht="26.25" customHeight="1">
      <c r="A152" s="152">
        <v>548</v>
      </c>
      <c r="B152" s="257" t="s">
        <v>160</v>
      </c>
      <c r="C152" s="259" t="e">
        <f>#REF!</f>
        <v>#REF!</v>
      </c>
      <c r="D152" s="261" t="e">
        <f>#REF!</f>
        <v>#REF!</v>
      </c>
      <c r="E152" s="261" t="e">
        <f>#REF!</f>
        <v>#REF!</v>
      </c>
      <c r="F152" s="262" t="e">
        <f>#REF!</f>
        <v>#REF!</v>
      </c>
      <c r="G152" s="260" t="e">
        <f>#REF!</f>
        <v>#REF!</v>
      </c>
      <c r="H152" s="159" t="s">
        <v>156</v>
      </c>
      <c r="I152" s="254"/>
      <c r="J152" s="154" t="str">
        <f>BİLGİLERİ!$F$21</f>
        <v>Büyük Erkekler</v>
      </c>
      <c r="K152" s="255" t="str">
        <f t="shared" si="8"/>
        <v>Adana-Sprint ve Atlamalar Federasyon Deneme Yarışmaları</v>
      </c>
      <c r="L152" s="158" t="e">
        <f>#REF!</f>
        <v>#REF!</v>
      </c>
      <c r="M152" s="158" t="s">
        <v>186</v>
      </c>
    </row>
    <row r="153" spans="1:13" s="256" customFormat="1" ht="26.25" customHeight="1">
      <c r="A153" s="152">
        <v>549</v>
      </c>
      <c r="B153" s="257" t="s">
        <v>160</v>
      </c>
      <c r="C153" s="259" t="e">
        <f>#REF!</f>
        <v>#REF!</v>
      </c>
      <c r="D153" s="261" t="e">
        <f>#REF!</f>
        <v>#REF!</v>
      </c>
      <c r="E153" s="261" t="e">
        <f>#REF!</f>
        <v>#REF!</v>
      </c>
      <c r="F153" s="262" t="e">
        <f>#REF!</f>
        <v>#REF!</v>
      </c>
      <c r="G153" s="260" t="e">
        <f>#REF!</f>
        <v>#REF!</v>
      </c>
      <c r="H153" s="159" t="s">
        <v>156</v>
      </c>
      <c r="I153" s="254"/>
      <c r="J153" s="154" t="str">
        <f>BİLGİLERİ!$F$21</f>
        <v>Büyük Erkekler</v>
      </c>
      <c r="K153" s="255" t="str">
        <f t="shared" si="8"/>
        <v>Adana-Sprint ve Atlamalar Federasyon Deneme Yarışmaları</v>
      </c>
      <c r="L153" s="158" t="e">
        <f>#REF!</f>
        <v>#REF!</v>
      </c>
      <c r="M153" s="158" t="s">
        <v>186</v>
      </c>
    </row>
    <row r="154" spans="1:13" s="256" customFormat="1" ht="26.25" customHeight="1">
      <c r="A154" s="152">
        <v>550</v>
      </c>
      <c r="B154" s="257" t="s">
        <v>160</v>
      </c>
      <c r="C154" s="259" t="e">
        <f>#REF!</f>
        <v>#REF!</v>
      </c>
      <c r="D154" s="261" t="e">
        <f>#REF!</f>
        <v>#REF!</v>
      </c>
      <c r="E154" s="261" t="e">
        <f>#REF!</f>
        <v>#REF!</v>
      </c>
      <c r="F154" s="262" t="e">
        <f>#REF!</f>
        <v>#REF!</v>
      </c>
      <c r="G154" s="260" t="e">
        <f>#REF!</f>
        <v>#REF!</v>
      </c>
      <c r="H154" s="159" t="s">
        <v>156</v>
      </c>
      <c r="I154" s="254"/>
      <c r="J154" s="154" t="str">
        <f>BİLGİLERİ!$F$21</f>
        <v>Büyük Erkekler</v>
      </c>
      <c r="K154" s="255" t="str">
        <f t="shared" si="8"/>
        <v>Adana-Sprint ve Atlamalar Federasyon Deneme Yarışmaları</v>
      </c>
      <c r="L154" s="158" t="e">
        <f>#REF!</f>
        <v>#REF!</v>
      </c>
      <c r="M154" s="158" t="s">
        <v>186</v>
      </c>
    </row>
    <row r="155" spans="1:13" s="256" customFormat="1" ht="26.25" customHeight="1">
      <c r="A155" s="152">
        <v>551</v>
      </c>
      <c r="B155" s="257" t="s">
        <v>160</v>
      </c>
      <c r="C155" s="259" t="e">
        <f>#REF!</f>
        <v>#REF!</v>
      </c>
      <c r="D155" s="261" t="e">
        <f>#REF!</f>
        <v>#REF!</v>
      </c>
      <c r="E155" s="261" t="e">
        <f>#REF!</f>
        <v>#REF!</v>
      </c>
      <c r="F155" s="262" t="e">
        <f>#REF!</f>
        <v>#REF!</v>
      </c>
      <c r="G155" s="260" t="e">
        <f>#REF!</f>
        <v>#REF!</v>
      </c>
      <c r="H155" s="159" t="s">
        <v>156</v>
      </c>
      <c r="I155" s="254"/>
      <c r="J155" s="154" t="str">
        <f>BİLGİLERİ!$F$21</f>
        <v>Büyük Erkekler</v>
      </c>
      <c r="K155" s="255" t="str">
        <f t="shared" si="8"/>
        <v>Adana-Sprint ve Atlamalar Federasyon Deneme Yarışmaları</v>
      </c>
      <c r="L155" s="158" t="e">
        <f>#REF!</f>
        <v>#REF!</v>
      </c>
      <c r="M155" s="158" t="s">
        <v>186</v>
      </c>
    </row>
    <row r="156" spans="1:13" s="256" customFormat="1" ht="26.25" customHeight="1">
      <c r="A156" s="152">
        <v>552</v>
      </c>
      <c r="B156" s="257" t="s">
        <v>160</v>
      </c>
      <c r="C156" s="259" t="e">
        <f>#REF!</f>
        <v>#REF!</v>
      </c>
      <c r="D156" s="261" t="e">
        <f>#REF!</f>
        <v>#REF!</v>
      </c>
      <c r="E156" s="261" t="e">
        <f>#REF!</f>
        <v>#REF!</v>
      </c>
      <c r="F156" s="262" t="e">
        <f>#REF!</f>
        <v>#REF!</v>
      </c>
      <c r="G156" s="260" t="e">
        <f>#REF!</f>
        <v>#REF!</v>
      </c>
      <c r="H156" s="159" t="s">
        <v>156</v>
      </c>
      <c r="I156" s="254"/>
      <c r="J156" s="154" t="str">
        <f>BİLGİLERİ!$F$21</f>
        <v>Büyük Erkekler</v>
      </c>
      <c r="K156" s="255" t="str">
        <f t="shared" si="8"/>
        <v>Adana-Sprint ve Atlamalar Federasyon Deneme Yarışmaları</v>
      </c>
      <c r="L156" s="158" t="e">
        <f>#REF!</f>
        <v>#REF!</v>
      </c>
      <c r="M156" s="158" t="s">
        <v>186</v>
      </c>
    </row>
    <row r="157" spans="1:13" s="256" customFormat="1" ht="26.25" customHeight="1">
      <c r="A157" s="152">
        <v>553</v>
      </c>
      <c r="B157" s="257" t="s">
        <v>160</v>
      </c>
      <c r="C157" s="259" t="e">
        <f>#REF!</f>
        <v>#REF!</v>
      </c>
      <c r="D157" s="261" t="e">
        <f>#REF!</f>
        <v>#REF!</v>
      </c>
      <c r="E157" s="261" t="e">
        <f>#REF!</f>
        <v>#REF!</v>
      </c>
      <c r="F157" s="262" t="e">
        <f>#REF!</f>
        <v>#REF!</v>
      </c>
      <c r="G157" s="260" t="e">
        <f>#REF!</f>
        <v>#REF!</v>
      </c>
      <c r="H157" s="159" t="s">
        <v>156</v>
      </c>
      <c r="I157" s="254"/>
      <c r="J157" s="154" t="str">
        <f>BİLGİLERİ!$F$21</f>
        <v>Büyük Erkekler</v>
      </c>
      <c r="K157" s="255" t="str">
        <f t="shared" si="8"/>
        <v>Adana-Sprint ve Atlamalar Federasyon Deneme Yarışmaları</v>
      </c>
      <c r="L157" s="158" t="e">
        <f>#REF!</f>
        <v>#REF!</v>
      </c>
      <c r="M157" s="158" t="s">
        <v>186</v>
      </c>
    </row>
    <row r="158" spans="1:13" s="256" customFormat="1" ht="26.25" customHeight="1">
      <c r="A158" s="152">
        <v>554</v>
      </c>
      <c r="B158" s="257" t="s">
        <v>160</v>
      </c>
      <c r="C158" s="259" t="e">
        <f>#REF!</f>
        <v>#REF!</v>
      </c>
      <c r="D158" s="261" t="e">
        <f>#REF!</f>
        <v>#REF!</v>
      </c>
      <c r="E158" s="261" t="e">
        <f>#REF!</f>
        <v>#REF!</v>
      </c>
      <c r="F158" s="262" t="e">
        <f>#REF!</f>
        <v>#REF!</v>
      </c>
      <c r="G158" s="260" t="e">
        <f>#REF!</f>
        <v>#REF!</v>
      </c>
      <c r="H158" s="159" t="s">
        <v>156</v>
      </c>
      <c r="I158" s="254"/>
      <c r="J158" s="154" t="str">
        <f>BİLGİLERİ!$F$21</f>
        <v>Büyük Erkekler</v>
      </c>
      <c r="K158" s="255" t="str">
        <f t="shared" si="8"/>
        <v>Adana-Sprint ve Atlamalar Federasyon Deneme Yarışmaları</v>
      </c>
      <c r="L158" s="158" t="e">
        <f>#REF!</f>
        <v>#REF!</v>
      </c>
      <c r="M158" s="158" t="s">
        <v>186</v>
      </c>
    </row>
    <row r="159" spans="1:13" s="256" customFormat="1" ht="26.25" customHeight="1">
      <c r="A159" s="152">
        <v>555</v>
      </c>
      <c r="B159" s="257" t="s">
        <v>160</v>
      </c>
      <c r="C159" s="259" t="e">
        <f>#REF!</f>
        <v>#REF!</v>
      </c>
      <c r="D159" s="261" t="e">
        <f>#REF!</f>
        <v>#REF!</v>
      </c>
      <c r="E159" s="261" t="e">
        <f>#REF!</f>
        <v>#REF!</v>
      </c>
      <c r="F159" s="262" t="e">
        <f>#REF!</f>
        <v>#REF!</v>
      </c>
      <c r="G159" s="260" t="e">
        <f>#REF!</f>
        <v>#REF!</v>
      </c>
      <c r="H159" s="159" t="s">
        <v>156</v>
      </c>
      <c r="I159" s="254"/>
      <c r="J159" s="154" t="str">
        <f>BİLGİLERİ!$F$21</f>
        <v>Büyük Erkekler</v>
      </c>
      <c r="K159" s="255" t="str">
        <f t="shared" si="8"/>
        <v>Adana-Sprint ve Atlamalar Federasyon Deneme Yarışmaları</v>
      </c>
      <c r="L159" s="158" t="e">
        <f>#REF!</f>
        <v>#REF!</v>
      </c>
      <c r="M159" s="158" t="s">
        <v>186</v>
      </c>
    </row>
    <row r="160" spans="1:13" s="256" customFormat="1" ht="26.25" customHeight="1">
      <c r="A160" s="152">
        <v>556</v>
      </c>
      <c r="B160" s="257" t="s">
        <v>160</v>
      </c>
      <c r="C160" s="259" t="e">
        <f>#REF!</f>
        <v>#REF!</v>
      </c>
      <c r="D160" s="261" t="e">
        <f>#REF!</f>
        <v>#REF!</v>
      </c>
      <c r="E160" s="261" t="e">
        <f>#REF!</f>
        <v>#REF!</v>
      </c>
      <c r="F160" s="262" t="e">
        <f>#REF!</f>
        <v>#REF!</v>
      </c>
      <c r="G160" s="260" t="e">
        <f>#REF!</f>
        <v>#REF!</v>
      </c>
      <c r="H160" s="159" t="s">
        <v>156</v>
      </c>
      <c r="I160" s="254"/>
      <c r="J160" s="154" t="str">
        <f>BİLGİLERİ!$F$21</f>
        <v>Büyük Erkekler</v>
      </c>
      <c r="K160" s="255" t="str">
        <f t="shared" si="8"/>
        <v>Adana-Sprint ve Atlamalar Federasyon Deneme Yarışmaları</v>
      </c>
      <c r="L160" s="158" t="e">
        <f>#REF!</f>
        <v>#REF!</v>
      </c>
      <c r="M160" s="158" t="s">
        <v>186</v>
      </c>
    </row>
    <row r="161" spans="1:13" s="256" customFormat="1" ht="26.25" customHeight="1">
      <c r="A161" s="152">
        <v>557</v>
      </c>
      <c r="B161" s="257" t="s">
        <v>160</v>
      </c>
      <c r="C161" s="259" t="e">
        <f>#REF!</f>
        <v>#REF!</v>
      </c>
      <c r="D161" s="261" t="e">
        <f>#REF!</f>
        <v>#REF!</v>
      </c>
      <c r="E161" s="261" t="e">
        <f>#REF!</f>
        <v>#REF!</v>
      </c>
      <c r="F161" s="262" t="e">
        <f>#REF!</f>
        <v>#REF!</v>
      </c>
      <c r="G161" s="260" t="e">
        <f>#REF!</f>
        <v>#REF!</v>
      </c>
      <c r="H161" s="159" t="s">
        <v>156</v>
      </c>
      <c r="I161" s="254"/>
      <c r="J161" s="154" t="str">
        <f>BİLGİLERİ!$F$21</f>
        <v>Büyük Erkekler</v>
      </c>
      <c r="K161" s="255" t="str">
        <f t="shared" si="8"/>
        <v>Adana-Sprint ve Atlamalar Federasyon Deneme Yarışmaları</v>
      </c>
      <c r="L161" s="158" t="e">
        <f>#REF!</f>
        <v>#REF!</v>
      </c>
      <c r="M161" s="158" t="s">
        <v>186</v>
      </c>
    </row>
    <row r="162" spans="1:13" s="256" customFormat="1" ht="26.25" customHeight="1">
      <c r="A162" s="152">
        <v>558</v>
      </c>
      <c r="B162" s="257" t="s">
        <v>160</v>
      </c>
      <c r="C162" s="259" t="e">
        <f>#REF!</f>
        <v>#REF!</v>
      </c>
      <c r="D162" s="261" t="e">
        <f>#REF!</f>
        <v>#REF!</v>
      </c>
      <c r="E162" s="261" t="e">
        <f>#REF!</f>
        <v>#REF!</v>
      </c>
      <c r="F162" s="262" t="e">
        <f>#REF!</f>
        <v>#REF!</v>
      </c>
      <c r="G162" s="260" t="e">
        <f>#REF!</f>
        <v>#REF!</v>
      </c>
      <c r="H162" s="159" t="s">
        <v>156</v>
      </c>
      <c r="I162" s="254"/>
      <c r="J162" s="154" t="str">
        <f>BİLGİLERİ!$F$21</f>
        <v>Büyük Erkekler</v>
      </c>
      <c r="K162" s="255" t="str">
        <f t="shared" si="8"/>
        <v>Adana-Sprint ve Atlamalar Federasyon Deneme Yarışmaları</v>
      </c>
      <c r="L162" s="158" t="e">
        <f>#REF!</f>
        <v>#REF!</v>
      </c>
      <c r="M162" s="158" t="s">
        <v>186</v>
      </c>
    </row>
    <row r="163" spans="1:13" s="256" customFormat="1" ht="26.25" customHeight="1">
      <c r="A163" s="152">
        <v>559</v>
      </c>
      <c r="B163" s="257" t="s">
        <v>160</v>
      </c>
      <c r="C163" s="259" t="e">
        <f>#REF!</f>
        <v>#REF!</v>
      </c>
      <c r="D163" s="261" t="e">
        <f>#REF!</f>
        <v>#REF!</v>
      </c>
      <c r="E163" s="261" t="e">
        <f>#REF!</f>
        <v>#REF!</v>
      </c>
      <c r="F163" s="262" t="e">
        <f>#REF!</f>
        <v>#REF!</v>
      </c>
      <c r="G163" s="260" t="e">
        <f>#REF!</f>
        <v>#REF!</v>
      </c>
      <c r="H163" s="159" t="s">
        <v>156</v>
      </c>
      <c r="I163" s="254"/>
      <c r="J163" s="154" t="str">
        <f>BİLGİLERİ!$F$21</f>
        <v>Büyük Erkekler</v>
      </c>
      <c r="K163" s="255" t="str">
        <f t="shared" si="8"/>
        <v>Adana-Sprint ve Atlamalar Federasyon Deneme Yarışmaları</v>
      </c>
      <c r="L163" s="158" t="e">
        <f>#REF!</f>
        <v>#REF!</v>
      </c>
      <c r="M163" s="158" t="s">
        <v>186</v>
      </c>
    </row>
    <row r="164" spans="1:13" s="256" customFormat="1" ht="26.25" customHeight="1">
      <c r="A164" s="152">
        <v>560</v>
      </c>
      <c r="B164" s="257" t="s">
        <v>160</v>
      </c>
      <c r="C164" s="259" t="e">
        <f>#REF!</f>
        <v>#REF!</v>
      </c>
      <c r="D164" s="261" t="e">
        <f>#REF!</f>
        <v>#REF!</v>
      </c>
      <c r="E164" s="261" t="e">
        <f>#REF!</f>
        <v>#REF!</v>
      </c>
      <c r="F164" s="262" t="e">
        <f>#REF!</f>
        <v>#REF!</v>
      </c>
      <c r="G164" s="260" t="e">
        <f>#REF!</f>
        <v>#REF!</v>
      </c>
      <c r="H164" s="159" t="s">
        <v>156</v>
      </c>
      <c r="I164" s="254"/>
      <c r="J164" s="154" t="str">
        <f>BİLGİLERİ!$F$21</f>
        <v>Büyük Erkekler</v>
      </c>
      <c r="K164" s="255" t="str">
        <f t="shared" si="8"/>
        <v>Adana-Sprint ve Atlamalar Federasyon Deneme Yarışmaları</v>
      </c>
      <c r="L164" s="158" t="e">
        <f>#REF!</f>
        <v>#REF!</v>
      </c>
      <c r="M164" s="158" t="s">
        <v>186</v>
      </c>
    </row>
    <row r="165" spans="1:13" s="256" customFormat="1" ht="26.25" customHeight="1">
      <c r="A165" s="152">
        <v>561</v>
      </c>
      <c r="B165" s="257" t="s">
        <v>160</v>
      </c>
      <c r="C165" s="259" t="e">
        <f>#REF!</f>
        <v>#REF!</v>
      </c>
      <c r="D165" s="261" t="e">
        <f>#REF!</f>
        <v>#REF!</v>
      </c>
      <c r="E165" s="261" t="e">
        <f>#REF!</f>
        <v>#REF!</v>
      </c>
      <c r="F165" s="262" t="e">
        <f>#REF!</f>
        <v>#REF!</v>
      </c>
      <c r="G165" s="260" t="e">
        <f>#REF!</f>
        <v>#REF!</v>
      </c>
      <c r="H165" s="159" t="s">
        <v>156</v>
      </c>
      <c r="I165" s="254"/>
      <c r="J165" s="154" t="str">
        <f>BİLGİLERİ!$F$21</f>
        <v>Büyük Erkekler</v>
      </c>
      <c r="K165" s="255" t="str">
        <f t="shared" si="8"/>
        <v>Adana-Sprint ve Atlamalar Federasyon Deneme Yarışmaları</v>
      </c>
      <c r="L165" s="158" t="e">
        <f>#REF!</f>
        <v>#REF!</v>
      </c>
      <c r="M165" s="158" t="s">
        <v>186</v>
      </c>
    </row>
    <row r="166" spans="1:13" s="256" customFormat="1" ht="26.25" customHeight="1">
      <c r="A166" s="152">
        <v>562</v>
      </c>
      <c r="B166" s="257" t="s">
        <v>160</v>
      </c>
      <c r="C166" s="259" t="e">
        <f>#REF!</f>
        <v>#REF!</v>
      </c>
      <c r="D166" s="261" t="e">
        <f>#REF!</f>
        <v>#REF!</v>
      </c>
      <c r="E166" s="261" t="e">
        <f>#REF!</f>
        <v>#REF!</v>
      </c>
      <c r="F166" s="262" t="e">
        <f>#REF!</f>
        <v>#REF!</v>
      </c>
      <c r="G166" s="260" t="e">
        <f>#REF!</f>
        <v>#REF!</v>
      </c>
      <c r="H166" s="159" t="s">
        <v>156</v>
      </c>
      <c r="I166" s="254"/>
      <c r="J166" s="154" t="str">
        <f>BİLGİLERİ!$F$21</f>
        <v>Büyük Erkekler</v>
      </c>
      <c r="K166" s="255" t="str">
        <f t="shared" si="8"/>
        <v>Adana-Sprint ve Atlamalar Federasyon Deneme Yarışmaları</v>
      </c>
      <c r="L166" s="158" t="e">
        <f>#REF!</f>
        <v>#REF!</v>
      </c>
      <c r="M166" s="158" t="s">
        <v>186</v>
      </c>
    </row>
    <row r="167" spans="1:13" s="256" customFormat="1" ht="26.25" customHeight="1">
      <c r="A167" s="152">
        <v>563</v>
      </c>
      <c r="B167" s="257" t="s">
        <v>160</v>
      </c>
      <c r="C167" s="259" t="e">
        <f>#REF!</f>
        <v>#REF!</v>
      </c>
      <c r="D167" s="261" t="e">
        <f>#REF!</f>
        <v>#REF!</v>
      </c>
      <c r="E167" s="261" t="e">
        <f>#REF!</f>
        <v>#REF!</v>
      </c>
      <c r="F167" s="262" t="e">
        <f>#REF!</f>
        <v>#REF!</v>
      </c>
      <c r="G167" s="260" t="e">
        <f>#REF!</f>
        <v>#REF!</v>
      </c>
      <c r="H167" s="159" t="s">
        <v>156</v>
      </c>
      <c r="I167" s="254"/>
      <c r="J167" s="154" t="str">
        <f>BİLGİLERİ!$F$21</f>
        <v>Büyük Erkekler</v>
      </c>
      <c r="K167" s="255" t="str">
        <f t="shared" si="8"/>
        <v>Adana-Sprint ve Atlamalar Federasyon Deneme Yarışmaları</v>
      </c>
      <c r="L167" s="158" t="e">
        <f>#REF!</f>
        <v>#REF!</v>
      </c>
      <c r="M167" s="158" t="s">
        <v>186</v>
      </c>
    </row>
    <row r="168" spans="1:13" s="256" customFormat="1" ht="26.25" customHeight="1">
      <c r="A168" s="152">
        <v>564</v>
      </c>
      <c r="B168" s="257" t="s">
        <v>160</v>
      </c>
      <c r="C168" s="259" t="e">
        <f>#REF!</f>
        <v>#REF!</v>
      </c>
      <c r="D168" s="261" t="e">
        <f>#REF!</f>
        <v>#REF!</v>
      </c>
      <c r="E168" s="261" t="e">
        <f>#REF!</f>
        <v>#REF!</v>
      </c>
      <c r="F168" s="262" t="e">
        <f>#REF!</f>
        <v>#REF!</v>
      </c>
      <c r="G168" s="260" t="e">
        <f>#REF!</f>
        <v>#REF!</v>
      </c>
      <c r="H168" s="159" t="s">
        <v>156</v>
      </c>
      <c r="I168" s="254"/>
      <c r="J168" s="154" t="str">
        <f>BİLGİLERİ!$F$21</f>
        <v>Büyük Erkekler</v>
      </c>
      <c r="K168" s="255" t="str">
        <f t="shared" si="8"/>
        <v>Adana-Sprint ve Atlamalar Federasyon Deneme Yarışmaları</v>
      </c>
      <c r="L168" s="158" t="e">
        <f>#REF!</f>
        <v>#REF!</v>
      </c>
      <c r="M168" s="158" t="s">
        <v>186</v>
      </c>
    </row>
    <row r="169" spans="1:13" s="256" customFormat="1" ht="26.25" customHeight="1">
      <c r="A169" s="152">
        <v>565</v>
      </c>
      <c r="B169" s="257" t="s">
        <v>160</v>
      </c>
      <c r="C169" s="259" t="e">
        <f>#REF!</f>
        <v>#REF!</v>
      </c>
      <c r="D169" s="261" t="e">
        <f>#REF!</f>
        <v>#REF!</v>
      </c>
      <c r="E169" s="261" t="e">
        <f>#REF!</f>
        <v>#REF!</v>
      </c>
      <c r="F169" s="262" t="e">
        <f>#REF!</f>
        <v>#REF!</v>
      </c>
      <c r="G169" s="260" t="e">
        <f>#REF!</f>
        <v>#REF!</v>
      </c>
      <c r="H169" s="159" t="s">
        <v>156</v>
      </c>
      <c r="I169" s="254"/>
      <c r="J169" s="154" t="str">
        <f>BİLGİLERİ!$F$21</f>
        <v>Büyük Erkekler</v>
      </c>
      <c r="K169" s="255" t="str">
        <f t="shared" si="8"/>
        <v>Adana-Sprint ve Atlamalar Federasyon Deneme Yarışmaları</v>
      </c>
      <c r="L169" s="158" t="e">
        <f>#REF!</f>
        <v>#REF!</v>
      </c>
      <c r="M169" s="158" t="s">
        <v>186</v>
      </c>
    </row>
    <row r="170" spans="1:13" s="256" customFormat="1" ht="26.25" customHeight="1">
      <c r="A170" s="152">
        <v>566</v>
      </c>
      <c r="B170" s="257" t="s">
        <v>160</v>
      </c>
      <c r="C170" s="259" t="e">
        <f>#REF!</f>
        <v>#REF!</v>
      </c>
      <c r="D170" s="261" t="e">
        <f>#REF!</f>
        <v>#REF!</v>
      </c>
      <c r="E170" s="261" t="e">
        <f>#REF!</f>
        <v>#REF!</v>
      </c>
      <c r="F170" s="262" t="e">
        <f>#REF!</f>
        <v>#REF!</v>
      </c>
      <c r="G170" s="260" t="e">
        <f>#REF!</f>
        <v>#REF!</v>
      </c>
      <c r="H170" s="159" t="s">
        <v>156</v>
      </c>
      <c r="I170" s="254"/>
      <c r="J170" s="154" t="str">
        <f>BİLGİLERİ!$F$21</f>
        <v>Büyük Erkekler</v>
      </c>
      <c r="K170" s="255" t="str">
        <f t="shared" si="8"/>
        <v>Adana-Sprint ve Atlamalar Federasyon Deneme Yarışmaları</v>
      </c>
      <c r="L170" s="158" t="e">
        <f>#REF!</f>
        <v>#REF!</v>
      </c>
      <c r="M170" s="158" t="s">
        <v>186</v>
      </c>
    </row>
    <row r="171" spans="1:13" s="256" customFormat="1" ht="26.25" customHeight="1">
      <c r="A171" s="152">
        <v>567</v>
      </c>
      <c r="B171" s="257" t="s">
        <v>160</v>
      </c>
      <c r="C171" s="259" t="e">
        <f>#REF!</f>
        <v>#REF!</v>
      </c>
      <c r="D171" s="261" t="e">
        <f>#REF!</f>
        <v>#REF!</v>
      </c>
      <c r="E171" s="261" t="e">
        <f>#REF!</f>
        <v>#REF!</v>
      </c>
      <c r="F171" s="262" t="e">
        <f>#REF!</f>
        <v>#REF!</v>
      </c>
      <c r="G171" s="260" t="e">
        <f>#REF!</f>
        <v>#REF!</v>
      </c>
      <c r="H171" s="159" t="s">
        <v>156</v>
      </c>
      <c r="I171" s="254"/>
      <c r="J171" s="154" t="str">
        <f>BİLGİLERİ!$F$21</f>
        <v>Büyük Erkekler</v>
      </c>
      <c r="K171" s="255" t="str">
        <f t="shared" si="8"/>
        <v>Adana-Sprint ve Atlamalar Federasyon Deneme Yarışmaları</v>
      </c>
      <c r="L171" s="158" t="e">
        <f>#REF!</f>
        <v>#REF!</v>
      </c>
      <c r="M171" s="158" t="s">
        <v>186</v>
      </c>
    </row>
    <row r="172" spans="1:13" s="256" customFormat="1" ht="26.25" customHeight="1">
      <c r="A172" s="152">
        <v>568</v>
      </c>
      <c r="B172" s="257" t="s">
        <v>160</v>
      </c>
      <c r="C172" s="259" t="e">
        <f>#REF!</f>
        <v>#REF!</v>
      </c>
      <c r="D172" s="261" t="e">
        <f>#REF!</f>
        <v>#REF!</v>
      </c>
      <c r="E172" s="261" t="e">
        <f>#REF!</f>
        <v>#REF!</v>
      </c>
      <c r="F172" s="262" t="e">
        <f>#REF!</f>
        <v>#REF!</v>
      </c>
      <c r="G172" s="260" t="e">
        <f>#REF!</f>
        <v>#REF!</v>
      </c>
      <c r="H172" s="159" t="s">
        <v>156</v>
      </c>
      <c r="I172" s="254"/>
      <c r="J172" s="154" t="str">
        <f>BİLGİLERİ!$F$21</f>
        <v>Büyük Erkekler</v>
      </c>
      <c r="K172" s="255" t="str">
        <f t="shared" si="8"/>
        <v>Adana-Sprint ve Atlamalar Federasyon Deneme Yarışmaları</v>
      </c>
      <c r="L172" s="158" t="e">
        <f>#REF!</f>
        <v>#REF!</v>
      </c>
      <c r="M172" s="158" t="s">
        <v>186</v>
      </c>
    </row>
    <row r="173" spans="1:13" s="256" customFormat="1" ht="26.25" customHeight="1">
      <c r="A173" s="152">
        <v>569</v>
      </c>
      <c r="B173" s="257" t="s">
        <v>160</v>
      </c>
      <c r="C173" s="259" t="e">
        <f>#REF!</f>
        <v>#REF!</v>
      </c>
      <c r="D173" s="261" t="e">
        <f>#REF!</f>
        <v>#REF!</v>
      </c>
      <c r="E173" s="261" t="e">
        <f>#REF!</f>
        <v>#REF!</v>
      </c>
      <c r="F173" s="262" t="e">
        <f>#REF!</f>
        <v>#REF!</v>
      </c>
      <c r="G173" s="260" t="e">
        <f>#REF!</f>
        <v>#REF!</v>
      </c>
      <c r="H173" s="159" t="s">
        <v>156</v>
      </c>
      <c r="I173" s="254"/>
      <c r="J173" s="154" t="str">
        <f>BİLGİLERİ!$F$21</f>
        <v>Büyük Erkekler</v>
      </c>
      <c r="K173" s="255" t="str">
        <f t="shared" si="8"/>
        <v>Adana-Sprint ve Atlamalar Federasyon Deneme Yarışmaları</v>
      </c>
      <c r="L173" s="158" t="e">
        <f>#REF!</f>
        <v>#REF!</v>
      </c>
      <c r="M173" s="158" t="s">
        <v>186</v>
      </c>
    </row>
    <row r="174" spans="1:13" s="256" customFormat="1" ht="26.25" customHeight="1">
      <c r="A174" s="152">
        <v>570</v>
      </c>
      <c r="B174" s="257" t="s">
        <v>160</v>
      </c>
      <c r="C174" s="259" t="e">
        <f>#REF!</f>
        <v>#REF!</v>
      </c>
      <c r="D174" s="261" t="e">
        <f>#REF!</f>
        <v>#REF!</v>
      </c>
      <c r="E174" s="261" t="e">
        <f>#REF!</f>
        <v>#REF!</v>
      </c>
      <c r="F174" s="262" t="e">
        <f>#REF!</f>
        <v>#REF!</v>
      </c>
      <c r="G174" s="260" t="e">
        <f>#REF!</f>
        <v>#REF!</v>
      </c>
      <c r="H174" s="159" t="s">
        <v>156</v>
      </c>
      <c r="I174" s="254"/>
      <c r="J174" s="154" t="str">
        <f>BİLGİLERİ!$F$21</f>
        <v>Büyük Erkekler</v>
      </c>
      <c r="K174" s="255" t="str">
        <f t="shared" si="8"/>
        <v>Adana-Sprint ve Atlamalar Federasyon Deneme Yarışmaları</v>
      </c>
      <c r="L174" s="158" t="e">
        <f>#REF!</f>
        <v>#REF!</v>
      </c>
      <c r="M174" s="158" t="s">
        <v>186</v>
      </c>
    </row>
    <row r="175" spans="1:13" s="256" customFormat="1" ht="26.25" customHeight="1">
      <c r="A175" s="152">
        <v>571</v>
      </c>
      <c r="B175" s="257" t="s">
        <v>160</v>
      </c>
      <c r="C175" s="259" t="e">
        <f>#REF!</f>
        <v>#REF!</v>
      </c>
      <c r="D175" s="261" t="e">
        <f>#REF!</f>
        <v>#REF!</v>
      </c>
      <c r="E175" s="261" t="e">
        <f>#REF!</f>
        <v>#REF!</v>
      </c>
      <c r="F175" s="262" t="e">
        <f>#REF!</f>
        <v>#REF!</v>
      </c>
      <c r="G175" s="260" t="e">
        <f>#REF!</f>
        <v>#REF!</v>
      </c>
      <c r="H175" s="159" t="s">
        <v>156</v>
      </c>
      <c r="I175" s="254"/>
      <c r="J175" s="154" t="str">
        <f>BİLGİLERİ!$F$21</f>
        <v>Büyük Erkekler</v>
      </c>
      <c r="K175" s="255" t="str">
        <f t="shared" si="8"/>
        <v>Adana-Sprint ve Atlamalar Federasyon Deneme Yarışmaları</v>
      </c>
      <c r="L175" s="158" t="e">
        <f>#REF!</f>
        <v>#REF!</v>
      </c>
      <c r="M175" s="158" t="s">
        <v>186</v>
      </c>
    </row>
    <row r="176" spans="1:13" s="256" customFormat="1" ht="26.25" customHeight="1">
      <c r="A176" s="152">
        <v>572</v>
      </c>
      <c r="B176" s="257" t="s">
        <v>160</v>
      </c>
      <c r="C176" s="259" t="e">
        <f>#REF!</f>
        <v>#REF!</v>
      </c>
      <c r="D176" s="261" t="e">
        <f>#REF!</f>
        <v>#REF!</v>
      </c>
      <c r="E176" s="261" t="e">
        <f>#REF!</f>
        <v>#REF!</v>
      </c>
      <c r="F176" s="262" t="e">
        <f>#REF!</f>
        <v>#REF!</v>
      </c>
      <c r="G176" s="260" t="e">
        <f>#REF!</f>
        <v>#REF!</v>
      </c>
      <c r="H176" s="159" t="s">
        <v>156</v>
      </c>
      <c r="I176" s="254"/>
      <c r="J176" s="154" t="str">
        <f>BİLGİLERİ!$F$21</f>
        <v>Büyük Erkekler</v>
      </c>
      <c r="K176" s="255" t="str">
        <f t="shared" si="8"/>
        <v>Adana-Sprint ve Atlamalar Federasyon Deneme Yarışmaları</v>
      </c>
      <c r="L176" s="158" t="e">
        <f>#REF!</f>
        <v>#REF!</v>
      </c>
      <c r="M176" s="158" t="s">
        <v>186</v>
      </c>
    </row>
    <row r="177" spans="1:13" s="256" customFormat="1" ht="26.25" customHeight="1">
      <c r="A177" s="152">
        <v>573</v>
      </c>
      <c r="B177" s="257" t="s">
        <v>160</v>
      </c>
      <c r="C177" s="259" t="e">
        <f>#REF!</f>
        <v>#REF!</v>
      </c>
      <c r="D177" s="261" t="e">
        <f>#REF!</f>
        <v>#REF!</v>
      </c>
      <c r="E177" s="261" t="e">
        <f>#REF!</f>
        <v>#REF!</v>
      </c>
      <c r="F177" s="262" t="e">
        <f>#REF!</f>
        <v>#REF!</v>
      </c>
      <c r="G177" s="260" t="e">
        <f>#REF!</f>
        <v>#REF!</v>
      </c>
      <c r="H177" s="159" t="s">
        <v>156</v>
      </c>
      <c r="I177" s="254"/>
      <c r="J177" s="154" t="str">
        <f>BİLGİLERİ!$F$21</f>
        <v>Büyük Erkekler</v>
      </c>
      <c r="K177" s="255" t="str">
        <f t="shared" si="8"/>
        <v>Adana-Sprint ve Atlamalar Federasyon Deneme Yarışmaları</v>
      </c>
      <c r="L177" s="158" t="e">
        <f>#REF!</f>
        <v>#REF!</v>
      </c>
      <c r="M177" s="158" t="s">
        <v>186</v>
      </c>
    </row>
    <row r="178" spans="1:13" s="256" customFormat="1" ht="26.25" customHeight="1">
      <c r="A178" s="152">
        <v>574</v>
      </c>
      <c r="B178" s="257" t="s">
        <v>160</v>
      </c>
      <c r="C178" s="259" t="e">
        <f>#REF!</f>
        <v>#REF!</v>
      </c>
      <c r="D178" s="261" t="e">
        <f>#REF!</f>
        <v>#REF!</v>
      </c>
      <c r="E178" s="261" t="e">
        <f>#REF!</f>
        <v>#REF!</v>
      </c>
      <c r="F178" s="262" t="e">
        <f>#REF!</f>
        <v>#REF!</v>
      </c>
      <c r="G178" s="260" t="e">
        <f>#REF!</f>
        <v>#REF!</v>
      </c>
      <c r="H178" s="159" t="s">
        <v>156</v>
      </c>
      <c r="I178" s="254"/>
      <c r="J178" s="154" t="str">
        <f>BİLGİLERİ!$F$21</f>
        <v>Büyük Erkekler</v>
      </c>
      <c r="K178" s="255" t="str">
        <f t="shared" si="8"/>
        <v>Adana-Sprint ve Atlamalar Federasyon Deneme Yarışmaları</v>
      </c>
      <c r="L178" s="158" t="e">
        <f>#REF!</f>
        <v>#REF!</v>
      </c>
      <c r="M178" s="158" t="s">
        <v>186</v>
      </c>
    </row>
    <row r="179" spans="1:13" s="256" customFormat="1" ht="26.25" customHeight="1">
      <c r="A179" s="152">
        <v>575</v>
      </c>
      <c r="B179" s="257" t="s">
        <v>160</v>
      </c>
      <c r="C179" s="259" t="e">
        <f>#REF!</f>
        <v>#REF!</v>
      </c>
      <c r="D179" s="261" t="e">
        <f>#REF!</f>
        <v>#REF!</v>
      </c>
      <c r="E179" s="261" t="e">
        <f>#REF!</f>
        <v>#REF!</v>
      </c>
      <c r="F179" s="262" t="e">
        <f>#REF!</f>
        <v>#REF!</v>
      </c>
      <c r="G179" s="260" t="e">
        <f>#REF!</f>
        <v>#REF!</v>
      </c>
      <c r="H179" s="159" t="s">
        <v>156</v>
      </c>
      <c r="I179" s="254"/>
      <c r="J179" s="154" t="str">
        <f>BİLGİLERİ!$F$21</f>
        <v>Büyük Erkekler</v>
      </c>
      <c r="K179" s="255" t="str">
        <f t="shared" si="8"/>
        <v>Adana-Sprint ve Atlamalar Federasyon Deneme Yarışmaları</v>
      </c>
      <c r="L179" s="158" t="e">
        <f>#REF!</f>
        <v>#REF!</v>
      </c>
      <c r="M179" s="158" t="s">
        <v>186</v>
      </c>
    </row>
    <row r="180" spans="1:13" s="256" customFormat="1" ht="26.25" customHeight="1">
      <c r="A180" s="152">
        <v>576</v>
      </c>
      <c r="B180" s="257" t="s">
        <v>160</v>
      </c>
      <c r="C180" s="259" t="e">
        <f>#REF!</f>
        <v>#REF!</v>
      </c>
      <c r="D180" s="261" t="e">
        <f>#REF!</f>
        <v>#REF!</v>
      </c>
      <c r="E180" s="261" t="e">
        <f>#REF!</f>
        <v>#REF!</v>
      </c>
      <c r="F180" s="262" t="e">
        <f>#REF!</f>
        <v>#REF!</v>
      </c>
      <c r="G180" s="260" t="e">
        <f>#REF!</f>
        <v>#REF!</v>
      </c>
      <c r="H180" s="159" t="s">
        <v>156</v>
      </c>
      <c r="I180" s="254"/>
      <c r="J180" s="154" t="str">
        <f>BİLGİLERİ!$F$21</f>
        <v>Büyük Erkekler</v>
      </c>
      <c r="K180" s="255" t="str">
        <f t="shared" si="8"/>
        <v>Adana-Sprint ve Atlamalar Federasyon Deneme Yarışmaları</v>
      </c>
      <c r="L180" s="158" t="e">
        <f>#REF!</f>
        <v>#REF!</v>
      </c>
      <c r="M180" s="158" t="s">
        <v>186</v>
      </c>
    </row>
    <row r="181" spans="1:13" s="256" customFormat="1" ht="26.25" customHeight="1">
      <c r="A181" s="152">
        <v>577</v>
      </c>
      <c r="B181" s="257" t="s">
        <v>160</v>
      </c>
      <c r="C181" s="259" t="e">
        <f>#REF!</f>
        <v>#REF!</v>
      </c>
      <c r="D181" s="261" t="e">
        <f>#REF!</f>
        <v>#REF!</v>
      </c>
      <c r="E181" s="261" t="e">
        <f>#REF!</f>
        <v>#REF!</v>
      </c>
      <c r="F181" s="262" t="e">
        <f>#REF!</f>
        <v>#REF!</v>
      </c>
      <c r="G181" s="260" t="e">
        <f>#REF!</f>
        <v>#REF!</v>
      </c>
      <c r="H181" s="159" t="s">
        <v>156</v>
      </c>
      <c r="I181" s="254"/>
      <c r="J181" s="154" t="str">
        <f>BİLGİLERİ!$F$21</f>
        <v>Büyük Erkekler</v>
      </c>
      <c r="K181" s="255" t="str">
        <f t="shared" si="8"/>
        <v>Adana-Sprint ve Atlamalar Federasyon Deneme Yarışmaları</v>
      </c>
      <c r="L181" s="158" t="e">
        <f>#REF!</f>
        <v>#REF!</v>
      </c>
      <c r="M181" s="158" t="s">
        <v>186</v>
      </c>
    </row>
    <row r="182" spans="1:13" ht="24.75" customHeight="1">
      <c r="A182" s="152">
        <v>675</v>
      </c>
      <c r="B182" s="257" t="s">
        <v>167</v>
      </c>
      <c r="C182" s="259" t="e">
        <f>#REF!</f>
        <v>#REF!</v>
      </c>
      <c r="D182" s="261" t="e">
        <f>#REF!</f>
        <v>#REF!</v>
      </c>
      <c r="E182" s="261" t="e">
        <f>#REF!</f>
        <v>#REF!</v>
      </c>
      <c r="F182" s="262" t="e">
        <f>#REF!</f>
        <v>#REF!</v>
      </c>
      <c r="G182" s="260" t="e">
        <f>#REF!</f>
        <v>#REF!</v>
      </c>
      <c r="H182" s="159" t="s">
        <v>155</v>
      </c>
      <c r="I182" s="254"/>
      <c r="J182" s="154" t="str">
        <f>BİLGİLERİ!$F$21</f>
        <v>Büyük Erkekler</v>
      </c>
      <c r="K182" s="255" t="str">
        <f>CONCATENATE(K$1,"-",A$1)</f>
        <v>Adana-Sprint ve Atlamalar Federasyon Deneme Yarışmaları</v>
      </c>
      <c r="L182" s="158" t="e">
        <f>#REF!</f>
        <v>#REF!</v>
      </c>
      <c r="M182" s="158" t="s">
        <v>186</v>
      </c>
    </row>
    <row r="183" spans="1:13" ht="24.75" customHeight="1">
      <c r="A183" s="152">
        <v>676</v>
      </c>
      <c r="B183" s="257" t="s">
        <v>167</v>
      </c>
      <c r="C183" s="259" t="e">
        <f>#REF!</f>
        <v>#REF!</v>
      </c>
      <c r="D183" s="261" t="e">
        <f>#REF!</f>
        <v>#REF!</v>
      </c>
      <c r="E183" s="261" t="e">
        <f>#REF!</f>
        <v>#REF!</v>
      </c>
      <c r="F183" s="262" t="e">
        <f>#REF!</f>
        <v>#REF!</v>
      </c>
      <c r="G183" s="260" t="e">
        <f>#REF!</f>
        <v>#REF!</v>
      </c>
      <c r="H183" s="159" t="s">
        <v>155</v>
      </c>
      <c r="I183" s="254"/>
      <c r="J183" s="154" t="str">
        <f>BİLGİLERİ!$F$21</f>
        <v>Büyük Erkekler</v>
      </c>
      <c r="K183" s="255" t="str">
        <f aca="true" t="shared" si="9" ref="K183:K220">CONCATENATE(K$1,"-",A$1)</f>
        <v>Adana-Sprint ve Atlamalar Federasyon Deneme Yarışmaları</v>
      </c>
      <c r="L183" s="158" t="e">
        <f>#REF!</f>
        <v>#REF!</v>
      </c>
      <c r="M183" s="158" t="s">
        <v>186</v>
      </c>
    </row>
    <row r="184" spans="1:13" ht="24.75" customHeight="1">
      <c r="A184" s="152">
        <v>677</v>
      </c>
      <c r="B184" s="257" t="s">
        <v>167</v>
      </c>
      <c r="C184" s="259" t="e">
        <f>#REF!</f>
        <v>#REF!</v>
      </c>
      <c r="D184" s="261" t="e">
        <f>#REF!</f>
        <v>#REF!</v>
      </c>
      <c r="E184" s="261" t="e">
        <f>#REF!</f>
        <v>#REF!</v>
      </c>
      <c r="F184" s="262" t="e">
        <f>#REF!</f>
        <v>#REF!</v>
      </c>
      <c r="G184" s="260" t="e">
        <f>#REF!</f>
        <v>#REF!</v>
      </c>
      <c r="H184" s="159" t="s">
        <v>155</v>
      </c>
      <c r="I184" s="254"/>
      <c r="J184" s="154" t="str">
        <f>BİLGİLERİ!$F$21</f>
        <v>Büyük Erkekler</v>
      </c>
      <c r="K184" s="255" t="str">
        <f t="shared" si="9"/>
        <v>Adana-Sprint ve Atlamalar Federasyon Deneme Yarışmaları</v>
      </c>
      <c r="L184" s="158" t="e">
        <f>#REF!</f>
        <v>#REF!</v>
      </c>
      <c r="M184" s="158" t="s">
        <v>186</v>
      </c>
    </row>
    <row r="185" spans="1:13" ht="24.75" customHeight="1">
      <c r="A185" s="152">
        <v>678</v>
      </c>
      <c r="B185" s="257" t="s">
        <v>167</v>
      </c>
      <c r="C185" s="259" t="e">
        <f>#REF!</f>
        <v>#REF!</v>
      </c>
      <c r="D185" s="261" t="e">
        <f>#REF!</f>
        <v>#REF!</v>
      </c>
      <c r="E185" s="261" t="e">
        <f>#REF!</f>
        <v>#REF!</v>
      </c>
      <c r="F185" s="262" t="e">
        <f>#REF!</f>
        <v>#REF!</v>
      </c>
      <c r="G185" s="260" t="e">
        <f>#REF!</f>
        <v>#REF!</v>
      </c>
      <c r="H185" s="159" t="s">
        <v>155</v>
      </c>
      <c r="I185" s="254"/>
      <c r="J185" s="154" t="str">
        <f>BİLGİLERİ!$F$21</f>
        <v>Büyük Erkekler</v>
      </c>
      <c r="K185" s="255" t="str">
        <f t="shared" si="9"/>
        <v>Adana-Sprint ve Atlamalar Federasyon Deneme Yarışmaları</v>
      </c>
      <c r="L185" s="158" t="e">
        <f>#REF!</f>
        <v>#REF!</v>
      </c>
      <c r="M185" s="158" t="s">
        <v>186</v>
      </c>
    </row>
    <row r="186" spans="1:13" ht="24.75" customHeight="1">
      <c r="A186" s="152">
        <v>679</v>
      </c>
      <c r="B186" s="257" t="s">
        <v>167</v>
      </c>
      <c r="C186" s="259" t="e">
        <f>#REF!</f>
        <v>#REF!</v>
      </c>
      <c r="D186" s="261" t="e">
        <f>#REF!</f>
        <v>#REF!</v>
      </c>
      <c r="E186" s="261" t="e">
        <f>#REF!</f>
        <v>#REF!</v>
      </c>
      <c r="F186" s="262" t="e">
        <f>#REF!</f>
        <v>#REF!</v>
      </c>
      <c r="G186" s="260" t="e">
        <f>#REF!</f>
        <v>#REF!</v>
      </c>
      <c r="H186" s="159" t="s">
        <v>155</v>
      </c>
      <c r="I186" s="254"/>
      <c r="J186" s="154" t="str">
        <f>BİLGİLERİ!$F$21</f>
        <v>Büyük Erkekler</v>
      </c>
      <c r="K186" s="255" t="str">
        <f t="shared" si="9"/>
        <v>Adana-Sprint ve Atlamalar Federasyon Deneme Yarışmaları</v>
      </c>
      <c r="L186" s="158" t="e">
        <f>#REF!</f>
        <v>#REF!</v>
      </c>
      <c r="M186" s="158" t="s">
        <v>186</v>
      </c>
    </row>
    <row r="187" spans="1:13" ht="24.75" customHeight="1">
      <c r="A187" s="152">
        <v>680</v>
      </c>
      <c r="B187" s="257" t="s">
        <v>167</v>
      </c>
      <c r="C187" s="259" t="e">
        <f>#REF!</f>
        <v>#REF!</v>
      </c>
      <c r="D187" s="261" t="e">
        <f>#REF!</f>
        <v>#REF!</v>
      </c>
      <c r="E187" s="261" t="e">
        <f>#REF!</f>
        <v>#REF!</v>
      </c>
      <c r="F187" s="262" t="e">
        <f>#REF!</f>
        <v>#REF!</v>
      </c>
      <c r="G187" s="260" t="e">
        <f>#REF!</f>
        <v>#REF!</v>
      </c>
      <c r="H187" s="159" t="s">
        <v>155</v>
      </c>
      <c r="I187" s="254"/>
      <c r="J187" s="154" t="str">
        <f>BİLGİLERİ!$F$21</f>
        <v>Büyük Erkekler</v>
      </c>
      <c r="K187" s="255" t="str">
        <f t="shared" si="9"/>
        <v>Adana-Sprint ve Atlamalar Federasyon Deneme Yarışmaları</v>
      </c>
      <c r="L187" s="158" t="e">
        <f>#REF!</f>
        <v>#REF!</v>
      </c>
      <c r="M187" s="158" t="s">
        <v>186</v>
      </c>
    </row>
    <row r="188" spans="1:13" ht="24.75" customHeight="1">
      <c r="A188" s="152">
        <v>681</v>
      </c>
      <c r="B188" s="257" t="s">
        <v>167</v>
      </c>
      <c r="C188" s="259" t="e">
        <f>#REF!</f>
        <v>#REF!</v>
      </c>
      <c r="D188" s="261" t="e">
        <f>#REF!</f>
        <v>#REF!</v>
      </c>
      <c r="E188" s="261" t="e">
        <f>#REF!</f>
        <v>#REF!</v>
      </c>
      <c r="F188" s="262" t="e">
        <f>#REF!</f>
        <v>#REF!</v>
      </c>
      <c r="G188" s="260" t="e">
        <f>#REF!</f>
        <v>#REF!</v>
      </c>
      <c r="H188" s="159" t="s">
        <v>155</v>
      </c>
      <c r="I188" s="254"/>
      <c r="J188" s="154" t="str">
        <f>BİLGİLERİ!$F$21</f>
        <v>Büyük Erkekler</v>
      </c>
      <c r="K188" s="255" t="str">
        <f t="shared" si="9"/>
        <v>Adana-Sprint ve Atlamalar Federasyon Deneme Yarışmaları</v>
      </c>
      <c r="L188" s="158" t="e">
        <f>#REF!</f>
        <v>#REF!</v>
      </c>
      <c r="M188" s="158" t="s">
        <v>186</v>
      </c>
    </row>
    <row r="189" spans="1:13" ht="24.75" customHeight="1">
      <c r="A189" s="152">
        <v>682</v>
      </c>
      <c r="B189" s="257" t="s">
        <v>167</v>
      </c>
      <c r="C189" s="259" t="e">
        <f>#REF!</f>
        <v>#REF!</v>
      </c>
      <c r="D189" s="261" t="e">
        <f>#REF!</f>
        <v>#REF!</v>
      </c>
      <c r="E189" s="261" t="e">
        <f>#REF!</f>
        <v>#REF!</v>
      </c>
      <c r="F189" s="262" t="e">
        <f>#REF!</f>
        <v>#REF!</v>
      </c>
      <c r="G189" s="260" t="e">
        <f>#REF!</f>
        <v>#REF!</v>
      </c>
      <c r="H189" s="159" t="s">
        <v>155</v>
      </c>
      <c r="I189" s="254"/>
      <c r="J189" s="154" t="str">
        <f>BİLGİLERİ!$F$21</f>
        <v>Büyük Erkekler</v>
      </c>
      <c r="K189" s="255" t="str">
        <f t="shared" si="9"/>
        <v>Adana-Sprint ve Atlamalar Federasyon Deneme Yarışmaları</v>
      </c>
      <c r="L189" s="158" t="e">
        <f>#REF!</f>
        <v>#REF!</v>
      </c>
      <c r="M189" s="158" t="s">
        <v>186</v>
      </c>
    </row>
    <row r="190" spans="1:13" ht="24.75" customHeight="1">
      <c r="A190" s="152">
        <v>683</v>
      </c>
      <c r="B190" s="257" t="s">
        <v>167</v>
      </c>
      <c r="C190" s="259" t="e">
        <f>#REF!</f>
        <v>#REF!</v>
      </c>
      <c r="D190" s="261" t="e">
        <f>#REF!</f>
        <v>#REF!</v>
      </c>
      <c r="E190" s="261" t="e">
        <f>#REF!</f>
        <v>#REF!</v>
      </c>
      <c r="F190" s="262" t="e">
        <f>#REF!</f>
        <v>#REF!</v>
      </c>
      <c r="G190" s="260" t="e">
        <f>#REF!</f>
        <v>#REF!</v>
      </c>
      <c r="H190" s="159" t="s">
        <v>155</v>
      </c>
      <c r="I190" s="254"/>
      <c r="J190" s="154" t="str">
        <f>BİLGİLERİ!$F$21</f>
        <v>Büyük Erkekler</v>
      </c>
      <c r="K190" s="255" t="str">
        <f t="shared" si="9"/>
        <v>Adana-Sprint ve Atlamalar Federasyon Deneme Yarışmaları</v>
      </c>
      <c r="L190" s="158" t="e">
        <f>#REF!</f>
        <v>#REF!</v>
      </c>
      <c r="M190" s="158" t="s">
        <v>186</v>
      </c>
    </row>
    <row r="191" spans="1:13" ht="24.75" customHeight="1">
      <c r="A191" s="152">
        <v>684</v>
      </c>
      <c r="B191" s="257" t="s">
        <v>167</v>
      </c>
      <c r="C191" s="259" t="e">
        <f>#REF!</f>
        <v>#REF!</v>
      </c>
      <c r="D191" s="261" t="e">
        <f>#REF!</f>
        <v>#REF!</v>
      </c>
      <c r="E191" s="261" t="e">
        <f>#REF!</f>
        <v>#REF!</v>
      </c>
      <c r="F191" s="262" t="e">
        <f>#REF!</f>
        <v>#REF!</v>
      </c>
      <c r="G191" s="260" t="e">
        <f>#REF!</f>
        <v>#REF!</v>
      </c>
      <c r="H191" s="159" t="s">
        <v>155</v>
      </c>
      <c r="I191" s="254"/>
      <c r="J191" s="154" t="str">
        <f>BİLGİLERİ!$F$21</f>
        <v>Büyük Erkekler</v>
      </c>
      <c r="K191" s="255" t="str">
        <f t="shared" si="9"/>
        <v>Adana-Sprint ve Atlamalar Federasyon Deneme Yarışmaları</v>
      </c>
      <c r="L191" s="158" t="e">
        <f>#REF!</f>
        <v>#REF!</v>
      </c>
      <c r="M191" s="158" t="s">
        <v>186</v>
      </c>
    </row>
    <row r="192" spans="1:13" ht="24.75" customHeight="1">
      <c r="A192" s="152">
        <v>685</v>
      </c>
      <c r="B192" s="257" t="s">
        <v>167</v>
      </c>
      <c r="C192" s="259" t="e">
        <f>#REF!</f>
        <v>#REF!</v>
      </c>
      <c r="D192" s="261" t="e">
        <f>#REF!</f>
        <v>#REF!</v>
      </c>
      <c r="E192" s="261" t="e">
        <f>#REF!</f>
        <v>#REF!</v>
      </c>
      <c r="F192" s="262" t="e">
        <f>#REF!</f>
        <v>#REF!</v>
      </c>
      <c r="G192" s="260" t="e">
        <f>#REF!</f>
        <v>#REF!</v>
      </c>
      <c r="H192" s="159" t="s">
        <v>155</v>
      </c>
      <c r="I192" s="254"/>
      <c r="J192" s="154" t="str">
        <f>BİLGİLERİ!$F$21</f>
        <v>Büyük Erkekler</v>
      </c>
      <c r="K192" s="255" t="str">
        <f t="shared" si="9"/>
        <v>Adana-Sprint ve Atlamalar Federasyon Deneme Yarışmaları</v>
      </c>
      <c r="L192" s="158" t="e">
        <f>#REF!</f>
        <v>#REF!</v>
      </c>
      <c r="M192" s="158" t="s">
        <v>186</v>
      </c>
    </row>
    <row r="193" spans="1:13" ht="24.75" customHeight="1">
      <c r="A193" s="152">
        <v>686</v>
      </c>
      <c r="B193" s="257" t="s">
        <v>167</v>
      </c>
      <c r="C193" s="259" t="e">
        <f>#REF!</f>
        <v>#REF!</v>
      </c>
      <c r="D193" s="261" t="e">
        <f>#REF!</f>
        <v>#REF!</v>
      </c>
      <c r="E193" s="261" t="e">
        <f>#REF!</f>
        <v>#REF!</v>
      </c>
      <c r="F193" s="262" t="e">
        <f>#REF!</f>
        <v>#REF!</v>
      </c>
      <c r="G193" s="260" t="e">
        <f>#REF!</f>
        <v>#REF!</v>
      </c>
      <c r="H193" s="159" t="s">
        <v>155</v>
      </c>
      <c r="I193" s="254"/>
      <c r="J193" s="154" t="str">
        <f>BİLGİLERİ!$F$21</f>
        <v>Büyük Erkekler</v>
      </c>
      <c r="K193" s="255" t="str">
        <f t="shared" si="9"/>
        <v>Adana-Sprint ve Atlamalar Federasyon Deneme Yarışmaları</v>
      </c>
      <c r="L193" s="158" t="e">
        <f>#REF!</f>
        <v>#REF!</v>
      </c>
      <c r="M193" s="158" t="s">
        <v>186</v>
      </c>
    </row>
    <row r="194" spans="1:13" ht="24.75" customHeight="1">
      <c r="A194" s="152">
        <v>687</v>
      </c>
      <c r="B194" s="257" t="s">
        <v>167</v>
      </c>
      <c r="C194" s="259" t="e">
        <f>#REF!</f>
        <v>#REF!</v>
      </c>
      <c r="D194" s="261" t="e">
        <f>#REF!</f>
        <v>#REF!</v>
      </c>
      <c r="E194" s="261" t="e">
        <f>#REF!</f>
        <v>#REF!</v>
      </c>
      <c r="F194" s="262" t="e">
        <f>#REF!</f>
        <v>#REF!</v>
      </c>
      <c r="G194" s="260" t="e">
        <f>#REF!</f>
        <v>#REF!</v>
      </c>
      <c r="H194" s="159" t="s">
        <v>155</v>
      </c>
      <c r="I194" s="254"/>
      <c r="J194" s="154" t="str">
        <f>BİLGİLERİ!$F$21</f>
        <v>Büyük Erkekler</v>
      </c>
      <c r="K194" s="255" t="str">
        <f t="shared" si="9"/>
        <v>Adana-Sprint ve Atlamalar Federasyon Deneme Yarışmaları</v>
      </c>
      <c r="L194" s="158" t="e">
        <f>#REF!</f>
        <v>#REF!</v>
      </c>
      <c r="M194" s="158" t="s">
        <v>186</v>
      </c>
    </row>
    <row r="195" spans="1:13" ht="24.75" customHeight="1">
      <c r="A195" s="152">
        <v>688</v>
      </c>
      <c r="B195" s="257" t="s">
        <v>167</v>
      </c>
      <c r="C195" s="259" t="e">
        <f>#REF!</f>
        <v>#REF!</v>
      </c>
      <c r="D195" s="261" t="e">
        <f>#REF!</f>
        <v>#REF!</v>
      </c>
      <c r="E195" s="261" t="e">
        <f>#REF!</f>
        <v>#REF!</v>
      </c>
      <c r="F195" s="262" t="e">
        <f>#REF!</f>
        <v>#REF!</v>
      </c>
      <c r="G195" s="260" t="e">
        <f>#REF!</f>
        <v>#REF!</v>
      </c>
      <c r="H195" s="159" t="s">
        <v>155</v>
      </c>
      <c r="I195" s="254"/>
      <c r="J195" s="154" t="str">
        <f>BİLGİLERİ!$F$21</f>
        <v>Büyük Erkekler</v>
      </c>
      <c r="K195" s="255" t="str">
        <f t="shared" si="9"/>
        <v>Adana-Sprint ve Atlamalar Federasyon Deneme Yarışmaları</v>
      </c>
      <c r="L195" s="158" t="e">
        <f>#REF!</f>
        <v>#REF!</v>
      </c>
      <c r="M195" s="158" t="s">
        <v>186</v>
      </c>
    </row>
    <row r="196" spans="1:13" ht="24.75" customHeight="1">
      <c r="A196" s="152">
        <v>689</v>
      </c>
      <c r="B196" s="257" t="s">
        <v>167</v>
      </c>
      <c r="C196" s="259" t="e">
        <f>#REF!</f>
        <v>#REF!</v>
      </c>
      <c r="D196" s="261" t="e">
        <f>#REF!</f>
        <v>#REF!</v>
      </c>
      <c r="E196" s="261" t="e">
        <f>#REF!</f>
        <v>#REF!</v>
      </c>
      <c r="F196" s="262" t="e">
        <f>#REF!</f>
        <v>#REF!</v>
      </c>
      <c r="G196" s="260" t="e">
        <f>#REF!</f>
        <v>#REF!</v>
      </c>
      <c r="H196" s="159" t="s">
        <v>155</v>
      </c>
      <c r="I196" s="254"/>
      <c r="J196" s="154" t="str">
        <f>BİLGİLERİ!$F$21</f>
        <v>Büyük Erkekler</v>
      </c>
      <c r="K196" s="255" t="str">
        <f t="shared" si="9"/>
        <v>Adana-Sprint ve Atlamalar Federasyon Deneme Yarışmaları</v>
      </c>
      <c r="L196" s="158" t="e">
        <f>#REF!</f>
        <v>#REF!</v>
      </c>
      <c r="M196" s="158" t="s">
        <v>186</v>
      </c>
    </row>
    <row r="197" spans="1:13" ht="24.75" customHeight="1">
      <c r="A197" s="152">
        <v>690</v>
      </c>
      <c r="B197" s="257" t="s">
        <v>167</v>
      </c>
      <c r="C197" s="259" t="e">
        <f>#REF!</f>
        <v>#REF!</v>
      </c>
      <c r="D197" s="261" t="e">
        <f>#REF!</f>
        <v>#REF!</v>
      </c>
      <c r="E197" s="261" t="e">
        <f>#REF!</f>
        <v>#REF!</v>
      </c>
      <c r="F197" s="262" t="e">
        <f>#REF!</f>
        <v>#REF!</v>
      </c>
      <c r="G197" s="260" t="e">
        <f>#REF!</f>
        <v>#REF!</v>
      </c>
      <c r="H197" s="159" t="s">
        <v>155</v>
      </c>
      <c r="I197" s="254"/>
      <c r="J197" s="154" t="str">
        <f>BİLGİLERİ!$F$21</f>
        <v>Büyük Erkekler</v>
      </c>
      <c r="K197" s="255" t="str">
        <f t="shared" si="9"/>
        <v>Adana-Sprint ve Atlamalar Federasyon Deneme Yarışmaları</v>
      </c>
      <c r="L197" s="158" t="e">
        <f>#REF!</f>
        <v>#REF!</v>
      </c>
      <c r="M197" s="158" t="s">
        <v>186</v>
      </c>
    </row>
    <row r="198" spans="1:13" ht="24.75" customHeight="1">
      <c r="A198" s="152">
        <v>691</v>
      </c>
      <c r="B198" s="257" t="s">
        <v>167</v>
      </c>
      <c r="C198" s="259" t="e">
        <f>#REF!</f>
        <v>#REF!</v>
      </c>
      <c r="D198" s="261" t="e">
        <f>#REF!</f>
        <v>#REF!</v>
      </c>
      <c r="E198" s="261" t="e">
        <f>#REF!</f>
        <v>#REF!</v>
      </c>
      <c r="F198" s="262" t="e">
        <f>#REF!</f>
        <v>#REF!</v>
      </c>
      <c r="G198" s="260" t="e">
        <f>#REF!</f>
        <v>#REF!</v>
      </c>
      <c r="H198" s="159" t="s">
        <v>155</v>
      </c>
      <c r="I198" s="254"/>
      <c r="J198" s="154" t="str">
        <f>BİLGİLERİ!$F$21</f>
        <v>Büyük Erkekler</v>
      </c>
      <c r="K198" s="255" t="str">
        <f t="shared" si="9"/>
        <v>Adana-Sprint ve Atlamalar Federasyon Deneme Yarışmaları</v>
      </c>
      <c r="L198" s="158" t="e">
        <f>#REF!</f>
        <v>#REF!</v>
      </c>
      <c r="M198" s="158" t="s">
        <v>186</v>
      </c>
    </row>
    <row r="199" spans="1:13" ht="24.75" customHeight="1">
      <c r="A199" s="152">
        <v>692</v>
      </c>
      <c r="B199" s="257" t="s">
        <v>167</v>
      </c>
      <c r="C199" s="259" t="e">
        <f>#REF!</f>
        <v>#REF!</v>
      </c>
      <c r="D199" s="261" t="e">
        <f>#REF!</f>
        <v>#REF!</v>
      </c>
      <c r="E199" s="261" t="e">
        <f>#REF!</f>
        <v>#REF!</v>
      </c>
      <c r="F199" s="262" t="e">
        <f>#REF!</f>
        <v>#REF!</v>
      </c>
      <c r="G199" s="260" t="e">
        <f>#REF!</f>
        <v>#REF!</v>
      </c>
      <c r="H199" s="159" t="s">
        <v>155</v>
      </c>
      <c r="I199" s="254"/>
      <c r="J199" s="154" t="str">
        <f>BİLGİLERİ!$F$21</f>
        <v>Büyük Erkekler</v>
      </c>
      <c r="K199" s="255" t="str">
        <f t="shared" si="9"/>
        <v>Adana-Sprint ve Atlamalar Federasyon Deneme Yarışmaları</v>
      </c>
      <c r="L199" s="158" t="e">
        <f>#REF!</f>
        <v>#REF!</v>
      </c>
      <c r="M199" s="158" t="s">
        <v>186</v>
      </c>
    </row>
    <row r="200" spans="1:13" ht="24.75" customHeight="1">
      <c r="A200" s="152">
        <v>693</v>
      </c>
      <c r="B200" s="257" t="s">
        <v>167</v>
      </c>
      <c r="C200" s="259" t="e">
        <f>#REF!</f>
        <v>#REF!</v>
      </c>
      <c r="D200" s="261" t="e">
        <f>#REF!</f>
        <v>#REF!</v>
      </c>
      <c r="E200" s="261" t="e">
        <f>#REF!</f>
        <v>#REF!</v>
      </c>
      <c r="F200" s="262" t="e">
        <f>#REF!</f>
        <v>#REF!</v>
      </c>
      <c r="G200" s="260" t="e">
        <f>#REF!</f>
        <v>#REF!</v>
      </c>
      <c r="H200" s="159" t="s">
        <v>155</v>
      </c>
      <c r="I200" s="254"/>
      <c r="J200" s="154" t="str">
        <f>BİLGİLERİ!$F$21</f>
        <v>Büyük Erkekler</v>
      </c>
      <c r="K200" s="255" t="str">
        <f t="shared" si="9"/>
        <v>Adana-Sprint ve Atlamalar Federasyon Deneme Yarışmaları</v>
      </c>
      <c r="L200" s="158" t="e">
        <f>#REF!</f>
        <v>#REF!</v>
      </c>
      <c r="M200" s="158" t="s">
        <v>186</v>
      </c>
    </row>
    <row r="201" spans="1:13" ht="24.75" customHeight="1">
      <c r="A201" s="152">
        <v>694</v>
      </c>
      <c r="B201" s="257" t="s">
        <v>167</v>
      </c>
      <c r="C201" s="259" t="e">
        <f>#REF!</f>
        <v>#REF!</v>
      </c>
      <c r="D201" s="261" t="e">
        <f>#REF!</f>
        <v>#REF!</v>
      </c>
      <c r="E201" s="261" t="e">
        <f>#REF!</f>
        <v>#REF!</v>
      </c>
      <c r="F201" s="262" t="e">
        <f>#REF!</f>
        <v>#REF!</v>
      </c>
      <c r="G201" s="260" t="e">
        <f>#REF!</f>
        <v>#REF!</v>
      </c>
      <c r="H201" s="159" t="s">
        <v>155</v>
      </c>
      <c r="I201" s="254"/>
      <c r="J201" s="154" t="str">
        <f>BİLGİLERİ!$F$21</f>
        <v>Büyük Erkekler</v>
      </c>
      <c r="K201" s="255" t="str">
        <f t="shared" si="9"/>
        <v>Adana-Sprint ve Atlamalar Federasyon Deneme Yarışmaları</v>
      </c>
      <c r="L201" s="158" t="e">
        <f>#REF!</f>
        <v>#REF!</v>
      </c>
      <c r="M201" s="158" t="s">
        <v>186</v>
      </c>
    </row>
    <row r="202" spans="1:13" ht="24.75" customHeight="1">
      <c r="A202" s="152">
        <v>695</v>
      </c>
      <c r="B202" s="257" t="s">
        <v>167</v>
      </c>
      <c r="C202" s="259" t="e">
        <f>#REF!</f>
        <v>#REF!</v>
      </c>
      <c r="D202" s="261" t="e">
        <f>#REF!</f>
        <v>#REF!</v>
      </c>
      <c r="E202" s="261" t="e">
        <f>#REF!</f>
        <v>#REF!</v>
      </c>
      <c r="F202" s="262" t="e">
        <f>#REF!</f>
        <v>#REF!</v>
      </c>
      <c r="G202" s="260" t="e">
        <f>#REF!</f>
        <v>#REF!</v>
      </c>
      <c r="H202" s="159" t="s">
        <v>155</v>
      </c>
      <c r="I202" s="254"/>
      <c r="J202" s="154" t="str">
        <f>BİLGİLERİ!$F$21</f>
        <v>Büyük Erkekler</v>
      </c>
      <c r="K202" s="255" t="str">
        <f t="shared" si="9"/>
        <v>Adana-Sprint ve Atlamalar Federasyon Deneme Yarışmaları</v>
      </c>
      <c r="L202" s="158" t="e">
        <f>#REF!</f>
        <v>#REF!</v>
      </c>
      <c r="M202" s="158" t="s">
        <v>186</v>
      </c>
    </row>
    <row r="203" spans="1:13" ht="24.75" customHeight="1">
      <c r="A203" s="152">
        <v>696</v>
      </c>
      <c r="B203" s="257" t="s">
        <v>167</v>
      </c>
      <c r="C203" s="259" t="e">
        <f>#REF!</f>
        <v>#REF!</v>
      </c>
      <c r="D203" s="261" t="e">
        <f>#REF!</f>
        <v>#REF!</v>
      </c>
      <c r="E203" s="261" t="e">
        <f>#REF!</f>
        <v>#REF!</v>
      </c>
      <c r="F203" s="262" t="e">
        <f>#REF!</f>
        <v>#REF!</v>
      </c>
      <c r="G203" s="260" t="e">
        <f>#REF!</f>
        <v>#REF!</v>
      </c>
      <c r="H203" s="159" t="s">
        <v>155</v>
      </c>
      <c r="I203" s="254"/>
      <c r="J203" s="154" t="str">
        <f>BİLGİLERİ!$F$21</f>
        <v>Büyük Erkekler</v>
      </c>
      <c r="K203" s="255" t="str">
        <f t="shared" si="9"/>
        <v>Adana-Sprint ve Atlamalar Federasyon Deneme Yarışmaları</v>
      </c>
      <c r="L203" s="158" t="e">
        <f>#REF!</f>
        <v>#REF!</v>
      </c>
      <c r="M203" s="158" t="s">
        <v>186</v>
      </c>
    </row>
    <row r="204" spans="1:13" ht="24.75" customHeight="1">
      <c r="A204" s="152">
        <v>697</v>
      </c>
      <c r="B204" s="257" t="s">
        <v>167</v>
      </c>
      <c r="C204" s="259" t="e">
        <f>#REF!</f>
        <v>#REF!</v>
      </c>
      <c r="D204" s="261" t="e">
        <f>#REF!</f>
        <v>#REF!</v>
      </c>
      <c r="E204" s="261" t="e">
        <f>#REF!</f>
        <v>#REF!</v>
      </c>
      <c r="F204" s="262" t="e">
        <f>#REF!</f>
        <v>#REF!</v>
      </c>
      <c r="G204" s="260" t="e">
        <f>#REF!</f>
        <v>#REF!</v>
      </c>
      <c r="H204" s="159" t="s">
        <v>155</v>
      </c>
      <c r="I204" s="254"/>
      <c r="J204" s="154" t="str">
        <f>BİLGİLERİ!$F$21</f>
        <v>Büyük Erkekler</v>
      </c>
      <c r="K204" s="255" t="str">
        <f t="shared" si="9"/>
        <v>Adana-Sprint ve Atlamalar Federasyon Deneme Yarışmaları</v>
      </c>
      <c r="L204" s="158" t="e">
        <f>#REF!</f>
        <v>#REF!</v>
      </c>
      <c r="M204" s="158" t="s">
        <v>186</v>
      </c>
    </row>
    <row r="205" spans="1:13" ht="24.75" customHeight="1">
      <c r="A205" s="152">
        <v>698</v>
      </c>
      <c r="B205" s="257" t="s">
        <v>167</v>
      </c>
      <c r="C205" s="259" t="e">
        <f>#REF!</f>
        <v>#REF!</v>
      </c>
      <c r="D205" s="261" t="e">
        <f>#REF!</f>
        <v>#REF!</v>
      </c>
      <c r="E205" s="261" t="e">
        <f>#REF!</f>
        <v>#REF!</v>
      </c>
      <c r="F205" s="262" t="e">
        <f>#REF!</f>
        <v>#REF!</v>
      </c>
      <c r="G205" s="260" t="e">
        <f>#REF!</f>
        <v>#REF!</v>
      </c>
      <c r="H205" s="159" t="s">
        <v>155</v>
      </c>
      <c r="I205" s="254"/>
      <c r="J205" s="154" t="str">
        <f>BİLGİLERİ!$F$21</f>
        <v>Büyük Erkekler</v>
      </c>
      <c r="K205" s="255" t="str">
        <f t="shared" si="9"/>
        <v>Adana-Sprint ve Atlamalar Federasyon Deneme Yarışmaları</v>
      </c>
      <c r="L205" s="158" t="e">
        <f>#REF!</f>
        <v>#REF!</v>
      </c>
      <c r="M205" s="158" t="s">
        <v>186</v>
      </c>
    </row>
    <row r="206" spans="1:13" ht="24.75" customHeight="1">
      <c r="A206" s="152">
        <v>699</v>
      </c>
      <c r="B206" s="257" t="s">
        <v>167</v>
      </c>
      <c r="C206" s="259" t="e">
        <f>#REF!</f>
        <v>#REF!</v>
      </c>
      <c r="D206" s="261" t="e">
        <f>#REF!</f>
        <v>#REF!</v>
      </c>
      <c r="E206" s="261" t="e">
        <f>#REF!</f>
        <v>#REF!</v>
      </c>
      <c r="F206" s="262" t="e">
        <f>#REF!</f>
        <v>#REF!</v>
      </c>
      <c r="G206" s="260" t="e">
        <f>#REF!</f>
        <v>#REF!</v>
      </c>
      <c r="H206" s="159" t="s">
        <v>155</v>
      </c>
      <c r="I206" s="254"/>
      <c r="J206" s="154" t="str">
        <f>BİLGİLERİ!$F$21</f>
        <v>Büyük Erkekler</v>
      </c>
      <c r="K206" s="255" t="str">
        <f t="shared" si="9"/>
        <v>Adana-Sprint ve Atlamalar Federasyon Deneme Yarışmaları</v>
      </c>
      <c r="L206" s="158" t="e">
        <f>#REF!</f>
        <v>#REF!</v>
      </c>
      <c r="M206" s="158" t="s">
        <v>186</v>
      </c>
    </row>
    <row r="207" spans="1:13" ht="24.75" customHeight="1">
      <c r="A207" s="152">
        <v>700</v>
      </c>
      <c r="B207" s="257" t="s">
        <v>167</v>
      </c>
      <c r="C207" s="259" t="e">
        <f>#REF!</f>
        <v>#REF!</v>
      </c>
      <c r="D207" s="261" t="e">
        <f>#REF!</f>
        <v>#REF!</v>
      </c>
      <c r="E207" s="261" t="e">
        <f>#REF!</f>
        <v>#REF!</v>
      </c>
      <c r="F207" s="262" t="e">
        <f>#REF!</f>
        <v>#REF!</v>
      </c>
      <c r="G207" s="260" t="e">
        <f>#REF!</f>
        <v>#REF!</v>
      </c>
      <c r="H207" s="159" t="s">
        <v>155</v>
      </c>
      <c r="I207" s="254"/>
      <c r="J207" s="154" t="str">
        <f>BİLGİLERİ!$F$21</f>
        <v>Büyük Erkekler</v>
      </c>
      <c r="K207" s="255" t="str">
        <f t="shared" si="9"/>
        <v>Adana-Sprint ve Atlamalar Federasyon Deneme Yarışmaları</v>
      </c>
      <c r="L207" s="158" t="e">
        <f>#REF!</f>
        <v>#REF!</v>
      </c>
      <c r="M207" s="158" t="s">
        <v>186</v>
      </c>
    </row>
    <row r="208" spans="1:13" ht="24.75" customHeight="1">
      <c r="A208" s="152">
        <v>701</v>
      </c>
      <c r="B208" s="257" t="s">
        <v>167</v>
      </c>
      <c r="C208" s="259" t="e">
        <f>#REF!</f>
        <v>#REF!</v>
      </c>
      <c r="D208" s="261" t="e">
        <f>#REF!</f>
        <v>#REF!</v>
      </c>
      <c r="E208" s="261" t="e">
        <f>#REF!</f>
        <v>#REF!</v>
      </c>
      <c r="F208" s="262" t="e">
        <f>#REF!</f>
        <v>#REF!</v>
      </c>
      <c r="G208" s="260" t="e">
        <f>#REF!</f>
        <v>#REF!</v>
      </c>
      <c r="H208" s="159" t="s">
        <v>155</v>
      </c>
      <c r="I208" s="254"/>
      <c r="J208" s="154" t="str">
        <f>BİLGİLERİ!$F$21</f>
        <v>Büyük Erkekler</v>
      </c>
      <c r="K208" s="255" t="str">
        <f t="shared" si="9"/>
        <v>Adana-Sprint ve Atlamalar Federasyon Deneme Yarışmaları</v>
      </c>
      <c r="L208" s="158" t="e">
        <f>#REF!</f>
        <v>#REF!</v>
      </c>
      <c r="M208" s="158" t="s">
        <v>186</v>
      </c>
    </row>
    <row r="209" spans="1:13" ht="24.75" customHeight="1">
      <c r="A209" s="152">
        <v>702</v>
      </c>
      <c r="B209" s="257" t="s">
        <v>167</v>
      </c>
      <c r="C209" s="259" t="e">
        <f>#REF!</f>
        <v>#REF!</v>
      </c>
      <c r="D209" s="261" t="e">
        <f>#REF!</f>
        <v>#REF!</v>
      </c>
      <c r="E209" s="261" t="e">
        <f>#REF!</f>
        <v>#REF!</v>
      </c>
      <c r="F209" s="262" t="e">
        <f>#REF!</f>
        <v>#REF!</v>
      </c>
      <c r="G209" s="260" t="e">
        <f>#REF!</f>
        <v>#REF!</v>
      </c>
      <c r="H209" s="159" t="s">
        <v>155</v>
      </c>
      <c r="I209" s="254"/>
      <c r="J209" s="154" t="str">
        <f>BİLGİLERİ!$F$21</f>
        <v>Büyük Erkekler</v>
      </c>
      <c r="K209" s="255" t="str">
        <f t="shared" si="9"/>
        <v>Adana-Sprint ve Atlamalar Federasyon Deneme Yarışmaları</v>
      </c>
      <c r="L209" s="158" t="e">
        <f>#REF!</f>
        <v>#REF!</v>
      </c>
      <c r="M209" s="158" t="s">
        <v>186</v>
      </c>
    </row>
    <row r="210" spans="1:13" ht="24.75" customHeight="1">
      <c r="A210" s="152">
        <v>703</v>
      </c>
      <c r="B210" s="257" t="s">
        <v>167</v>
      </c>
      <c r="C210" s="259" t="e">
        <f>#REF!</f>
        <v>#REF!</v>
      </c>
      <c r="D210" s="261" t="e">
        <f>#REF!</f>
        <v>#REF!</v>
      </c>
      <c r="E210" s="261" t="e">
        <f>#REF!</f>
        <v>#REF!</v>
      </c>
      <c r="F210" s="262" t="e">
        <f>#REF!</f>
        <v>#REF!</v>
      </c>
      <c r="G210" s="260" t="e">
        <f>#REF!</f>
        <v>#REF!</v>
      </c>
      <c r="H210" s="159" t="s">
        <v>155</v>
      </c>
      <c r="I210" s="254"/>
      <c r="J210" s="154" t="str">
        <f>BİLGİLERİ!$F$21</f>
        <v>Büyük Erkekler</v>
      </c>
      <c r="K210" s="255" t="str">
        <f t="shared" si="9"/>
        <v>Adana-Sprint ve Atlamalar Federasyon Deneme Yarışmaları</v>
      </c>
      <c r="L210" s="158" t="e">
        <f>#REF!</f>
        <v>#REF!</v>
      </c>
      <c r="M210" s="158" t="s">
        <v>186</v>
      </c>
    </row>
    <row r="211" spans="1:13" ht="24.75" customHeight="1">
      <c r="A211" s="152">
        <v>704</v>
      </c>
      <c r="B211" s="257" t="s">
        <v>167</v>
      </c>
      <c r="C211" s="259" t="e">
        <f>#REF!</f>
        <v>#REF!</v>
      </c>
      <c r="D211" s="261" t="e">
        <f>#REF!</f>
        <v>#REF!</v>
      </c>
      <c r="E211" s="261" t="e">
        <f>#REF!</f>
        <v>#REF!</v>
      </c>
      <c r="F211" s="262" t="e">
        <f>#REF!</f>
        <v>#REF!</v>
      </c>
      <c r="G211" s="260" t="e">
        <f>#REF!</f>
        <v>#REF!</v>
      </c>
      <c r="H211" s="159" t="s">
        <v>155</v>
      </c>
      <c r="I211" s="254"/>
      <c r="J211" s="154" t="str">
        <f>BİLGİLERİ!$F$21</f>
        <v>Büyük Erkekler</v>
      </c>
      <c r="K211" s="255" t="str">
        <f t="shared" si="9"/>
        <v>Adana-Sprint ve Atlamalar Federasyon Deneme Yarışmaları</v>
      </c>
      <c r="L211" s="158" t="e">
        <f>#REF!</f>
        <v>#REF!</v>
      </c>
      <c r="M211" s="158" t="s">
        <v>186</v>
      </c>
    </row>
    <row r="212" spans="1:13" ht="24.75" customHeight="1">
      <c r="A212" s="152">
        <v>705</v>
      </c>
      <c r="B212" s="257" t="s">
        <v>167</v>
      </c>
      <c r="C212" s="259" t="e">
        <f>#REF!</f>
        <v>#REF!</v>
      </c>
      <c r="D212" s="261" t="e">
        <f>#REF!</f>
        <v>#REF!</v>
      </c>
      <c r="E212" s="261" t="e">
        <f>#REF!</f>
        <v>#REF!</v>
      </c>
      <c r="F212" s="262" t="e">
        <f>#REF!</f>
        <v>#REF!</v>
      </c>
      <c r="G212" s="260" t="e">
        <f>#REF!</f>
        <v>#REF!</v>
      </c>
      <c r="H212" s="159" t="s">
        <v>155</v>
      </c>
      <c r="I212" s="254"/>
      <c r="J212" s="154" t="str">
        <f>BİLGİLERİ!$F$21</f>
        <v>Büyük Erkekler</v>
      </c>
      <c r="K212" s="255" t="str">
        <f t="shared" si="9"/>
        <v>Adana-Sprint ve Atlamalar Federasyon Deneme Yarışmaları</v>
      </c>
      <c r="L212" s="158" t="e">
        <f>#REF!</f>
        <v>#REF!</v>
      </c>
      <c r="M212" s="158" t="s">
        <v>186</v>
      </c>
    </row>
    <row r="213" spans="1:13" ht="24.75" customHeight="1">
      <c r="A213" s="152">
        <v>706</v>
      </c>
      <c r="B213" s="257" t="s">
        <v>167</v>
      </c>
      <c r="C213" s="259" t="e">
        <f>#REF!</f>
        <v>#REF!</v>
      </c>
      <c r="D213" s="261" t="e">
        <f>#REF!</f>
        <v>#REF!</v>
      </c>
      <c r="E213" s="261" t="e">
        <f>#REF!</f>
        <v>#REF!</v>
      </c>
      <c r="F213" s="262" t="e">
        <f>#REF!</f>
        <v>#REF!</v>
      </c>
      <c r="G213" s="260" t="e">
        <f>#REF!</f>
        <v>#REF!</v>
      </c>
      <c r="H213" s="159" t="s">
        <v>155</v>
      </c>
      <c r="I213" s="254"/>
      <c r="J213" s="154" t="str">
        <f>BİLGİLERİ!$F$21</f>
        <v>Büyük Erkekler</v>
      </c>
      <c r="K213" s="255" t="str">
        <f t="shared" si="9"/>
        <v>Adana-Sprint ve Atlamalar Federasyon Deneme Yarışmaları</v>
      </c>
      <c r="L213" s="158" t="e">
        <f>#REF!</f>
        <v>#REF!</v>
      </c>
      <c r="M213" s="158" t="s">
        <v>186</v>
      </c>
    </row>
    <row r="214" spans="1:13" ht="24.75" customHeight="1">
      <c r="A214" s="152">
        <v>707</v>
      </c>
      <c r="B214" s="257" t="s">
        <v>167</v>
      </c>
      <c r="C214" s="259" t="e">
        <f>#REF!</f>
        <v>#REF!</v>
      </c>
      <c r="D214" s="261" t="e">
        <f>#REF!</f>
        <v>#REF!</v>
      </c>
      <c r="E214" s="261" t="e">
        <f>#REF!</f>
        <v>#REF!</v>
      </c>
      <c r="F214" s="262" t="e">
        <f>#REF!</f>
        <v>#REF!</v>
      </c>
      <c r="G214" s="260" t="e">
        <f>#REF!</f>
        <v>#REF!</v>
      </c>
      <c r="H214" s="159" t="s">
        <v>155</v>
      </c>
      <c r="I214" s="254"/>
      <c r="J214" s="154" t="str">
        <f>BİLGİLERİ!$F$21</f>
        <v>Büyük Erkekler</v>
      </c>
      <c r="K214" s="255" t="str">
        <f t="shared" si="9"/>
        <v>Adana-Sprint ve Atlamalar Federasyon Deneme Yarışmaları</v>
      </c>
      <c r="L214" s="158" t="e">
        <f>#REF!</f>
        <v>#REF!</v>
      </c>
      <c r="M214" s="158" t="s">
        <v>186</v>
      </c>
    </row>
    <row r="215" spans="1:13" ht="24.75" customHeight="1">
      <c r="A215" s="152">
        <v>708</v>
      </c>
      <c r="B215" s="257" t="s">
        <v>167</v>
      </c>
      <c r="C215" s="259" t="e">
        <f>#REF!</f>
        <v>#REF!</v>
      </c>
      <c r="D215" s="261" t="e">
        <f>#REF!</f>
        <v>#REF!</v>
      </c>
      <c r="E215" s="261" t="e">
        <f>#REF!</f>
        <v>#REF!</v>
      </c>
      <c r="F215" s="262" t="e">
        <f>#REF!</f>
        <v>#REF!</v>
      </c>
      <c r="G215" s="260" t="e">
        <f>#REF!</f>
        <v>#REF!</v>
      </c>
      <c r="H215" s="159" t="s">
        <v>155</v>
      </c>
      <c r="I215" s="254"/>
      <c r="J215" s="154" t="str">
        <f>BİLGİLERİ!$F$21</f>
        <v>Büyük Erkekler</v>
      </c>
      <c r="K215" s="255" t="str">
        <f t="shared" si="9"/>
        <v>Adana-Sprint ve Atlamalar Federasyon Deneme Yarışmaları</v>
      </c>
      <c r="L215" s="158" t="e">
        <f>#REF!</f>
        <v>#REF!</v>
      </c>
      <c r="M215" s="158" t="s">
        <v>186</v>
      </c>
    </row>
    <row r="216" spans="1:13" ht="24.75" customHeight="1">
      <c r="A216" s="152">
        <v>709</v>
      </c>
      <c r="B216" s="257" t="s">
        <v>167</v>
      </c>
      <c r="C216" s="259" t="e">
        <f>#REF!</f>
        <v>#REF!</v>
      </c>
      <c r="D216" s="261" t="e">
        <f>#REF!</f>
        <v>#REF!</v>
      </c>
      <c r="E216" s="261" t="e">
        <f>#REF!</f>
        <v>#REF!</v>
      </c>
      <c r="F216" s="262" t="e">
        <f>#REF!</f>
        <v>#REF!</v>
      </c>
      <c r="G216" s="260" t="e">
        <f>#REF!</f>
        <v>#REF!</v>
      </c>
      <c r="H216" s="159" t="s">
        <v>155</v>
      </c>
      <c r="I216" s="254"/>
      <c r="J216" s="154" t="str">
        <f>BİLGİLERİ!$F$21</f>
        <v>Büyük Erkekler</v>
      </c>
      <c r="K216" s="255" t="str">
        <f t="shared" si="9"/>
        <v>Adana-Sprint ve Atlamalar Federasyon Deneme Yarışmaları</v>
      </c>
      <c r="L216" s="158" t="e">
        <f>#REF!</f>
        <v>#REF!</v>
      </c>
      <c r="M216" s="158" t="s">
        <v>186</v>
      </c>
    </row>
    <row r="217" spans="1:13" ht="24.75" customHeight="1">
      <c r="A217" s="152">
        <v>710</v>
      </c>
      <c r="B217" s="257" t="s">
        <v>167</v>
      </c>
      <c r="C217" s="259" t="e">
        <f>#REF!</f>
        <v>#REF!</v>
      </c>
      <c r="D217" s="261" t="e">
        <f>#REF!</f>
        <v>#REF!</v>
      </c>
      <c r="E217" s="261" t="e">
        <f>#REF!</f>
        <v>#REF!</v>
      </c>
      <c r="F217" s="262" t="e">
        <f>#REF!</f>
        <v>#REF!</v>
      </c>
      <c r="G217" s="260" t="e">
        <f>#REF!</f>
        <v>#REF!</v>
      </c>
      <c r="H217" s="159" t="s">
        <v>155</v>
      </c>
      <c r="I217" s="254"/>
      <c r="J217" s="154" t="str">
        <f>BİLGİLERİ!$F$21</f>
        <v>Büyük Erkekler</v>
      </c>
      <c r="K217" s="255" t="str">
        <f t="shared" si="9"/>
        <v>Adana-Sprint ve Atlamalar Federasyon Deneme Yarışmaları</v>
      </c>
      <c r="L217" s="158" t="e">
        <f>#REF!</f>
        <v>#REF!</v>
      </c>
      <c r="M217" s="158" t="s">
        <v>186</v>
      </c>
    </row>
    <row r="218" spans="1:13" ht="24.75" customHeight="1">
      <c r="A218" s="152">
        <v>711</v>
      </c>
      <c r="B218" s="257" t="s">
        <v>167</v>
      </c>
      <c r="C218" s="259" t="e">
        <f>#REF!</f>
        <v>#REF!</v>
      </c>
      <c r="D218" s="261" t="e">
        <f>#REF!</f>
        <v>#REF!</v>
      </c>
      <c r="E218" s="261" t="e">
        <f>#REF!</f>
        <v>#REF!</v>
      </c>
      <c r="F218" s="262" t="e">
        <f>#REF!</f>
        <v>#REF!</v>
      </c>
      <c r="G218" s="260" t="e">
        <f>#REF!</f>
        <v>#REF!</v>
      </c>
      <c r="H218" s="159" t="s">
        <v>155</v>
      </c>
      <c r="I218" s="254"/>
      <c r="J218" s="154" t="str">
        <f>BİLGİLERİ!$F$21</f>
        <v>Büyük Erkekler</v>
      </c>
      <c r="K218" s="255" t="str">
        <f t="shared" si="9"/>
        <v>Adana-Sprint ve Atlamalar Federasyon Deneme Yarışmaları</v>
      </c>
      <c r="L218" s="158" t="e">
        <f>#REF!</f>
        <v>#REF!</v>
      </c>
      <c r="M218" s="158" t="s">
        <v>186</v>
      </c>
    </row>
    <row r="219" spans="1:13" ht="24.75" customHeight="1">
      <c r="A219" s="152">
        <v>712</v>
      </c>
      <c r="B219" s="257" t="s">
        <v>167</v>
      </c>
      <c r="C219" s="259" t="e">
        <f>#REF!</f>
        <v>#REF!</v>
      </c>
      <c r="D219" s="261" t="e">
        <f>#REF!</f>
        <v>#REF!</v>
      </c>
      <c r="E219" s="261" t="e">
        <f>#REF!</f>
        <v>#REF!</v>
      </c>
      <c r="F219" s="262" t="e">
        <f>#REF!</f>
        <v>#REF!</v>
      </c>
      <c r="G219" s="260" t="e">
        <f>#REF!</f>
        <v>#REF!</v>
      </c>
      <c r="H219" s="159" t="s">
        <v>155</v>
      </c>
      <c r="I219" s="254"/>
      <c r="J219" s="154" t="str">
        <f>BİLGİLERİ!$F$21</f>
        <v>Büyük Erkekler</v>
      </c>
      <c r="K219" s="255" t="str">
        <f t="shared" si="9"/>
        <v>Adana-Sprint ve Atlamalar Federasyon Deneme Yarışmaları</v>
      </c>
      <c r="L219" s="158" t="e">
        <f>#REF!</f>
        <v>#REF!</v>
      </c>
      <c r="M219" s="158" t="s">
        <v>186</v>
      </c>
    </row>
    <row r="220" spans="1:13" ht="24.75" customHeight="1">
      <c r="A220" s="152">
        <v>737</v>
      </c>
      <c r="B220" s="257" t="s">
        <v>166</v>
      </c>
      <c r="C220" s="259">
        <f>'400m.Eng'!C8</f>
        <v>32875</v>
      </c>
      <c r="D220" s="261" t="str">
        <f>'400m.Eng'!D8</f>
        <v>MUSTAFA AKYOL</v>
      </c>
      <c r="E220" s="261" t="str">
        <f>'400m.Eng'!E8</f>
        <v>ANKARA- TSK SPOR GÜCÜ</v>
      </c>
      <c r="F220" s="262">
        <f>'400m.Eng'!F8</f>
        <v>5527</v>
      </c>
      <c r="G220" s="260">
        <f>'400m.Eng'!A8</f>
        <v>1</v>
      </c>
      <c r="H220" s="159" t="s">
        <v>157</v>
      </c>
      <c r="I220" s="254"/>
      <c r="J220" s="154" t="str">
        <f>BİLGİLERİ!$F$21</f>
        <v>Büyük Erkekler</v>
      </c>
      <c r="K220" s="255" t="str">
        <f t="shared" si="9"/>
        <v>Adana-Sprint ve Atlamalar Federasyon Deneme Yarışmaları</v>
      </c>
      <c r="L220" s="158" t="str">
        <f>'400m.Eng'!N$4</f>
        <v>11 Mayıs 2014- 16.00</v>
      </c>
      <c r="M220" s="158" t="s">
        <v>186</v>
      </c>
    </row>
    <row r="221" spans="1:13" ht="24.75" customHeight="1">
      <c r="A221" s="152">
        <v>738</v>
      </c>
      <c r="B221" s="257" t="s">
        <v>166</v>
      </c>
      <c r="C221" s="259">
        <f>'400m.Eng'!C9</f>
        <v>33871</v>
      </c>
      <c r="D221" s="261" t="str">
        <f>'400m.Eng'!D9</f>
        <v>SİNAN HALLAÇ</v>
      </c>
      <c r="E221" s="261" t="str">
        <f>'400m.Eng'!E9</f>
        <v>TOKAT</v>
      </c>
      <c r="F221" s="262">
        <f>'400m.Eng'!F9</f>
        <v>5570</v>
      </c>
      <c r="G221" s="260">
        <f>'400m.Eng'!A9</f>
        <v>2</v>
      </c>
      <c r="H221" s="159" t="s">
        <v>157</v>
      </c>
      <c r="I221" s="254"/>
      <c r="J221" s="154" t="str">
        <f>BİLGİLERİ!$F$21</f>
        <v>Büyük Erkekler</v>
      </c>
      <c r="K221" s="255" t="str">
        <f aca="true" t="shared" si="10" ref="K221:K254">CONCATENATE(K$1,"-",A$1)</f>
        <v>Adana-Sprint ve Atlamalar Federasyon Deneme Yarışmaları</v>
      </c>
      <c r="L221" s="158" t="str">
        <f>'400m.Eng'!N$4</f>
        <v>11 Mayıs 2014- 16.00</v>
      </c>
      <c r="M221" s="158" t="s">
        <v>186</v>
      </c>
    </row>
    <row r="222" spans="1:13" ht="24.75" customHeight="1">
      <c r="A222" s="152">
        <v>739</v>
      </c>
      <c r="B222" s="257" t="s">
        <v>166</v>
      </c>
      <c r="C222" s="259">
        <f>'400m.Eng'!C10</f>
        <v>0</v>
      </c>
      <c r="D222" s="261">
        <f>'400m.Eng'!D10</f>
        <v>0</v>
      </c>
      <c r="E222" s="261">
        <f>'400m.Eng'!E10</f>
        <v>0</v>
      </c>
      <c r="F222" s="262">
        <f>'400m.Eng'!F10</f>
        <v>0</v>
      </c>
      <c r="G222" s="260">
        <f>'400m.Eng'!A10</f>
        <v>0</v>
      </c>
      <c r="H222" s="159" t="s">
        <v>157</v>
      </c>
      <c r="I222" s="254"/>
      <c r="J222" s="154" t="str">
        <f>BİLGİLERİ!$F$21</f>
        <v>Büyük Erkekler</v>
      </c>
      <c r="K222" s="255" t="str">
        <f t="shared" si="10"/>
        <v>Adana-Sprint ve Atlamalar Federasyon Deneme Yarışmaları</v>
      </c>
      <c r="L222" s="158" t="str">
        <f>'400m.Eng'!N$4</f>
        <v>11 Mayıs 2014- 16.00</v>
      </c>
      <c r="M222" s="158" t="s">
        <v>186</v>
      </c>
    </row>
    <row r="223" spans="1:13" ht="24.75" customHeight="1">
      <c r="A223" s="152">
        <v>740</v>
      </c>
      <c r="B223" s="257" t="s">
        <v>166</v>
      </c>
      <c r="C223" s="259">
        <f>'400m.Eng'!C11</f>
        <v>0</v>
      </c>
      <c r="D223" s="261">
        <f>'400m.Eng'!D11</f>
        <v>0</v>
      </c>
      <c r="E223" s="261">
        <f>'400m.Eng'!E11</f>
        <v>0</v>
      </c>
      <c r="F223" s="262">
        <f>'400m.Eng'!F11</f>
        <v>0</v>
      </c>
      <c r="G223" s="260">
        <f>'400m.Eng'!A11</f>
        <v>0</v>
      </c>
      <c r="H223" s="159" t="s">
        <v>157</v>
      </c>
      <c r="I223" s="254"/>
      <c r="J223" s="154" t="str">
        <f>BİLGİLERİ!$F$21</f>
        <v>Büyük Erkekler</v>
      </c>
      <c r="K223" s="255" t="str">
        <f t="shared" si="10"/>
        <v>Adana-Sprint ve Atlamalar Federasyon Deneme Yarışmaları</v>
      </c>
      <c r="L223" s="158" t="str">
        <f>'400m.Eng'!N$4</f>
        <v>11 Mayıs 2014- 16.00</v>
      </c>
      <c r="M223" s="158" t="s">
        <v>186</v>
      </c>
    </row>
    <row r="224" spans="1:13" ht="24.75" customHeight="1">
      <c r="A224" s="152">
        <v>741</v>
      </c>
      <c r="B224" s="257" t="s">
        <v>166</v>
      </c>
      <c r="C224" s="259">
        <f>'400m.Eng'!C12</f>
        <v>0</v>
      </c>
      <c r="D224" s="261">
        <f>'400m.Eng'!D12</f>
        <v>0</v>
      </c>
      <c r="E224" s="261">
        <f>'400m.Eng'!E12</f>
        <v>0</v>
      </c>
      <c r="F224" s="262">
        <f>'400m.Eng'!F12</f>
        <v>0</v>
      </c>
      <c r="G224" s="260">
        <f>'400m.Eng'!A12</f>
        <v>0</v>
      </c>
      <c r="H224" s="159" t="s">
        <v>157</v>
      </c>
      <c r="I224" s="254"/>
      <c r="J224" s="154" t="str">
        <f>BİLGİLERİ!$F$21</f>
        <v>Büyük Erkekler</v>
      </c>
      <c r="K224" s="255" t="str">
        <f t="shared" si="10"/>
        <v>Adana-Sprint ve Atlamalar Federasyon Deneme Yarışmaları</v>
      </c>
      <c r="L224" s="158" t="str">
        <f>'400m.Eng'!N$4</f>
        <v>11 Mayıs 2014- 16.00</v>
      </c>
      <c r="M224" s="158" t="s">
        <v>186</v>
      </c>
    </row>
    <row r="225" spans="1:13" ht="24.75" customHeight="1">
      <c r="A225" s="152">
        <v>742</v>
      </c>
      <c r="B225" s="257" t="s">
        <v>166</v>
      </c>
      <c r="C225" s="259">
        <f>'400m.Eng'!C13</f>
        <v>0</v>
      </c>
      <c r="D225" s="261">
        <f>'400m.Eng'!D13</f>
        <v>0</v>
      </c>
      <c r="E225" s="261">
        <f>'400m.Eng'!E13</f>
        <v>0</v>
      </c>
      <c r="F225" s="262">
        <f>'400m.Eng'!F13</f>
        <v>0</v>
      </c>
      <c r="G225" s="260">
        <f>'400m.Eng'!A13</f>
        <v>0</v>
      </c>
      <c r="H225" s="159" t="s">
        <v>157</v>
      </c>
      <c r="I225" s="254"/>
      <c r="J225" s="154" t="str">
        <f>BİLGİLERİ!$F$21</f>
        <v>Büyük Erkekler</v>
      </c>
      <c r="K225" s="255" t="str">
        <f t="shared" si="10"/>
        <v>Adana-Sprint ve Atlamalar Federasyon Deneme Yarışmaları</v>
      </c>
      <c r="L225" s="158" t="str">
        <f>'400m.Eng'!N$4</f>
        <v>11 Mayıs 2014- 16.00</v>
      </c>
      <c r="M225" s="158" t="s">
        <v>186</v>
      </c>
    </row>
    <row r="226" spans="1:13" ht="24.75" customHeight="1">
      <c r="A226" s="152">
        <v>743</v>
      </c>
      <c r="B226" s="257" t="s">
        <v>166</v>
      </c>
      <c r="C226" s="259">
        <f>'400m.Eng'!C14</f>
        <v>0</v>
      </c>
      <c r="D226" s="261">
        <f>'400m.Eng'!D14</f>
        <v>0</v>
      </c>
      <c r="E226" s="261">
        <f>'400m.Eng'!E14</f>
        <v>0</v>
      </c>
      <c r="F226" s="262">
        <f>'400m.Eng'!F14</f>
        <v>0</v>
      </c>
      <c r="G226" s="260">
        <f>'400m.Eng'!A14</f>
        <v>0</v>
      </c>
      <c r="H226" s="159" t="s">
        <v>157</v>
      </c>
      <c r="I226" s="254"/>
      <c r="J226" s="154" t="str">
        <f>BİLGİLERİ!$F$21</f>
        <v>Büyük Erkekler</v>
      </c>
      <c r="K226" s="255" t="str">
        <f t="shared" si="10"/>
        <v>Adana-Sprint ve Atlamalar Federasyon Deneme Yarışmaları</v>
      </c>
      <c r="L226" s="158" t="str">
        <f>'400m.Eng'!N$4</f>
        <v>11 Mayıs 2014- 16.00</v>
      </c>
      <c r="M226" s="158" t="s">
        <v>186</v>
      </c>
    </row>
    <row r="227" spans="1:13" ht="24.75" customHeight="1">
      <c r="A227" s="152">
        <v>744</v>
      </c>
      <c r="B227" s="257" t="s">
        <v>166</v>
      </c>
      <c r="C227" s="259">
        <f>'400m.Eng'!C15</f>
        <v>0</v>
      </c>
      <c r="D227" s="261">
        <f>'400m.Eng'!D15</f>
        <v>0</v>
      </c>
      <c r="E227" s="261">
        <f>'400m.Eng'!E15</f>
        <v>0</v>
      </c>
      <c r="F227" s="262">
        <f>'400m.Eng'!F15</f>
        <v>0</v>
      </c>
      <c r="G227" s="260">
        <f>'400m.Eng'!A15</f>
        <v>0</v>
      </c>
      <c r="H227" s="159" t="s">
        <v>157</v>
      </c>
      <c r="I227" s="254"/>
      <c r="J227" s="154" t="str">
        <f>BİLGİLERİ!$F$21</f>
        <v>Büyük Erkekler</v>
      </c>
      <c r="K227" s="255" t="str">
        <f t="shared" si="10"/>
        <v>Adana-Sprint ve Atlamalar Federasyon Deneme Yarışmaları</v>
      </c>
      <c r="L227" s="158" t="str">
        <f>'400m.Eng'!N$4</f>
        <v>11 Mayıs 2014- 16.00</v>
      </c>
      <c r="M227" s="158" t="s">
        <v>186</v>
      </c>
    </row>
    <row r="228" spans="1:13" ht="24.75" customHeight="1">
      <c r="A228" s="152">
        <v>745</v>
      </c>
      <c r="B228" s="257" t="s">
        <v>166</v>
      </c>
      <c r="C228" s="259">
        <f>'400m.Eng'!C16</f>
        <v>0</v>
      </c>
      <c r="D228" s="261">
        <f>'400m.Eng'!D16</f>
        <v>0</v>
      </c>
      <c r="E228" s="261">
        <f>'400m.Eng'!E16</f>
        <v>0</v>
      </c>
      <c r="F228" s="262">
        <f>'400m.Eng'!F16</f>
        <v>0</v>
      </c>
      <c r="G228" s="260">
        <f>'400m.Eng'!A16</f>
        <v>0</v>
      </c>
      <c r="H228" s="159" t="s">
        <v>157</v>
      </c>
      <c r="I228" s="254"/>
      <c r="J228" s="154" t="str">
        <f>BİLGİLERİ!$F$21</f>
        <v>Büyük Erkekler</v>
      </c>
      <c r="K228" s="255" t="str">
        <f t="shared" si="10"/>
        <v>Adana-Sprint ve Atlamalar Federasyon Deneme Yarışmaları</v>
      </c>
      <c r="L228" s="158" t="str">
        <f>'400m.Eng'!N$4</f>
        <v>11 Mayıs 2014- 16.00</v>
      </c>
      <c r="M228" s="158" t="s">
        <v>186</v>
      </c>
    </row>
    <row r="229" spans="1:13" ht="24.75" customHeight="1">
      <c r="A229" s="152">
        <v>746</v>
      </c>
      <c r="B229" s="257" t="s">
        <v>166</v>
      </c>
      <c r="C229" s="259">
        <f>'400m.Eng'!C17</f>
        <v>0</v>
      </c>
      <c r="D229" s="261">
        <f>'400m.Eng'!D17</f>
        <v>0</v>
      </c>
      <c r="E229" s="261">
        <f>'400m.Eng'!E17</f>
        <v>0</v>
      </c>
      <c r="F229" s="262">
        <f>'400m.Eng'!F17</f>
        <v>0</v>
      </c>
      <c r="G229" s="260">
        <f>'400m.Eng'!A17</f>
        <v>0</v>
      </c>
      <c r="H229" s="159" t="s">
        <v>157</v>
      </c>
      <c r="I229" s="254"/>
      <c r="J229" s="154" t="str">
        <f>BİLGİLERİ!$F$21</f>
        <v>Büyük Erkekler</v>
      </c>
      <c r="K229" s="255" t="str">
        <f t="shared" si="10"/>
        <v>Adana-Sprint ve Atlamalar Federasyon Deneme Yarışmaları</v>
      </c>
      <c r="L229" s="158" t="str">
        <f>'400m.Eng'!N$4</f>
        <v>11 Mayıs 2014- 16.00</v>
      </c>
      <c r="M229" s="158" t="s">
        <v>186</v>
      </c>
    </row>
    <row r="230" spans="1:13" ht="24.75" customHeight="1">
      <c r="A230" s="152">
        <v>747</v>
      </c>
      <c r="B230" s="257" t="s">
        <v>166</v>
      </c>
      <c r="C230" s="259">
        <f>'400m.Eng'!C18</f>
        <v>0</v>
      </c>
      <c r="D230" s="261">
        <f>'400m.Eng'!D18</f>
        <v>0</v>
      </c>
      <c r="E230" s="261">
        <f>'400m.Eng'!E18</f>
        <v>0</v>
      </c>
      <c r="F230" s="262">
        <f>'400m.Eng'!F18</f>
        <v>0</v>
      </c>
      <c r="G230" s="260">
        <f>'400m.Eng'!A18</f>
        <v>0</v>
      </c>
      <c r="H230" s="159" t="s">
        <v>157</v>
      </c>
      <c r="I230" s="254"/>
      <c r="J230" s="154" t="str">
        <f>BİLGİLERİ!$F$21</f>
        <v>Büyük Erkekler</v>
      </c>
      <c r="K230" s="255" t="str">
        <f t="shared" si="10"/>
        <v>Adana-Sprint ve Atlamalar Federasyon Deneme Yarışmaları</v>
      </c>
      <c r="L230" s="158" t="str">
        <f>'400m.Eng'!N$4</f>
        <v>11 Mayıs 2014- 16.00</v>
      </c>
      <c r="M230" s="158" t="s">
        <v>186</v>
      </c>
    </row>
    <row r="231" spans="1:13" ht="24.75" customHeight="1">
      <c r="A231" s="152">
        <v>748</v>
      </c>
      <c r="B231" s="257" t="s">
        <v>166</v>
      </c>
      <c r="C231" s="259">
        <f>'400m.Eng'!C19</f>
        <v>0</v>
      </c>
      <c r="D231" s="261">
        <f>'400m.Eng'!D19</f>
        <v>0</v>
      </c>
      <c r="E231" s="261">
        <f>'400m.Eng'!E19</f>
        <v>0</v>
      </c>
      <c r="F231" s="262">
        <f>'400m.Eng'!F19</f>
        <v>0</v>
      </c>
      <c r="G231" s="260">
        <f>'400m.Eng'!A19</f>
        <v>0</v>
      </c>
      <c r="H231" s="159" t="s">
        <v>157</v>
      </c>
      <c r="I231" s="254"/>
      <c r="J231" s="154" t="str">
        <f>BİLGİLERİ!$F$21</f>
        <v>Büyük Erkekler</v>
      </c>
      <c r="K231" s="255" t="str">
        <f t="shared" si="10"/>
        <v>Adana-Sprint ve Atlamalar Federasyon Deneme Yarışmaları</v>
      </c>
      <c r="L231" s="158" t="str">
        <f>'400m.Eng'!N$4</f>
        <v>11 Mayıs 2014- 16.00</v>
      </c>
      <c r="M231" s="158" t="s">
        <v>186</v>
      </c>
    </row>
    <row r="232" spans="1:13" ht="24.75" customHeight="1">
      <c r="A232" s="152">
        <v>749</v>
      </c>
      <c r="B232" s="257" t="s">
        <v>166</v>
      </c>
      <c r="C232" s="259">
        <f>'400m.Eng'!C20</f>
        <v>0</v>
      </c>
      <c r="D232" s="261">
        <f>'400m.Eng'!D20</f>
        <v>0</v>
      </c>
      <c r="E232" s="261">
        <f>'400m.Eng'!E20</f>
        <v>0</v>
      </c>
      <c r="F232" s="262">
        <f>'400m.Eng'!F20</f>
        <v>0</v>
      </c>
      <c r="G232" s="260">
        <f>'400m.Eng'!A20</f>
        <v>0</v>
      </c>
      <c r="H232" s="159" t="s">
        <v>157</v>
      </c>
      <c r="I232" s="254"/>
      <c r="J232" s="154" t="str">
        <f>BİLGİLERİ!$F$21</f>
        <v>Büyük Erkekler</v>
      </c>
      <c r="K232" s="255" t="str">
        <f t="shared" si="10"/>
        <v>Adana-Sprint ve Atlamalar Federasyon Deneme Yarışmaları</v>
      </c>
      <c r="L232" s="158" t="str">
        <f>'400m.Eng'!N$4</f>
        <v>11 Mayıs 2014- 16.00</v>
      </c>
      <c r="M232" s="158" t="s">
        <v>186</v>
      </c>
    </row>
    <row r="233" spans="1:13" ht="24.75" customHeight="1">
      <c r="A233" s="152">
        <v>750</v>
      </c>
      <c r="B233" s="257" t="s">
        <v>166</v>
      </c>
      <c r="C233" s="259">
        <f>'400m.Eng'!C21</f>
        <v>0</v>
      </c>
      <c r="D233" s="261">
        <f>'400m.Eng'!D21</f>
        <v>0</v>
      </c>
      <c r="E233" s="261">
        <f>'400m.Eng'!E21</f>
        <v>0</v>
      </c>
      <c r="F233" s="262">
        <f>'400m.Eng'!F21</f>
        <v>0</v>
      </c>
      <c r="G233" s="260">
        <f>'400m.Eng'!A21</f>
        <v>0</v>
      </c>
      <c r="H233" s="159" t="s">
        <v>157</v>
      </c>
      <c r="I233" s="254"/>
      <c r="J233" s="154" t="str">
        <f>BİLGİLERİ!$F$21</f>
        <v>Büyük Erkekler</v>
      </c>
      <c r="K233" s="255" t="str">
        <f t="shared" si="10"/>
        <v>Adana-Sprint ve Atlamalar Federasyon Deneme Yarışmaları</v>
      </c>
      <c r="L233" s="158" t="str">
        <f>'400m.Eng'!N$4</f>
        <v>11 Mayıs 2014- 16.00</v>
      </c>
      <c r="M233" s="158" t="s">
        <v>186</v>
      </c>
    </row>
    <row r="234" spans="1:13" ht="24.75" customHeight="1">
      <c r="A234" s="152">
        <v>751</v>
      </c>
      <c r="B234" s="257" t="s">
        <v>166</v>
      </c>
      <c r="C234" s="259">
        <f>'400m.Eng'!C22</f>
        <v>0</v>
      </c>
      <c r="D234" s="261">
        <f>'400m.Eng'!D22</f>
        <v>0</v>
      </c>
      <c r="E234" s="261">
        <f>'400m.Eng'!E22</f>
        <v>0</v>
      </c>
      <c r="F234" s="262">
        <f>'400m.Eng'!F22</f>
        <v>0</v>
      </c>
      <c r="G234" s="260">
        <f>'400m.Eng'!A22</f>
        <v>0</v>
      </c>
      <c r="H234" s="159" t="s">
        <v>157</v>
      </c>
      <c r="I234" s="254"/>
      <c r="J234" s="154" t="str">
        <f>BİLGİLERİ!$F$21</f>
        <v>Büyük Erkekler</v>
      </c>
      <c r="K234" s="255" t="str">
        <f t="shared" si="10"/>
        <v>Adana-Sprint ve Atlamalar Federasyon Deneme Yarışmaları</v>
      </c>
      <c r="L234" s="158" t="str">
        <f>'400m.Eng'!N$4</f>
        <v>11 Mayıs 2014- 16.00</v>
      </c>
      <c r="M234" s="158" t="s">
        <v>186</v>
      </c>
    </row>
    <row r="235" spans="1:13" ht="24.75" customHeight="1">
      <c r="A235" s="152">
        <v>752</v>
      </c>
      <c r="B235" s="257" t="s">
        <v>166</v>
      </c>
      <c r="C235" s="259">
        <f>'400m.Eng'!C23</f>
        <v>0</v>
      </c>
      <c r="D235" s="261">
        <f>'400m.Eng'!D23</f>
        <v>0</v>
      </c>
      <c r="E235" s="261">
        <f>'400m.Eng'!E23</f>
        <v>0</v>
      </c>
      <c r="F235" s="262">
        <f>'400m.Eng'!F23</f>
        <v>0</v>
      </c>
      <c r="G235" s="260">
        <f>'400m.Eng'!A23</f>
        <v>0</v>
      </c>
      <c r="H235" s="159" t="s">
        <v>157</v>
      </c>
      <c r="I235" s="254"/>
      <c r="J235" s="154" t="str">
        <f>BİLGİLERİ!$F$21</f>
        <v>Büyük Erkekler</v>
      </c>
      <c r="K235" s="255" t="str">
        <f t="shared" si="10"/>
        <v>Adana-Sprint ve Atlamalar Federasyon Deneme Yarışmaları</v>
      </c>
      <c r="L235" s="158" t="str">
        <f>'400m.Eng'!N$4</f>
        <v>11 Mayıs 2014- 16.00</v>
      </c>
      <c r="M235" s="158" t="s">
        <v>186</v>
      </c>
    </row>
    <row r="236" spans="1:13" ht="24.75" customHeight="1">
      <c r="A236" s="152">
        <v>753</v>
      </c>
      <c r="B236" s="257" t="s">
        <v>166</v>
      </c>
      <c r="C236" s="259">
        <f>'400m.Eng'!C24</f>
        <v>0</v>
      </c>
      <c r="D236" s="261">
        <f>'400m.Eng'!D24</f>
        <v>0</v>
      </c>
      <c r="E236" s="261">
        <f>'400m.Eng'!E24</f>
        <v>0</v>
      </c>
      <c r="F236" s="262">
        <f>'400m.Eng'!F24</f>
        <v>0</v>
      </c>
      <c r="G236" s="260">
        <f>'400m.Eng'!A24</f>
        <v>0</v>
      </c>
      <c r="H236" s="159" t="s">
        <v>157</v>
      </c>
      <c r="I236" s="254"/>
      <c r="J236" s="154" t="str">
        <f>BİLGİLERİ!$F$21</f>
        <v>Büyük Erkekler</v>
      </c>
      <c r="K236" s="255" t="str">
        <f t="shared" si="10"/>
        <v>Adana-Sprint ve Atlamalar Federasyon Deneme Yarışmaları</v>
      </c>
      <c r="L236" s="158" t="str">
        <f>'400m.Eng'!N$4</f>
        <v>11 Mayıs 2014- 16.00</v>
      </c>
      <c r="M236" s="158" t="s">
        <v>186</v>
      </c>
    </row>
    <row r="237" spans="1:13" ht="24.75" customHeight="1">
      <c r="A237" s="152">
        <v>754</v>
      </c>
      <c r="B237" s="257" t="s">
        <v>166</v>
      </c>
      <c r="C237" s="259">
        <f>'400m.Eng'!C25</f>
        <v>0</v>
      </c>
      <c r="D237" s="261">
        <f>'400m.Eng'!D25</f>
        <v>0</v>
      </c>
      <c r="E237" s="261">
        <f>'400m.Eng'!E25</f>
        <v>0</v>
      </c>
      <c r="F237" s="262">
        <f>'400m.Eng'!F25</f>
        <v>0</v>
      </c>
      <c r="G237" s="260">
        <f>'400m.Eng'!A25</f>
        <v>0</v>
      </c>
      <c r="H237" s="159" t="s">
        <v>157</v>
      </c>
      <c r="I237" s="254"/>
      <c r="J237" s="154" t="str">
        <f>BİLGİLERİ!$F$21</f>
        <v>Büyük Erkekler</v>
      </c>
      <c r="K237" s="255" t="str">
        <f t="shared" si="10"/>
        <v>Adana-Sprint ve Atlamalar Federasyon Deneme Yarışmaları</v>
      </c>
      <c r="L237" s="158" t="str">
        <f>'400m.Eng'!N$4</f>
        <v>11 Mayıs 2014- 16.00</v>
      </c>
      <c r="M237" s="158" t="s">
        <v>186</v>
      </c>
    </row>
    <row r="238" spans="1:13" ht="24.75" customHeight="1">
      <c r="A238" s="152">
        <v>755</v>
      </c>
      <c r="B238" s="257" t="s">
        <v>166</v>
      </c>
      <c r="C238" s="259">
        <f>'400m.Eng'!C26</f>
        <v>0</v>
      </c>
      <c r="D238" s="261">
        <f>'400m.Eng'!D26</f>
        <v>0</v>
      </c>
      <c r="E238" s="261">
        <f>'400m.Eng'!E26</f>
        <v>0</v>
      </c>
      <c r="F238" s="262">
        <f>'400m.Eng'!F26</f>
        <v>0</v>
      </c>
      <c r="G238" s="260">
        <f>'400m.Eng'!A26</f>
        <v>0</v>
      </c>
      <c r="H238" s="159" t="s">
        <v>157</v>
      </c>
      <c r="I238" s="254"/>
      <c r="J238" s="154" t="str">
        <f>BİLGİLERİ!$F$21</f>
        <v>Büyük Erkekler</v>
      </c>
      <c r="K238" s="255" t="str">
        <f t="shared" si="10"/>
        <v>Adana-Sprint ve Atlamalar Federasyon Deneme Yarışmaları</v>
      </c>
      <c r="L238" s="158" t="str">
        <f>'400m.Eng'!N$4</f>
        <v>11 Mayıs 2014- 16.00</v>
      </c>
      <c r="M238" s="158" t="s">
        <v>186</v>
      </c>
    </row>
    <row r="239" spans="1:13" ht="24.75" customHeight="1">
      <c r="A239" s="152">
        <v>756</v>
      </c>
      <c r="B239" s="257" t="s">
        <v>166</v>
      </c>
      <c r="C239" s="259">
        <f>'400m.Eng'!C27</f>
        <v>0</v>
      </c>
      <c r="D239" s="261">
        <f>'400m.Eng'!D27</f>
        <v>0</v>
      </c>
      <c r="E239" s="261">
        <f>'400m.Eng'!E27</f>
        <v>0</v>
      </c>
      <c r="F239" s="262">
        <f>'400m.Eng'!F27</f>
        <v>0</v>
      </c>
      <c r="G239" s="260">
        <f>'400m.Eng'!A27</f>
        <v>0</v>
      </c>
      <c r="H239" s="159" t="s">
        <v>157</v>
      </c>
      <c r="I239" s="254"/>
      <c r="J239" s="154" t="str">
        <f>BİLGİLERİ!$F$21</f>
        <v>Büyük Erkekler</v>
      </c>
      <c r="K239" s="255" t="str">
        <f t="shared" si="10"/>
        <v>Adana-Sprint ve Atlamalar Federasyon Deneme Yarışmaları</v>
      </c>
      <c r="L239" s="158" t="str">
        <f>'400m.Eng'!N$4</f>
        <v>11 Mayıs 2014- 16.00</v>
      </c>
      <c r="M239" s="158" t="s">
        <v>186</v>
      </c>
    </row>
    <row r="240" spans="1:13" ht="24.75" customHeight="1">
      <c r="A240" s="152">
        <v>757</v>
      </c>
      <c r="B240" s="257" t="s">
        <v>166</v>
      </c>
      <c r="C240" s="259">
        <f>'400m.Eng'!C28</f>
        <v>0</v>
      </c>
      <c r="D240" s="261">
        <f>'400m.Eng'!D28</f>
        <v>0</v>
      </c>
      <c r="E240" s="261">
        <f>'400m.Eng'!E28</f>
        <v>0</v>
      </c>
      <c r="F240" s="262">
        <f>'400m.Eng'!F28</f>
        <v>0</v>
      </c>
      <c r="G240" s="260">
        <f>'400m.Eng'!A28</f>
        <v>0</v>
      </c>
      <c r="H240" s="159" t="s">
        <v>157</v>
      </c>
      <c r="I240" s="254"/>
      <c r="J240" s="154" t="str">
        <f>BİLGİLERİ!$F$21</f>
        <v>Büyük Erkekler</v>
      </c>
      <c r="K240" s="255" t="str">
        <f t="shared" si="10"/>
        <v>Adana-Sprint ve Atlamalar Federasyon Deneme Yarışmaları</v>
      </c>
      <c r="L240" s="158" t="str">
        <f>'400m.Eng'!N$4</f>
        <v>11 Mayıs 2014- 16.00</v>
      </c>
      <c r="M240" s="158" t="s">
        <v>186</v>
      </c>
    </row>
    <row r="241" spans="1:13" ht="24.75" customHeight="1">
      <c r="A241" s="152">
        <v>758</v>
      </c>
      <c r="B241" s="257" t="s">
        <v>166</v>
      </c>
      <c r="C241" s="259">
        <f>'400m.Eng'!C29</f>
        <v>0</v>
      </c>
      <c r="D241" s="261">
        <f>'400m.Eng'!D29</f>
        <v>0</v>
      </c>
      <c r="E241" s="261">
        <f>'400m.Eng'!E29</f>
        <v>0</v>
      </c>
      <c r="F241" s="262">
        <f>'400m.Eng'!F29</f>
        <v>0</v>
      </c>
      <c r="G241" s="260">
        <f>'400m.Eng'!A29</f>
        <v>0</v>
      </c>
      <c r="H241" s="159" t="s">
        <v>157</v>
      </c>
      <c r="I241" s="254"/>
      <c r="J241" s="154" t="str">
        <f>BİLGİLERİ!$F$21</f>
        <v>Büyük Erkekler</v>
      </c>
      <c r="K241" s="255" t="str">
        <f t="shared" si="10"/>
        <v>Adana-Sprint ve Atlamalar Federasyon Deneme Yarışmaları</v>
      </c>
      <c r="L241" s="158" t="str">
        <f>'400m.Eng'!N$4</f>
        <v>11 Mayıs 2014- 16.00</v>
      </c>
      <c r="M241" s="158" t="s">
        <v>186</v>
      </c>
    </row>
    <row r="242" spans="1:13" ht="24.75" customHeight="1">
      <c r="A242" s="152">
        <v>759</v>
      </c>
      <c r="B242" s="257" t="s">
        <v>166</v>
      </c>
      <c r="C242" s="259">
        <f>'400m.Eng'!C30</f>
        <v>0</v>
      </c>
      <c r="D242" s="261">
        <f>'400m.Eng'!D30</f>
        <v>0</v>
      </c>
      <c r="E242" s="261">
        <f>'400m.Eng'!E30</f>
        <v>0</v>
      </c>
      <c r="F242" s="262">
        <f>'400m.Eng'!F30</f>
        <v>0</v>
      </c>
      <c r="G242" s="260">
        <f>'400m.Eng'!A30</f>
        <v>0</v>
      </c>
      <c r="H242" s="159" t="s">
        <v>157</v>
      </c>
      <c r="I242" s="254"/>
      <c r="J242" s="154" t="str">
        <f>BİLGİLERİ!$F$21</f>
        <v>Büyük Erkekler</v>
      </c>
      <c r="K242" s="255" t="str">
        <f t="shared" si="10"/>
        <v>Adana-Sprint ve Atlamalar Federasyon Deneme Yarışmaları</v>
      </c>
      <c r="L242" s="158" t="str">
        <f>'400m.Eng'!N$4</f>
        <v>11 Mayıs 2014- 16.00</v>
      </c>
      <c r="M242" s="158" t="s">
        <v>186</v>
      </c>
    </row>
    <row r="243" spans="1:13" ht="24.75" customHeight="1">
      <c r="A243" s="152">
        <v>760</v>
      </c>
      <c r="B243" s="257" t="s">
        <v>166</v>
      </c>
      <c r="C243" s="259">
        <f>'400m.Eng'!C31</f>
        <v>0</v>
      </c>
      <c r="D243" s="261">
        <f>'400m.Eng'!D31</f>
        <v>0</v>
      </c>
      <c r="E243" s="261">
        <f>'400m.Eng'!E31</f>
        <v>0</v>
      </c>
      <c r="F243" s="262">
        <f>'400m.Eng'!F31</f>
        <v>0</v>
      </c>
      <c r="G243" s="260">
        <f>'400m.Eng'!A31</f>
        <v>0</v>
      </c>
      <c r="H243" s="159" t="s">
        <v>157</v>
      </c>
      <c r="I243" s="254"/>
      <c r="J243" s="154" t="str">
        <f>BİLGİLERİ!$F$21</f>
        <v>Büyük Erkekler</v>
      </c>
      <c r="K243" s="255" t="str">
        <f t="shared" si="10"/>
        <v>Adana-Sprint ve Atlamalar Federasyon Deneme Yarışmaları</v>
      </c>
      <c r="L243" s="158" t="str">
        <f>'400m.Eng'!N$4</f>
        <v>11 Mayıs 2014- 16.00</v>
      </c>
      <c r="M243" s="158" t="s">
        <v>186</v>
      </c>
    </row>
    <row r="244" spans="1:13" ht="24.75" customHeight="1">
      <c r="A244" s="152">
        <v>761</v>
      </c>
      <c r="B244" s="257" t="s">
        <v>166</v>
      </c>
      <c r="C244" s="259">
        <f>'400m.Eng'!C32</f>
        <v>0</v>
      </c>
      <c r="D244" s="261">
        <f>'400m.Eng'!D32</f>
        <v>0</v>
      </c>
      <c r="E244" s="261">
        <f>'400m.Eng'!E32</f>
        <v>0</v>
      </c>
      <c r="F244" s="262">
        <f>'400m.Eng'!F32</f>
        <v>0</v>
      </c>
      <c r="G244" s="260">
        <f>'400m.Eng'!A32</f>
        <v>0</v>
      </c>
      <c r="H244" s="159" t="s">
        <v>157</v>
      </c>
      <c r="I244" s="254"/>
      <c r="J244" s="154" t="str">
        <f>BİLGİLERİ!$F$21</f>
        <v>Büyük Erkekler</v>
      </c>
      <c r="K244" s="255" t="str">
        <f t="shared" si="10"/>
        <v>Adana-Sprint ve Atlamalar Federasyon Deneme Yarışmaları</v>
      </c>
      <c r="L244" s="158" t="str">
        <f>'400m.Eng'!N$4</f>
        <v>11 Mayıs 2014- 16.00</v>
      </c>
      <c r="M244" s="158" t="s">
        <v>186</v>
      </c>
    </row>
    <row r="245" spans="1:13" ht="24.75" customHeight="1">
      <c r="A245" s="152">
        <v>762</v>
      </c>
      <c r="B245" s="257" t="s">
        <v>166</v>
      </c>
      <c r="C245" s="259">
        <f>'400m.Eng'!C33</f>
        <v>0</v>
      </c>
      <c r="D245" s="261">
        <f>'400m.Eng'!D33</f>
        <v>0</v>
      </c>
      <c r="E245" s="261">
        <f>'400m.Eng'!E33</f>
        <v>0</v>
      </c>
      <c r="F245" s="262">
        <f>'400m.Eng'!F33</f>
        <v>0</v>
      </c>
      <c r="G245" s="260">
        <f>'400m.Eng'!A33</f>
        <v>0</v>
      </c>
      <c r="H245" s="159" t="s">
        <v>157</v>
      </c>
      <c r="I245" s="254"/>
      <c r="J245" s="154" t="str">
        <f>BİLGİLERİ!$F$21</f>
        <v>Büyük Erkekler</v>
      </c>
      <c r="K245" s="255" t="str">
        <f t="shared" si="10"/>
        <v>Adana-Sprint ve Atlamalar Federasyon Deneme Yarışmaları</v>
      </c>
      <c r="L245" s="158" t="str">
        <f>'400m.Eng'!N$4</f>
        <v>11 Mayıs 2014- 16.00</v>
      </c>
      <c r="M245" s="158" t="s">
        <v>186</v>
      </c>
    </row>
    <row r="246" spans="1:13" ht="24.75" customHeight="1">
      <c r="A246" s="152">
        <v>763</v>
      </c>
      <c r="B246" s="257" t="s">
        <v>166</v>
      </c>
      <c r="C246" s="259">
        <f>'400m.Eng'!C34</f>
        <v>0</v>
      </c>
      <c r="D246" s="261">
        <f>'400m.Eng'!D34</f>
        <v>0</v>
      </c>
      <c r="E246" s="261">
        <f>'400m.Eng'!E34</f>
        <v>0</v>
      </c>
      <c r="F246" s="262">
        <f>'400m.Eng'!F34</f>
        <v>0</v>
      </c>
      <c r="G246" s="260">
        <f>'400m.Eng'!A34</f>
        <v>0</v>
      </c>
      <c r="H246" s="159" t="s">
        <v>157</v>
      </c>
      <c r="I246" s="254"/>
      <c r="J246" s="154" t="str">
        <f>BİLGİLERİ!$F$21</f>
        <v>Büyük Erkekler</v>
      </c>
      <c r="K246" s="255" t="str">
        <f t="shared" si="10"/>
        <v>Adana-Sprint ve Atlamalar Federasyon Deneme Yarışmaları</v>
      </c>
      <c r="L246" s="158" t="str">
        <f>'400m.Eng'!N$4</f>
        <v>11 Mayıs 2014- 16.00</v>
      </c>
      <c r="M246" s="158" t="s">
        <v>186</v>
      </c>
    </row>
    <row r="247" spans="1:13" ht="24.75" customHeight="1">
      <c r="A247" s="152">
        <v>764</v>
      </c>
      <c r="B247" s="257" t="s">
        <v>166</v>
      </c>
      <c r="C247" s="259">
        <f>'400m.Eng'!C35</f>
        <v>0</v>
      </c>
      <c r="D247" s="261">
        <f>'400m.Eng'!D35</f>
        <v>0</v>
      </c>
      <c r="E247" s="261">
        <f>'400m.Eng'!E35</f>
        <v>0</v>
      </c>
      <c r="F247" s="262">
        <f>'400m.Eng'!F35</f>
        <v>0</v>
      </c>
      <c r="G247" s="260">
        <f>'400m.Eng'!A35</f>
        <v>0</v>
      </c>
      <c r="H247" s="159" t="s">
        <v>157</v>
      </c>
      <c r="I247" s="254"/>
      <c r="J247" s="154" t="str">
        <f>BİLGİLERİ!$F$21</f>
        <v>Büyük Erkekler</v>
      </c>
      <c r="K247" s="255" t="str">
        <f t="shared" si="10"/>
        <v>Adana-Sprint ve Atlamalar Federasyon Deneme Yarışmaları</v>
      </c>
      <c r="L247" s="158" t="str">
        <f>'400m.Eng'!N$4</f>
        <v>11 Mayıs 2014- 16.00</v>
      </c>
      <c r="M247" s="158" t="s">
        <v>186</v>
      </c>
    </row>
    <row r="248" spans="1:13" ht="24.75" customHeight="1">
      <c r="A248" s="152">
        <v>765</v>
      </c>
      <c r="B248" s="257" t="s">
        <v>166</v>
      </c>
      <c r="C248" s="259">
        <f>'400m.Eng'!C36</f>
        <v>0</v>
      </c>
      <c r="D248" s="261">
        <f>'400m.Eng'!D36</f>
        <v>0</v>
      </c>
      <c r="E248" s="261">
        <f>'400m.Eng'!E36</f>
        <v>0</v>
      </c>
      <c r="F248" s="262">
        <f>'400m.Eng'!F36</f>
        <v>0</v>
      </c>
      <c r="G248" s="260">
        <f>'400m.Eng'!A36</f>
        <v>0</v>
      </c>
      <c r="H248" s="159" t="s">
        <v>157</v>
      </c>
      <c r="I248" s="254"/>
      <c r="J248" s="154" t="str">
        <f>BİLGİLERİ!$F$21</f>
        <v>Büyük Erkekler</v>
      </c>
      <c r="K248" s="255" t="str">
        <f t="shared" si="10"/>
        <v>Adana-Sprint ve Atlamalar Federasyon Deneme Yarışmaları</v>
      </c>
      <c r="L248" s="158" t="str">
        <f>'400m.Eng'!N$4</f>
        <v>11 Mayıs 2014- 16.00</v>
      </c>
      <c r="M248" s="158" t="s">
        <v>186</v>
      </c>
    </row>
    <row r="249" spans="1:13" ht="24.75" customHeight="1">
      <c r="A249" s="152">
        <v>766</v>
      </c>
      <c r="B249" s="257" t="s">
        <v>166</v>
      </c>
      <c r="C249" s="259">
        <f>'400m.Eng'!C37</f>
        <v>0</v>
      </c>
      <c r="D249" s="261">
        <f>'400m.Eng'!D37</f>
        <v>0</v>
      </c>
      <c r="E249" s="261">
        <f>'400m.Eng'!E37</f>
        <v>0</v>
      </c>
      <c r="F249" s="262">
        <f>'400m.Eng'!F37</f>
        <v>0</v>
      </c>
      <c r="G249" s="260">
        <f>'400m.Eng'!A37</f>
        <v>0</v>
      </c>
      <c r="H249" s="159" t="s">
        <v>157</v>
      </c>
      <c r="I249" s="254"/>
      <c r="J249" s="154" t="str">
        <f>BİLGİLERİ!$F$21</f>
        <v>Büyük Erkekler</v>
      </c>
      <c r="K249" s="255" t="str">
        <f t="shared" si="10"/>
        <v>Adana-Sprint ve Atlamalar Federasyon Deneme Yarışmaları</v>
      </c>
      <c r="L249" s="158" t="str">
        <f>'400m.Eng'!N$4</f>
        <v>11 Mayıs 2014- 16.00</v>
      </c>
      <c r="M249" s="158" t="s">
        <v>186</v>
      </c>
    </row>
    <row r="250" spans="1:13" ht="24.75" customHeight="1">
      <c r="A250" s="152">
        <v>767</v>
      </c>
      <c r="B250" s="257" t="s">
        <v>166</v>
      </c>
      <c r="C250" s="259">
        <f>'400m.Eng'!C38</f>
        <v>0</v>
      </c>
      <c r="D250" s="261">
        <f>'400m.Eng'!D38</f>
        <v>0</v>
      </c>
      <c r="E250" s="261">
        <f>'400m.Eng'!E38</f>
        <v>0</v>
      </c>
      <c r="F250" s="262">
        <f>'400m.Eng'!F38</f>
        <v>0</v>
      </c>
      <c r="G250" s="260">
        <f>'400m.Eng'!A38</f>
        <v>0</v>
      </c>
      <c r="H250" s="159" t="s">
        <v>157</v>
      </c>
      <c r="I250" s="254"/>
      <c r="J250" s="154" t="str">
        <f>BİLGİLERİ!$F$21</f>
        <v>Büyük Erkekler</v>
      </c>
      <c r="K250" s="255" t="str">
        <f t="shared" si="10"/>
        <v>Adana-Sprint ve Atlamalar Federasyon Deneme Yarışmaları</v>
      </c>
      <c r="L250" s="158" t="str">
        <f>'400m.Eng'!N$4</f>
        <v>11 Mayıs 2014- 16.00</v>
      </c>
      <c r="M250" s="158" t="s">
        <v>186</v>
      </c>
    </row>
    <row r="251" spans="1:13" ht="24.75" customHeight="1">
      <c r="A251" s="152">
        <v>768</v>
      </c>
      <c r="B251" s="257" t="s">
        <v>166</v>
      </c>
      <c r="C251" s="259">
        <f>'400m.Eng'!C39</f>
        <v>0</v>
      </c>
      <c r="D251" s="261">
        <f>'400m.Eng'!D39</f>
        <v>0</v>
      </c>
      <c r="E251" s="261">
        <f>'400m.Eng'!E39</f>
        <v>0</v>
      </c>
      <c r="F251" s="262">
        <f>'400m.Eng'!F39</f>
        <v>0</v>
      </c>
      <c r="G251" s="260">
        <f>'400m.Eng'!A39</f>
        <v>0</v>
      </c>
      <c r="H251" s="159" t="s">
        <v>157</v>
      </c>
      <c r="I251" s="254"/>
      <c r="J251" s="154" t="str">
        <f>BİLGİLERİ!$F$21</f>
        <v>Büyük Erkekler</v>
      </c>
      <c r="K251" s="255" t="str">
        <f t="shared" si="10"/>
        <v>Adana-Sprint ve Atlamalar Federasyon Deneme Yarışmaları</v>
      </c>
      <c r="L251" s="158" t="str">
        <f>'400m.Eng'!N$4</f>
        <v>11 Mayıs 2014- 16.00</v>
      </c>
      <c r="M251" s="158" t="s">
        <v>186</v>
      </c>
    </row>
    <row r="252" spans="1:13" ht="24.75" customHeight="1">
      <c r="A252" s="152">
        <v>769</v>
      </c>
      <c r="B252" s="257" t="s">
        <v>166</v>
      </c>
      <c r="C252" s="259">
        <f>'400m.Eng'!C40</f>
        <v>0</v>
      </c>
      <c r="D252" s="261">
        <f>'400m.Eng'!D40</f>
        <v>0</v>
      </c>
      <c r="E252" s="261">
        <f>'400m.Eng'!E40</f>
        <v>0</v>
      </c>
      <c r="F252" s="262">
        <f>'400m.Eng'!F40</f>
        <v>0</v>
      </c>
      <c r="G252" s="260">
        <f>'400m.Eng'!A40</f>
        <v>0</v>
      </c>
      <c r="H252" s="159" t="s">
        <v>157</v>
      </c>
      <c r="I252" s="254"/>
      <c r="J252" s="154" t="str">
        <f>BİLGİLERİ!$F$21</f>
        <v>Büyük Erkekler</v>
      </c>
      <c r="K252" s="255" t="str">
        <f t="shared" si="10"/>
        <v>Adana-Sprint ve Atlamalar Federasyon Deneme Yarışmaları</v>
      </c>
      <c r="L252" s="158" t="str">
        <f>'400m.Eng'!N$4</f>
        <v>11 Mayıs 2014- 16.00</v>
      </c>
      <c r="M252" s="158" t="s">
        <v>186</v>
      </c>
    </row>
    <row r="253" spans="1:13" ht="24.75" customHeight="1">
      <c r="A253" s="152">
        <v>770</v>
      </c>
      <c r="B253" s="257" t="s">
        <v>166</v>
      </c>
      <c r="C253" s="259">
        <f>'400m.Eng'!C41</f>
        <v>0</v>
      </c>
      <c r="D253" s="261">
        <f>'400m.Eng'!D41</f>
        <v>0</v>
      </c>
      <c r="E253" s="261">
        <f>'400m.Eng'!E41</f>
        <v>0</v>
      </c>
      <c r="F253" s="262">
        <f>'400m.Eng'!F41</f>
        <v>0</v>
      </c>
      <c r="G253" s="260">
        <f>'400m.Eng'!A41</f>
        <v>0</v>
      </c>
      <c r="H253" s="159" t="s">
        <v>157</v>
      </c>
      <c r="I253" s="254"/>
      <c r="J253" s="154" t="str">
        <f>BİLGİLERİ!$F$21</f>
        <v>Büyük Erkekler</v>
      </c>
      <c r="K253" s="255" t="str">
        <f t="shared" si="10"/>
        <v>Adana-Sprint ve Atlamalar Federasyon Deneme Yarışmaları</v>
      </c>
      <c r="L253" s="158" t="str">
        <f>'400m.Eng'!N$4</f>
        <v>11 Mayıs 2014- 16.00</v>
      </c>
      <c r="M253" s="158" t="s">
        <v>186</v>
      </c>
    </row>
    <row r="254" spans="1:13" ht="24.75" customHeight="1">
      <c r="A254" s="152">
        <v>771</v>
      </c>
      <c r="B254" s="161" t="s">
        <v>159</v>
      </c>
      <c r="C254" s="153">
        <f>Sırık!D8</f>
        <v>33726</v>
      </c>
      <c r="D254" s="157" t="str">
        <f>Sırık!E8</f>
        <v>HÜSEYİN ORUÇSUZ</v>
      </c>
      <c r="E254" s="157" t="str">
        <f>Sırık!F8</f>
        <v>ANKARA -GALATASARAY</v>
      </c>
      <c r="F254" s="189">
        <f>Sırık!AF8</f>
        <v>440</v>
      </c>
      <c r="G254" s="155">
        <f>Sırık!A8</f>
        <v>1</v>
      </c>
      <c r="H254" s="154" t="s">
        <v>159</v>
      </c>
      <c r="I254" s="159"/>
      <c r="J254" s="154" t="str">
        <f>BİLGİLERİ!$F$21</f>
        <v>Büyük Erkekler</v>
      </c>
      <c r="K254" s="157" t="str">
        <f t="shared" si="10"/>
        <v>Adana-Sprint ve Atlamalar Federasyon Deneme Yarışmaları</v>
      </c>
      <c r="L254" s="158" t="e">
        <f>Sırık!#REF!</f>
        <v>#REF!</v>
      </c>
      <c r="M254" s="158" t="s">
        <v>186</v>
      </c>
    </row>
    <row r="255" spans="1:13" ht="24.75" customHeight="1">
      <c r="A255" s="152">
        <v>772</v>
      </c>
      <c r="B255" s="161" t="s">
        <v>159</v>
      </c>
      <c r="C255" s="153">
        <f>Sırık!D9</f>
        <v>34309</v>
      </c>
      <c r="D255" s="157" t="str">
        <f>Sırık!E9</f>
        <v>FIRAT GÜR</v>
      </c>
      <c r="E255" s="157" t="str">
        <f>Sırık!F9</f>
        <v>MERSİN</v>
      </c>
      <c r="F255" s="189">
        <f>Sırık!AF9</f>
        <v>420</v>
      </c>
      <c r="G255" s="155">
        <f>Sırık!A9</f>
        <v>2</v>
      </c>
      <c r="H255" s="154" t="s">
        <v>159</v>
      </c>
      <c r="I255" s="159"/>
      <c r="J255" s="154" t="str">
        <f>BİLGİLERİ!$F$21</f>
        <v>Büyük Erkekler</v>
      </c>
      <c r="K255" s="157" t="str">
        <f aca="true" t="shared" si="11" ref="K255:K278">CONCATENATE(K$1,"-",A$1)</f>
        <v>Adana-Sprint ve Atlamalar Federasyon Deneme Yarışmaları</v>
      </c>
      <c r="L255" s="158" t="e">
        <f>Sırık!#REF!</f>
        <v>#REF!</v>
      </c>
      <c r="M255" s="158" t="s">
        <v>186</v>
      </c>
    </row>
    <row r="256" spans="1:13" ht="24.75" customHeight="1">
      <c r="A256" s="152">
        <v>773</v>
      </c>
      <c r="B256" s="161" t="s">
        <v>159</v>
      </c>
      <c r="C256" s="153">
        <f>Sırık!D10</f>
      </c>
      <c r="D256" s="157">
        <f>Sırık!E10</f>
      </c>
      <c r="E256" s="157">
        <f>Sırık!F10</f>
      </c>
      <c r="F256" s="189">
        <f>Sırık!AF10</f>
        <v>0</v>
      </c>
      <c r="G256" s="155">
        <f>Sırık!A10</f>
        <v>0</v>
      </c>
      <c r="H256" s="154" t="s">
        <v>159</v>
      </c>
      <c r="I256" s="159"/>
      <c r="J256" s="154" t="str">
        <f>BİLGİLERİ!$F$21</f>
        <v>Büyük Erkekler</v>
      </c>
      <c r="K256" s="157" t="str">
        <f t="shared" si="11"/>
        <v>Adana-Sprint ve Atlamalar Federasyon Deneme Yarışmaları</v>
      </c>
      <c r="L256" s="158" t="e">
        <f>Sırık!#REF!</f>
        <v>#REF!</v>
      </c>
      <c r="M256" s="158" t="s">
        <v>186</v>
      </c>
    </row>
    <row r="257" spans="1:13" ht="24.75" customHeight="1">
      <c r="A257" s="152">
        <v>774</v>
      </c>
      <c r="B257" s="161" t="s">
        <v>159</v>
      </c>
      <c r="C257" s="153">
        <f>Sırık!D11</f>
      </c>
      <c r="D257" s="157">
        <f>Sırık!E11</f>
      </c>
      <c r="E257" s="157">
        <f>Sırık!F11</f>
      </c>
      <c r="F257" s="189">
        <f>Sırık!AF11</f>
        <v>0</v>
      </c>
      <c r="G257" s="155">
        <f>Sırık!A11</f>
        <v>0</v>
      </c>
      <c r="H257" s="154" t="s">
        <v>159</v>
      </c>
      <c r="I257" s="159"/>
      <c r="J257" s="154" t="str">
        <f>BİLGİLERİ!$F$21</f>
        <v>Büyük Erkekler</v>
      </c>
      <c r="K257" s="157" t="str">
        <f t="shared" si="11"/>
        <v>Adana-Sprint ve Atlamalar Federasyon Deneme Yarışmaları</v>
      </c>
      <c r="L257" s="158" t="e">
        <f>Sırık!#REF!</f>
        <v>#REF!</v>
      </c>
      <c r="M257" s="158" t="s">
        <v>186</v>
      </c>
    </row>
    <row r="258" spans="1:13" ht="24.75" customHeight="1">
      <c r="A258" s="152">
        <v>775</v>
      </c>
      <c r="B258" s="161" t="s">
        <v>159</v>
      </c>
      <c r="C258" s="153">
        <f>Sırık!D12</f>
      </c>
      <c r="D258" s="157">
        <f>Sırık!E12</f>
      </c>
      <c r="E258" s="157">
        <f>Sırık!F12</f>
      </c>
      <c r="F258" s="189">
        <f>Sırık!AF12</f>
        <v>0</v>
      </c>
      <c r="G258" s="155">
        <f>Sırık!A12</f>
        <v>0</v>
      </c>
      <c r="H258" s="154" t="s">
        <v>159</v>
      </c>
      <c r="I258" s="159"/>
      <c r="J258" s="154" t="str">
        <f>BİLGİLERİ!$F$21</f>
        <v>Büyük Erkekler</v>
      </c>
      <c r="K258" s="157" t="str">
        <f t="shared" si="11"/>
        <v>Adana-Sprint ve Atlamalar Federasyon Deneme Yarışmaları</v>
      </c>
      <c r="L258" s="158" t="e">
        <f>Sırık!#REF!</f>
        <v>#REF!</v>
      </c>
      <c r="M258" s="158" t="s">
        <v>186</v>
      </c>
    </row>
    <row r="259" spans="1:13" ht="24.75" customHeight="1">
      <c r="A259" s="152">
        <v>776</v>
      </c>
      <c r="B259" s="161" t="s">
        <v>159</v>
      </c>
      <c r="C259" s="153">
        <f>Sırık!D13</f>
      </c>
      <c r="D259" s="157">
        <f>Sırık!E13</f>
      </c>
      <c r="E259" s="157">
        <f>Sırık!F13</f>
      </c>
      <c r="F259" s="189">
        <f>Sırık!AF13</f>
        <v>0</v>
      </c>
      <c r="G259" s="155">
        <f>Sırık!A13</f>
        <v>0</v>
      </c>
      <c r="H259" s="154" t="s">
        <v>159</v>
      </c>
      <c r="I259" s="159"/>
      <c r="J259" s="154" t="str">
        <f>BİLGİLERİ!$F$21</f>
        <v>Büyük Erkekler</v>
      </c>
      <c r="K259" s="157" t="str">
        <f t="shared" si="11"/>
        <v>Adana-Sprint ve Atlamalar Federasyon Deneme Yarışmaları</v>
      </c>
      <c r="L259" s="158" t="e">
        <f>Sırık!#REF!</f>
        <v>#REF!</v>
      </c>
      <c r="M259" s="158" t="s">
        <v>186</v>
      </c>
    </row>
    <row r="260" spans="1:13" ht="24.75" customHeight="1">
      <c r="A260" s="152">
        <v>777</v>
      </c>
      <c r="B260" s="161" t="s">
        <v>159</v>
      </c>
      <c r="C260" s="153">
        <f>Sırık!D14</f>
      </c>
      <c r="D260" s="157">
        <f>Sırık!E14</f>
      </c>
      <c r="E260" s="157">
        <f>Sırık!F14</f>
      </c>
      <c r="F260" s="189">
        <f>Sırık!AF14</f>
        <v>0</v>
      </c>
      <c r="G260" s="155">
        <f>Sırık!A14</f>
        <v>0</v>
      </c>
      <c r="H260" s="154" t="s">
        <v>159</v>
      </c>
      <c r="I260" s="159"/>
      <c r="J260" s="154" t="str">
        <f>BİLGİLERİ!$F$21</f>
        <v>Büyük Erkekler</v>
      </c>
      <c r="K260" s="157" t="str">
        <f t="shared" si="11"/>
        <v>Adana-Sprint ve Atlamalar Federasyon Deneme Yarışmaları</v>
      </c>
      <c r="L260" s="158" t="e">
        <f>Sırık!#REF!</f>
        <v>#REF!</v>
      </c>
      <c r="M260" s="158" t="s">
        <v>186</v>
      </c>
    </row>
    <row r="261" spans="1:13" ht="24.75" customHeight="1">
      <c r="A261" s="152">
        <v>778</v>
      </c>
      <c r="B261" s="161" t="s">
        <v>159</v>
      </c>
      <c r="C261" s="153">
        <f>Sırık!D15</f>
      </c>
      <c r="D261" s="157">
        <f>Sırık!E15</f>
      </c>
      <c r="E261" s="157">
        <f>Sırık!F15</f>
      </c>
      <c r="F261" s="189">
        <f>Sırık!AF15</f>
        <v>0</v>
      </c>
      <c r="G261" s="155">
        <f>Sırık!A15</f>
        <v>0</v>
      </c>
      <c r="H261" s="154" t="s">
        <v>159</v>
      </c>
      <c r="I261" s="159"/>
      <c r="J261" s="154" t="str">
        <f>BİLGİLERİ!$F$21</f>
        <v>Büyük Erkekler</v>
      </c>
      <c r="K261" s="157" t="str">
        <f t="shared" si="11"/>
        <v>Adana-Sprint ve Atlamalar Federasyon Deneme Yarışmaları</v>
      </c>
      <c r="L261" s="158" t="e">
        <f>Sırık!#REF!</f>
        <v>#REF!</v>
      </c>
      <c r="M261" s="158" t="s">
        <v>186</v>
      </c>
    </row>
    <row r="262" spans="1:13" ht="24.75" customHeight="1">
      <c r="A262" s="152">
        <v>779</v>
      </c>
      <c r="B262" s="161" t="s">
        <v>159</v>
      </c>
      <c r="C262" s="153">
        <f>Sırık!D16</f>
      </c>
      <c r="D262" s="157">
        <f>Sırık!E16</f>
      </c>
      <c r="E262" s="157">
        <f>Sırık!F16</f>
      </c>
      <c r="F262" s="189">
        <f>Sırık!AF16</f>
        <v>0</v>
      </c>
      <c r="G262" s="155">
        <f>Sırık!A16</f>
        <v>0</v>
      </c>
      <c r="H262" s="154" t="s">
        <v>159</v>
      </c>
      <c r="I262" s="159"/>
      <c r="J262" s="154" t="str">
        <f>BİLGİLERİ!$F$21</f>
        <v>Büyük Erkekler</v>
      </c>
      <c r="K262" s="157" t="str">
        <f t="shared" si="11"/>
        <v>Adana-Sprint ve Atlamalar Federasyon Deneme Yarışmaları</v>
      </c>
      <c r="L262" s="158" t="e">
        <f>Sırık!#REF!</f>
        <v>#REF!</v>
      </c>
      <c r="M262" s="158" t="s">
        <v>186</v>
      </c>
    </row>
    <row r="263" spans="1:13" ht="24.75" customHeight="1">
      <c r="A263" s="152">
        <v>780</v>
      </c>
      <c r="B263" s="161" t="s">
        <v>159</v>
      </c>
      <c r="C263" s="153">
        <f>Sırık!D17</f>
      </c>
      <c r="D263" s="157">
        <f>Sırık!E17</f>
      </c>
      <c r="E263" s="157">
        <f>Sırık!F17</f>
      </c>
      <c r="F263" s="189">
        <f>Sırık!AF17</f>
        <v>0</v>
      </c>
      <c r="G263" s="155">
        <f>Sırık!A17</f>
        <v>0</v>
      </c>
      <c r="H263" s="154" t="s">
        <v>159</v>
      </c>
      <c r="I263" s="159"/>
      <c r="J263" s="154" t="str">
        <f>BİLGİLERİ!$F$21</f>
        <v>Büyük Erkekler</v>
      </c>
      <c r="K263" s="157" t="str">
        <f t="shared" si="11"/>
        <v>Adana-Sprint ve Atlamalar Federasyon Deneme Yarışmaları</v>
      </c>
      <c r="L263" s="158" t="e">
        <f>Sırık!#REF!</f>
        <v>#REF!</v>
      </c>
      <c r="M263" s="158" t="s">
        <v>186</v>
      </c>
    </row>
    <row r="264" spans="1:13" ht="24.75" customHeight="1">
      <c r="A264" s="152">
        <v>781</v>
      </c>
      <c r="B264" s="161" t="s">
        <v>159</v>
      </c>
      <c r="C264" s="153">
        <f>Sırık!D18</f>
      </c>
      <c r="D264" s="157">
        <f>Sırık!E18</f>
      </c>
      <c r="E264" s="157">
        <f>Sırık!F18</f>
      </c>
      <c r="F264" s="189">
        <f>Sırık!AF18</f>
        <v>0</v>
      </c>
      <c r="G264" s="155">
        <f>Sırık!A18</f>
        <v>0</v>
      </c>
      <c r="H264" s="154" t="s">
        <v>159</v>
      </c>
      <c r="I264" s="159"/>
      <c r="J264" s="154" t="str">
        <f>BİLGİLERİ!$F$21</f>
        <v>Büyük Erkekler</v>
      </c>
      <c r="K264" s="157" t="str">
        <f t="shared" si="11"/>
        <v>Adana-Sprint ve Atlamalar Federasyon Deneme Yarışmaları</v>
      </c>
      <c r="L264" s="158" t="e">
        <f>Sırık!#REF!</f>
        <v>#REF!</v>
      </c>
      <c r="M264" s="158" t="s">
        <v>186</v>
      </c>
    </row>
    <row r="265" spans="1:13" ht="24.75" customHeight="1">
      <c r="A265" s="152">
        <v>782</v>
      </c>
      <c r="B265" s="161" t="s">
        <v>159</v>
      </c>
      <c r="C265" s="153">
        <f>Sırık!D19</f>
      </c>
      <c r="D265" s="157">
        <f>Sırık!E19</f>
      </c>
      <c r="E265" s="157">
        <f>Sırık!F19</f>
      </c>
      <c r="F265" s="189">
        <f>Sırık!AF19</f>
        <v>0</v>
      </c>
      <c r="G265" s="155">
        <f>Sırık!A19</f>
        <v>0</v>
      </c>
      <c r="H265" s="154" t="s">
        <v>159</v>
      </c>
      <c r="I265" s="159"/>
      <c r="J265" s="154" t="str">
        <f>BİLGİLERİ!$F$21</f>
        <v>Büyük Erkekler</v>
      </c>
      <c r="K265" s="157" t="str">
        <f t="shared" si="11"/>
        <v>Adana-Sprint ve Atlamalar Federasyon Deneme Yarışmaları</v>
      </c>
      <c r="L265" s="158" t="e">
        <f>Sırık!#REF!</f>
        <v>#REF!</v>
      </c>
      <c r="M265" s="158" t="s">
        <v>186</v>
      </c>
    </row>
    <row r="266" spans="1:13" ht="24.75" customHeight="1">
      <c r="A266" s="152">
        <v>783</v>
      </c>
      <c r="B266" s="161" t="s">
        <v>159</v>
      </c>
      <c r="C266" s="153">
        <f>Sırık!D20</f>
      </c>
      <c r="D266" s="157">
        <f>Sırık!E20</f>
      </c>
      <c r="E266" s="157">
        <f>Sırık!F20</f>
      </c>
      <c r="F266" s="189">
        <f>Sırık!AF20</f>
        <v>0</v>
      </c>
      <c r="G266" s="155">
        <f>Sırık!A20</f>
        <v>0</v>
      </c>
      <c r="H266" s="154" t="s">
        <v>159</v>
      </c>
      <c r="I266" s="159"/>
      <c r="J266" s="154" t="str">
        <f>BİLGİLERİ!$F$21</f>
        <v>Büyük Erkekler</v>
      </c>
      <c r="K266" s="157" t="str">
        <f t="shared" si="11"/>
        <v>Adana-Sprint ve Atlamalar Federasyon Deneme Yarışmaları</v>
      </c>
      <c r="L266" s="158" t="e">
        <f>Sırık!#REF!</f>
        <v>#REF!</v>
      </c>
      <c r="M266" s="158" t="s">
        <v>186</v>
      </c>
    </row>
    <row r="267" spans="1:13" ht="24.75" customHeight="1">
      <c r="A267" s="152">
        <v>784</v>
      </c>
      <c r="B267" s="161" t="s">
        <v>159</v>
      </c>
      <c r="C267" s="153">
        <f>Sırık!D21</f>
      </c>
      <c r="D267" s="157">
        <f>Sırık!E21</f>
      </c>
      <c r="E267" s="157">
        <f>Sırık!F21</f>
      </c>
      <c r="F267" s="189">
        <f>Sırık!AF21</f>
        <v>0</v>
      </c>
      <c r="G267" s="155">
        <f>Sırık!A21</f>
        <v>0</v>
      </c>
      <c r="H267" s="154" t="s">
        <v>159</v>
      </c>
      <c r="I267" s="159"/>
      <c r="J267" s="154" t="str">
        <f>BİLGİLERİ!$F$21</f>
        <v>Büyük Erkekler</v>
      </c>
      <c r="K267" s="157" t="str">
        <f t="shared" si="11"/>
        <v>Adana-Sprint ve Atlamalar Federasyon Deneme Yarışmaları</v>
      </c>
      <c r="L267" s="158" t="e">
        <f>Sırık!#REF!</f>
        <v>#REF!</v>
      </c>
      <c r="M267" s="158" t="s">
        <v>186</v>
      </c>
    </row>
    <row r="268" spans="1:13" ht="24.75" customHeight="1">
      <c r="A268" s="152">
        <v>785</v>
      </c>
      <c r="B268" s="161" t="s">
        <v>159</v>
      </c>
      <c r="C268" s="153">
        <f>Sırık!D22</f>
      </c>
      <c r="D268" s="157">
        <f>Sırık!E22</f>
      </c>
      <c r="E268" s="157">
        <f>Sırık!F22</f>
      </c>
      <c r="F268" s="189">
        <f>Sırık!AF22</f>
        <v>0</v>
      </c>
      <c r="G268" s="155">
        <f>Sırık!A22</f>
        <v>0</v>
      </c>
      <c r="H268" s="154" t="s">
        <v>159</v>
      </c>
      <c r="I268" s="159"/>
      <c r="J268" s="154" t="str">
        <f>BİLGİLERİ!$F$21</f>
        <v>Büyük Erkekler</v>
      </c>
      <c r="K268" s="157" t="str">
        <f t="shared" si="11"/>
        <v>Adana-Sprint ve Atlamalar Federasyon Deneme Yarışmaları</v>
      </c>
      <c r="L268" s="158" t="e">
        <f>Sırık!#REF!</f>
        <v>#REF!</v>
      </c>
      <c r="M268" s="158" t="s">
        <v>186</v>
      </c>
    </row>
    <row r="269" spans="1:13" ht="24.75" customHeight="1">
      <c r="A269" s="152">
        <v>786</v>
      </c>
      <c r="B269" s="161" t="s">
        <v>159</v>
      </c>
      <c r="C269" s="153">
        <f>Sırık!D23</f>
      </c>
      <c r="D269" s="157">
        <f>Sırık!E23</f>
      </c>
      <c r="E269" s="157">
        <f>Sırık!F23</f>
      </c>
      <c r="F269" s="189">
        <f>Sırık!AF23</f>
        <v>0</v>
      </c>
      <c r="G269" s="155">
        <f>Sırık!A23</f>
        <v>0</v>
      </c>
      <c r="H269" s="154" t="s">
        <v>159</v>
      </c>
      <c r="I269" s="159"/>
      <c r="J269" s="154" t="str">
        <f>BİLGİLERİ!$F$21</f>
        <v>Büyük Erkekler</v>
      </c>
      <c r="K269" s="157" t="str">
        <f t="shared" si="11"/>
        <v>Adana-Sprint ve Atlamalar Federasyon Deneme Yarışmaları</v>
      </c>
      <c r="L269" s="158" t="e">
        <f>Sırık!#REF!</f>
        <v>#REF!</v>
      </c>
      <c r="M269" s="158" t="s">
        <v>186</v>
      </c>
    </row>
    <row r="270" spans="1:13" ht="24.75" customHeight="1">
      <c r="A270" s="152">
        <v>787</v>
      </c>
      <c r="B270" s="161" t="s">
        <v>159</v>
      </c>
      <c r="C270" s="153">
        <f>Sırık!D24</f>
      </c>
      <c r="D270" s="157">
        <f>Sırık!E24</f>
      </c>
      <c r="E270" s="157">
        <f>Sırık!F24</f>
      </c>
      <c r="F270" s="189">
        <f>Sırık!AF24</f>
        <v>0</v>
      </c>
      <c r="G270" s="155">
        <f>Sırık!A24</f>
        <v>0</v>
      </c>
      <c r="H270" s="154" t="s">
        <v>159</v>
      </c>
      <c r="I270" s="159"/>
      <c r="J270" s="154" t="str">
        <f>BİLGİLERİ!$F$21</f>
        <v>Büyük Erkekler</v>
      </c>
      <c r="K270" s="157" t="str">
        <f t="shared" si="11"/>
        <v>Adana-Sprint ve Atlamalar Federasyon Deneme Yarışmaları</v>
      </c>
      <c r="L270" s="158" t="e">
        <f>Sırık!#REF!</f>
        <v>#REF!</v>
      </c>
      <c r="M270" s="158" t="s">
        <v>186</v>
      </c>
    </row>
    <row r="271" spans="1:13" ht="24.75" customHeight="1">
      <c r="A271" s="152">
        <v>788</v>
      </c>
      <c r="B271" s="161" t="s">
        <v>159</v>
      </c>
      <c r="C271" s="153">
        <f>Sırık!D25</f>
      </c>
      <c r="D271" s="157">
        <f>Sırık!E25</f>
      </c>
      <c r="E271" s="157">
        <f>Sırık!F25</f>
      </c>
      <c r="F271" s="189">
        <f>Sırık!AF25</f>
        <v>0</v>
      </c>
      <c r="G271" s="155">
        <f>Sırık!A25</f>
        <v>0</v>
      </c>
      <c r="H271" s="154" t="s">
        <v>159</v>
      </c>
      <c r="I271" s="159"/>
      <c r="J271" s="154" t="str">
        <f>BİLGİLERİ!$F$21</f>
        <v>Büyük Erkekler</v>
      </c>
      <c r="K271" s="157" t="str">
        <f t="shared" si="11"/>
        <v>Adana-Sprint ve Atlamalar Federasyon Deneme Yarışmaları</v>
      </c>
      <c r="L271" s="158" t="e">
        <f>Sırık!#REF!</f>
        <v>#REF!</v>
      </c>
      <c r="M271" s="158" t="s">
        <v>186</v>
      </c>
    </row>
    <row r="272" spans="1:13" ht="24.75" customHeight="1">
      <c r="A272" s="152">
        <v>789</v>
      </c>
      <c r="B272" s="161" t="s">
        <v>159</v>
      </c>
      <c r="C272" s="153">
        <f>Sırık!D26</f>
      </c>
      <c r="D272" s="157">
        <f>Sırık!E26</f>
      </c>
      <c r="E272" s="157">
        <f>Sırık!F26</f>
      </c>
      <c r="F272" s="189">
        <f>Sırık!AF26</f>
        <v>0</v>
      </c>
      <c r="G272" s="155">
        <f>Sırık!A26</f>
        <v>0</v>
      </c>
      <c r="H272" s="154" t="s">
        <v>159</v>
      </c>
      <c r="I272" s="159"/>
      <c r="J272" s="154" t="str">
        <f>BİLGİLERİ!$F$21</f>
        <v>Büyük Erkekler</v>
      </c>
      <c r="K272" s="157" t="str">
        <f t="shared" si="11"/>
        <v>Adana-Sprint ve Atlamalar Federasyon Deneme Yarışmaları</v>
      </c>
      <c r="L272" s="158" t="e">
        <f>Sırık!#REF!</f>
        <v>#REF!</v>
      </c>
      <c r="M272" s="158" t="s">
        <v>186</v>
      </c>
    </row>
    <row r="273" spans="1:13" ht="24.75" customHeight="1">
      <c r="A273" s="152">
        <v>790</v>
      </c>
      <c r="B273" s="161" t="s">
        <v>159</v>
      </c>
      <c r="C273" s="153">
        <f>Sırık!D27</f>
      </c>
      <c r="D273" s="157">
        <f>Sırık!E27</f>
      </c>
      <c r="E273" s="157">
        <f>Sırık!F27</f>
      </c>
      <c r="F273" s="189">
        <f>Sırık!AF27</f>
        <v>0</v>
      </c>
      <c r="G273" s="155">
        <f>Sırık!A27</f>
        <v>0</v>
      </c>
      <c r="H273" s="154" t="s">
        <v>159</v>
      </c>
      <c r="I273" s="159"/>
      <c r="J273" s="154" t="str">
        <f>BİLGİLERİ!$F$21</f>
        <v>Büyük Erkekler</v>
      </c>
      <c r="K273" s="157" t="str">
        <f t="shared" si="11"/>
        <v>Adana-Sprint ve Atlamalar Federasyon Deneme Yarışmaları</v>
      </c>
      <c r="L273" s="158" t="e">
        <f>Sırık!#REF!</f>
        <v>#REF!</v>
      </c>
      <c r="M273" s="158" t="s">
        <v>186</v>
      </c>
    </row>
    <row r="274" spans="1:13" ht="24.75" customHeight="1">
      <c r="A274" s="152">
        <v>791</v>
      </c>
      <c r="B274" s="161" t="s">
        <v>159</v>
      </c>
      <c r="C274" s="153">
        <f>Sırık!D28</f>
      </c>
      <c r="D274" s="157">
        <f>Sırık!E28</f>
      </c>
      <c r="E274" s="157">
        <f>Sırık!F28</f>
      </c>
      <c r="F274" s="189">
        <f>Sırık!AF28</f>
        <v>0</v>
      </c>
      <c r="G274" s="155">
        <f>Sırık!A28</f>
        <v>0</v>
      </c>
      <c r="H274" s="154" t="s">
        <v>159</v>
      </c>
      <c r="I274" s="159"/>
      <c r="J274" s="154" t="str">
        <f>BİLGİLERİ!$F$21</f>
        <v>Büyük Erkekler</v>
      </c>
      <c r="K274" s="157" t="str">
        <f t="shared" si="11"/>
        <v>Adana-Sprint ve Atlamalar Federasyon Deneme Yarışmaları</v>
      </c>
      <c r="L274" s="158" t="e">
        <f>Sırık!#REF!</f>
        <v>#REF!</v>
      </c>
      <c r="M274" s="158" t="s">
        <v>186</v>
      </c>
    </row>
    <row r="275" spans="1:13" ht="24.75" customHeight="1">
      <c r="A275" s="152">
        <v>792</v>
      </c>
      <c r="B275" s="161" t="s">
        <v>159</v>
      </c>
      <c r="C275" s="153">
        <f>Sırık!D29</f>
      </c>
      <c r="D275" s="157">
        <f>Sırık!E29</f>
      </c>
      <c r="E275" s="157">
        <f>Sırık!F29</f>
      </c>
      <c r="F275" s="189">
        <f>Sırık!AF29</f>
        <v>0</v>
      </c>
      <c r="G275" s="155">
        <f>Sırık!A29</f>
        <v>0</v>
      </c>
      <c r="H275" s="154" t="s">
        <v>159</v>
      </c>
      <c r="I275" s="159"/>
      <c r="J275" s="154" t="str">
        <f>BİLGİLERİ!$F$21</f>
        <v>Büyük Erkekler</v>
      </c>
      <c r="K275" s="157" t="str">
        <f t="shared" si="11"/>
        <v>Adana-Sprint ve Atlamalar Federasyon Deneme Yarışmaları</v>
      </c>
      <c r="L275" s="158" t="e">
        <f>Sırık!#REF!</f>
        <v>#REF!</v>
      </c>
      <c r="M275" s="158" t="s">
        <v>186</v>
      </c>
    </row>
    <row r="276" spans="1:13" ht="24.75" customHeight="1">
      <c r="A276" s="152">
        <v>793</v>
      </c>
      <c r="B276" s="161" t="s">
        <v>159</v>
      </c>
      <c r="C276" s="153">
        <f>Sırık!D30</f>
      </c>
      <c r="D276" s="157">
        <f>Sırık!E30</f>
      </c>
      <c r="E276" s="157">
        <f>Sırık!F30</f>
      </c>
      <c r="F276" s="189">
        <f>Sırık!AF30</f>
        <v>0</v>
      </c>
      <c r="G276" s="155">
        <f>Sırık!A30</f>
        <v>0</v>
      </c>
      <c r="H276" s="154" t="s">
        <v>159</v>
      </c>
      <c r="I276" s="159"/>
      <c r="J276" s="154" t="str">
        <f>BİLGİLERİ!$F$21</f>
        <v>Büyük Erkekler</v>
      </c>
      <c r="K276" s="157" t="str">
        <f t="shared" si="11"/>
        <v>Adana-Sprint ve Atlamalar Federasyon Deneme Yarışmaları</v>
      </c>
      <c r="L276" s="158" t="e">
        <f>Sırık!#REF!</f>
        <v>#REF!</v>
      </c>
      <c r="M276" s="158" t="s">
        <v>186</v>
      </c>
    </row>
    <row r="277" spans="1:13" ht="24.75" customHeight="1">
      <c r="A277" s="152">
        <v>794</v>
      </c>
      <c r="B277" s="161" t="s">
        <v>159</v>
      </c>
      <c r="C277" s="153">
        <f>Sırık!D31</f>
      </c>
      <c r="D277" s="157">
        <f>Sırık!E31</f>
      </c>
      <c r="E277" s="157">
        <f>Sırık!F31</f>
      </c>
      <c r="F277" s="189">
        <f>Sırık!AF31</f>
        <v>0</v>
      </c>
      <c r="G277" s="155">
        <f>Sırık!A31</f>
        <v>0</v>
      </c>
      <c r="H277" s="154" t="s">
        <v>159</v>
      </c>
      <c r="I277" s="159"/>
      <c r="J277" s="154" t="str">
        <f>BİLGİLERİ!$F$21</f>
        <v>Büyük Erkekler</v>
      </c>
      <c r="K277" s="157" t="str">
        <f t="shared" si="11"/>
        <v>Adana-Sprint ve Atlamalar Federasyon Deneme Yarışmaları</v>
      </c>
      <c r="L277" s="158" t="e">
        <f>Sırık!#REF!</f>
        <v>#REF!</v>
      </c>
      <c r="M277" s="158" t="s">
        <v>186</v>
      </c>
    </row>
    <row r="278" spans="1:13" ht="24.75" customHeight="1">
      <c r="A278" s="152">
        <v>795</v>
      </c>
      <c r="B278" s="161" t="s">
        <v>159</v>
      </c>
      <c r="C278" s="153">
        <f>Sırık!D32</f>
      </c>
      <c r="D278" s="157">
        <f>Sırık!E32</f>
      </c>
      <c r="E278" s="157">
        <f>Sırık!F32</f>
      </c>
      <c r="F278" s="189">
        <f>Sırık!AF32</f>
        <v>0</v>
      </c>
      <c r="G278" s="155">
        <f>Sırık!A32</f>
        <v>0</v>
      </c>
      <c r="H278" s="154" t="s">
        <v>159</v>
      </c>
      <c r="I278" s="159"/>
      <c r="J278" s="154" t="str">
        <f>BİLGİLERİ!$F$21</f>
        <v>Büyük Erkekler</v>
      </c>
      <c r="K278" s="157" t="str">
        <f t="shared" si="11"/>
        <v>Adana-Sprint ve Atlamalar Federasyon Deneme Yarışmaları</v>
      </c>
      <c r="L278" s="158" t="e">
        <f>Sırık!#REF!</f>
        <v>#REF!</v>
      </c>
      <c r="M278" s="158" t="s">
        <v>186</v>
      </c>
    </row>
    <row r="279" ht="24" customHeight="1"/>
    <row r="280" ht="24" customHeight="1"/>
    <row r="281" ht="24" customHeight="1"/>
    <row r="282" ht="24" customHeight="1"/>
    <row r="283" ht="24" customHeight="1"/>
    <row r="284" ht="24" customHeight="1"/>
    <row r="285" ht="24" customHeight="1"/>
    <row r="286" ht="24" customHeight="1"/>
    <row r="287" ht="24" customHeight="1"/>
    <row r="288" ht="24" customHeight="1"/>
    <row r="289" ht="24" customHeight="1"/>
    <row r="290" ht="24" customHeight="1"/>
  </sheetData>
  <sheetProtection/>
  <autoFilter ref="A2:M181"/>
  <mergeCells count="2">
    <mergeCell ref="L1:M1"/>
    <mergeCell ref="A1:J1"/>
  </mergeCells>
  <printOptions/>
  <pageMargins left="0.7" right="0.7" top="0.75" bottom="0.75" header="0.3" footer="0.3"/>
  <pageSetup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tabColor rgb="FFFFFF00"/>
  </sheetPr>
  <dimension ref="A1:M42"/>
  <sheetViews>
    <sheetView zoomScale="78" zoomScaleNormal="78" zoomScalePageLayoutView="0" workbookViewId="0" topLeftCell="A11">
      <selection activeCell="F20" sqref="F20"/>
    </sheetView>
  </sheetViews>
  <sheetFormatPr defaultColWidth="9.140625" defaultRowHeight="12.75"/>
  <cols>
    <col min="1" max="1" width="2.57421875" style="108" customWidth="1"/>
    <col min="2" max="2" width="24.140625" style="128" bestFit="1" customWidth="1"/>
    <col min="3" max="3" width="28.421875" style="108" bestFit="1" customWidth="1"/>
    <col min="4" max="4" width="27.00390625" style="108" customWidth="1"/>
    <col min="5" max="5" width="36.28125" style="108" customWidth="1"/>
    <col min="6" max="6" width="2.421875" style="108" customWidth="1"/>
    <col min="7" max="7" width="2.57421875" style="108" customWidth="1"/>
    <col min="8" max="8" width="119.8515625" style="108" customWidth="1"/>
    <col min="9" max="16384" width="9.140625" style="108" customWidth="1"/>
  </cols>
  <sheetData>
    <row r="1" spans="1:8" ht="12" customHeight="1">
      <c r="A1" s="106"/>
      <c r="B1" s="107"/>
      <c r="C1" s="106"/>
      <c r="D1" s="106"/>
      <c r="E1" s="106"/>
      <c r="F1" s="106"/>
      <c r="G1" s="104"/>
      <c r="H1" s="459" t="s">
        <v>84</v>
      </c>
    </row>
    <row r="2" spans="1:13" ht="51" customHeight="1">
      <c r="A2" s="106"/>
      <c r="B2" s="468" t="str">
        <f>BİLGİLERİ!F19</f>
        <v>Sprint ve Atlamalar Federasyon Deneme Yarışmaları</v>
      </c>
      <c r="C2" s="469"/>
      <c r="D2" s="469"/>
      <c r="E2" s="470"/>
      <c r="F2" s="106"/>
      <c r="H2" s="460"/>
      <c r="I2" s="105"/>
      <c r="J2" s="105"/>
      <c r="K2" s="105"/>
      <c r="L2" s="105"/>
      <c r="M2" s="109"/>
    </row>
    <row r="3" spans="1:12" ht="20.25" customHeight="1">
      <c r="A3" s="106"/>
      <c r="B3" s="465" t="s">
        <v>19</v>
      </c>
      <c r="C3" s="466"/>
      <c r="D3" s="466"/>
      <c r="E3" s="467"/>
      <c r="F3" s="106"/>
      <c r="H3" s="460"/>
      <c r="I3" s="110"/>
      <c r="J3" s="110"/>
      <c r="K3" s="110"/>
      <c r="L3" s="110"/>
    </row>
    <row r="4" spans="1:12" ht="48">
      <c r="A4" s="106"/>
      <c r="B4" s="471" t="s">
        <v>85</v>
      </c>
      <c r="C4" s="472"/>
      <c r="D4" s="472"/>
      <c r="E4" s="473"/>
      <c r="F4" s="106"/>
      <c r="H4" s="111" t="s">
        <v>72</v>
      </c>
      <c r="I4" s="112"/>
      <c r="J4" s="112"/>
      <c r="K4" s="112"/>
      <c r="L4" s="112"/>
    </row>
    <row r="5" spans="1:12" ht="45" customHeight="1">
      <c r="A5" s="106"/>
      <c r="B5" s="461" t="str">
        <f>BİLGİLERİ!F21</f>
        <v>Büyük Erkekler</v>
      </c>
      <c r="C5" s="462"/>
      <c r="D5" s="463" t="s">
        <v>62</v>
      </c>
      <c r="E5" s="464"/>
      <c r="F5" s="106"/>
      <c r="H5" s="111" t="s">
        <v>73</v>
      </c>
      <c r="I5" s="112"/>
      <c r="J5" s="112"/>
      <c r="K5" s="112"/>
      <c r="L5" s="112"/>
    </row>
    <row r="6" spans="1:12" ht="39.75" customHeight="1">
      <c r="A6" s="106"/>
      <c r="B6" s="142" t="s">
        <v>9</v>
      </c>
      <c r="C6" s="142" t="s">
        <v>10</v>
      </c>
      <c r="D6" s="142" t="s">
        <v>46</v>
      </c>
      <c r="E6" s="142" t="s">
        <v>54</v>
      </c>
      <c r="F6" s="106"/>
      <c r="H6" s="111" t="s">
        <v>74</v>
      </c>
      <c r="I6" s="112"/>
      <c r="J6" s="112"/>
      <c r="K6" s="112"/>
      <c r="L6" s="112"/>
    </row>
    <row r="7" spans="1:12" s="116" customFormat="1" ht="41.25" customHeight="1">
      <c r="A7" s="113"/>
      <c r="B7" s="114" t="s">
        <v>283</v>
      </c>
      <c r="C7" s="140" t="s">
        <v>93</v>
      </c>
      <c r="D7" s="206">
        <v>1114</v>
      </c>
      <c r="E7" s="115"/>
      <c r="F7" s="113"/>
      <c r="H7" s="111" t="s">
        <v>75</v>
      </c>
      <c r="I7" s="112"/>
      <c r="J7" s="112"/>
      <c r="K7" s="112"/>
      <c r="L7" s="112"/>
    </row>
    <row r="8" spans="1:12" s="116" customFormat="1" ht="41.25" customHeight="1">
      <c r="A8" s="113"/>
      <c r="B8" s="114" t="s">
        <v>284</v>
      </c>
      <c r="C8" s="140" t="s">
        <v>162</v>
      </c>
      <c r="D8" s="206">
        <v>5044</v>
      </c>
      <c r="E8" s="115"/>
      <c r="F8" s="113"/>
      <c r="H8" s="111" t="s">
        <v>76</v>
      </c>
      <c r="I8" s="112"/>
      <c r="J8" s="112"/>
      <c r="K8" s="112"/>
      <c r="L8" s="112"/>
    </row>
    <row r="9" spans="1:12" s="116" customFormat="1" ht="41.25" customHeight="1">
      <c r="A9" s="113"/>
      <c r="B9" s="114"/>
      <c r="C9" s="140"/>
      <c r="D9" s="353"/>
      <c r="E9" s="115"/>
      <c r="F9" s="113"/>
      <c r="H9" s="111" t="s">
        <v>77</v>
      </c>
      <c r="I9" s="112"/>
      <c r="J9" s="112"/>
      <c r="K9" s="112"/>
      <c r="L9" s="112"/>
    </row>
    <row r="10" spans="1:12" s="116" customFormat="1" ht="41.25" customHeight="1">
      <c r="A10" s="113"/>
      <c r="B10" s="114" t="s">
        <v>282</v>
      </c>
      <c r="C10" s="140" t="s">
        <v>189</v>
      </c>
      <c r="D10" s="206">
        <v>1614</v>
      </c>
      <c r="E10" s="115"/>
      <c r="F10" s="113"/>
      <c r="H10" s="111" t="s">
        <v>78</v>
      </c>
      <c r="I10" s="112"/>
      <c r="J10" s="112"/>
      <c r="K10" s="112"/>
      <c r="L10" s="112"/>
    </row>
    <row r="11" spans="1:12" s="116" customFormat="1" ht="41.25" customHeight="1">
      <c r="A11" s="113"/>
      <c r="B11" s="114" t="s">
        <v>280</v>
      </c>
      <c r="C11" s="140" t="s">
        <v>196</v>
      </c>
      <c r="D11" s="206">
        <v>200</v>
      </c>
      <c r="E11" s="115"/>
      <c r="F11" s="113"/>
      <c r="H11" s="111" t="s">
        <v>79</v>
      </c>
      <c r="I11" s="112"/>
      <c r="J11" s="112"/>
      <c r="K11" s="112"/>
      <c r="L11" s="112"/>
    </row>
    <row r="12" spans="1:12" s="116" customFormat="1" ht="41.25" customHeight="1">
      <c r="A12" s="113"/>
      <c r="B12" s="114" t="s">
        <v>281</v>
      </c>
      <c r="C12" s="140" t="s">
        <v>94</v>
      </c>
      <c r="D12" s="206">
        <v>700</v>
      </c>
      <c r="E12" s="115"/>
      <c r="F12" s="113"/>
      <c r="H12" s="111" t="s">
        <v>80</v>
      </c>
      <c r="I12" s="112"/>
      <c r="J12" s="112"/>
      <c r="K12" s="112"/>
      <c r="L12" s="112"/>
    </row>
    <row r="13" spans="1:12" s="116" customFormat="1" ht="41.25" customHeight="1">
      <c r="A13" s="113"/>
      <c r="B13" s="114"/>
      <c r="C13" s="140"/>
      <c r="D13" s="206"/>
      <c r="E13" s="115"/>
      <c r="F13" s="113"/>
      <c r="H13" s="111" t="s">
        <v>81</v>
      </c>
      <c r="I13" s="112"/>
      <c r="J13" s="112"/>
      <c r="K13" s="112"/>
      <c r="L13" s="112"/>
    </row>
    <row r="14" spans="1:12" s="116" customFormat="1" ht="41.25" customHeight="1">
      <c r="A14" s="113"/>
      <c r="B14" s="461" t="str">
        <f>BİLGİLERİ!F21</f>
        <v>Büyük Erkekler</v>
      </c>
      <c r="C14" s="462"/>
      <c r="D14" s="463" t="s">
        <v>63</v>
      </c>
      <c r="E14" s="464"/>
      <c r="F14" s="113"/>
      <c r="H14" s="111" t="s">
        <v>82</v>
      </c>
      <c r="I14" s="112"/>
      <c r="J14" s="112"/>
      <c r="K14" s="112"/>
      <c r="L14" s="112"/>
    </row>
    <row r="15" spans="1:12" s="116" customFormat="1" ht="42" customHeight="1">
      <c r="A15" s="113"/>
      <c r="B15" s="142" t="s">
        <v>9</v>
      </c>
      <c r="C15" s="142" t="s">
        <v>10</v>
      </c>
      <c r="D15" s="142" t="s">
        <v>46</v>
      </c>
      <c r="E15" s="142" t="s">
        <v>54</v>
      </c>
      <c r="F15" s="113"/>
      <c r="H15" s="111" t="s">
        <v>83</v>
      </c>
      <c r="I15" s="112"/>
      <c r="J15" s="112"/>
      <c r="K15" s="112"/>
      <c r="L15" s="112"/>
    </row>
    <row r="16" spans="1:12" s="116" customFormat="1" ht="43.5" customHeight="1">
      <c r="A16" s="113"/>
      <c r="B16" s="114" t="s">
        <v>285</v>
      </c>
      <c r="C16" s="140" t="s">
        <v>164</v>
      </c>
      <c r="D16" s="206">
        <v>2234</v>
      </c>
      <c r="E16" s="115"/>
      <c r="F16" s="113"/>
      <c r="H16" s="131" t="s">
        <v>40</v>
      </c>
      <c r="I16" s="117"/>
      <c r="J16" s="117"/>
      <c r="K16" s="117"/>
      <c r="L16" s="117"/>
    </row>
    <row r="17" spans="1:12" s="116" customFormat="1" ht="43.5" customHeight="1">
      <c r="A17" s="113"/>
      <c r="B17" s="114"/>
      <c r="C17" s="140"/>
      <c r="D17" s="353"/>
      <c r="E17" s="115"/>
      <c r="F17" s="113"/>
      <c r="H17" s="130" t="s">
        <v>36</v>
      </c>
      <c r="I17" s="117"/>
      <c r="J17" s="117"/>
      <c r="K17" s="117"/>
      <c r="L17" s="117"/>
    </row>
    <row r="18" spans="1:12" s="116" customFormat="1" ht="43.5" customHeight="1">
      <c r="A18" s="113"/>
      <c r="B18" s="114" t="s">
        <v>286</v>
      </c>
      <c r="C18" s="140" t="s">
        <v>203</v>
      </c>
      <c r="D18" s="206">
        <v>5594</v>
      </c>
      <c r="E18" s="115"/>
      <c r="F18" s="113"/>
      <c r="H18" s="130" t="s">
        <v>37</v>
      </c>
      <c r="I18" s="117"/>
      <c r="J18" s="117"/>
      <c r="K18" s="117"/>
      <c r="L18" s="117"/>
    </row>
    <row r="19" spans="1:12" s="116" customFormat="1" ht="43.5" customHeight="1">
      <c r="A19" s="113"/>
      <c r="B19" s="114" t="s">
        <v>286</v>
      </c>
      <c r="C19" s="140" t="s">
        <v>195</v>
      </c>
      <c r="D19" s="206">
        <v>1495</v>
      </c>
      <c r="E19" s="115"/>
      <c r="F19" s="113"/>
      <c r="H19" s="130" t="s">
        <v>38</v>
      </c>
      <c r="I19" s="117"/>
      <c r="J19" s="117"/>
      <c r="K19" s="117"/>
      <c r="L19" s="117"/>
    </row>
    <row r="20" spans="1:12" s="118" customFormat="1" ht="43.5" customHeight="1">
      <c r="A20" s="113"/>
      <c r="B20" s="114" t="s">
        <v>286</v>
      </c>
      <c r="C20" s="140" t="s">
        <v>163</v>
      </c>
      <c r="D20" s="206">
        <v>440</v>
      </c>
      <c r="E20" s="115"/>
      <c r="F20" s="113"/>
      <c r="H20" s="130" t="s">
        <v>39</v>
      </c>
      <c r="I20" s="117"/>
      <c r="J20" s="117"/>
      <c r="K20" s="117"/>
      <c r="L20" s="117"/>
    </row>
    <row r="21" spans="1:12" s="118" customFormat="1" ht="43.5" customHeight="1">
      <c r="A21" s="113"/>
      <c r="B21" s="114"/>
      <c r="C21" s="140"/>
      <c r="D21" s="206"/>
      <c r="E21" s="115"/>
      <c r="F21" s="113"/>
      <c r="H21" s="131" t="s">
        <v>42</v>
      </c>
      <c r="I21" s="117"/>
      <c r="J21" s="119"/>
      <c r="K21" s="119"/>
      <c r="L21" s="119"/>
    </row>
    <row r="22" spans="1:12" s="118" customFormat="1" ht="43.5" customHeight="1">
      <c r="A22" s="113"/>
      <c r="B22" s="114"/>
      <c r="C22" s="140"/>
      <c r="D22" s="206"/>
      <c r="E22" s="115"/>
      <c r="F22" s="113"/>
      <c r="H22" s="129" t="s">
        <v>41</v>
      </c>
      <c r="I22" s="120"/>
      <c r="J22" s="119"/>
      <c r="K22" s="119"/>
      <c r="L22" s="119"/>
    </row>
    <row r="23" spans="1:12" s="116" customFormat="1" ht="43.5" customHeight="1">
      <c r="A23" s="113"/>
      <c r="B23" s="114"/>
      <c r="C23" s="140"/>
      <c r="D23" s="353"/>
      <c r="E23" s="115"/>
      <c r="F23" s="113"/>
      <c r="H23" s="129" t="s">
        <v>198</v>
      </c>
      <c r="I23" s="120"/>
      <c r="J23" s="119"/>
      <c r="K23" s="119"/>
      <c r="L23" s="119"/>
    </row>
    <row r="24" spans="1:12" s="116" customFormat="1" ht="31.5" customHeight="1">
      <c r="A24" s="113"/>
      <c r="B24" s="114"/>
      <c r="C24" s="140"/>
      <c r="D24" s="141"/>
      <c r="E24" s="115"/>
      <c r="F24" s="113"/>
      <c r="H24" s="129" t="s">
        <v>199</v>
      </c>
      <c r="I24" s="120"/>
      <c r="J24" s="119"/>
      <c r="K24" s="119"/>
      <c r="L24" s="119"/>
    </row>
    <row r="25" spans="1:12" s="116" customFormat="1" ht="42.75" customHeight="1">
      <c r="A25" s="113"/>
      <c r="B25" s="114" t="s">
        <v>201</v>
      </c>
      <c r="C25" s="140" t="s">
        <v>138</v>
      </c>
      <c r="D25" s="207"/>
      <c r="E25" s="208"/>
      <c r="F25" s="113"/>
      <c r="G25" s="109"/>
      <c r="J25" s="122"/>
      <c r="K25" s="122"/>
      <c r="L25" s="122"/>
    </row>
    <row r="26" spans="1:6" s="116" customFormat="1" ht="25.5" customHeight="1">
      <c r="A26" s="113"/>
      <c r="B26" s="106"/>
      <c r="C26" s="106"/>
      <c r="D26" s="106"/>
      <c r="E26" s="192"/>
      <c r="F26" s="113"/>
    </row>
    <row r="27" spans="1:6" s="116" customFormat="1" ht="39" customHeight="1">
      <c r="A27" s="123"/>
      <c r="B27" s="121"/>
      <c r="C27" s="109"/>
      <c r="D27" s="109"/>
      <c r="E27" s="109"/>
      <c r="F27" s="123"/>
    </row>
    <row r="28" spans="1:12" s="116" customFormat="1" ht="72" customHeight="1">
      <c r="A28" s="123"/>
      <c r="F28" s="123"/>
      <c r="H28" s="124"/>
      <c r="I28" s="124"/>
      <c r="J28" s="124"/>
      <c r="K28" s="124"/>
      <c r="L28" s="124"/>
    </row>
    <row r="29" spans="1:6" s="124" customFormat="1" ht="78.75" customHeight="1">
      <c r="A29" s="125"/>
      <c r="B29" s="116"/>
      <c r="C29" s="116"/>
      <c r="D29" s="116"/>
      <c r="E29" s="116"/>
      <c r="F29" s="125"/>
    </row>
    <row r="30" spans="1:6" s="124" customFormat="1" ht="48.75" customHeight="1">
      <c r="A30" s="125"/>
      <c r="B30" s="116"/>
      <c r="C30" s="116"/>
      <c r="D30" s="116"/>
      <c r="E30" s="116"/>
      <c r="F30" s="125"/>
    </row>
    <row r="31" spans="1:6" s="124" customFormat="1" ht="38.25" customHeight="1">
      <c r="A31" s="125"/>
      <c r="F31" s="125"/>
    </row>
    <row r="32" spans="1:12" s="124" customFormat="1" ht="52.5" customHeight="1">
      <c r="A32" s="125"/>
      <c r="F32" s="125"/>
      <c r="H32" s="126"/>
      <c r="I32" s="126"/>
      <c r="J32" s="126"/>
      <c r="K32" s="126"/>
      <c r="L32" s="126"/>
    </row>
    <row r="33" spans="1:6" s="126" customFormat="1" ht="94.5" customHeight="1">
      <c r="A33" s="127"/>
      <c r="B33" s="124"/>
      <c r="C33" s="124"/>
      <c r="D33" s="124"/>
      <c r="E33" s="124"/>
      <c r="F33" s="127"/>
    </row>
    <row r="34" spans="1:6" s="126" customFormat="1" ht="34.5" customHeight="1">
      <c r="A34" s="127"/>
      <c r="B34" s="124"/>
      <c r="C34" s="124"/>
      <c r="D34" s="124"/>
      <c r="E34" s="124"/>
      <c r="F34" s="127"/>
    </row>
    <row r="35" s="126" customFormat="1" ht="47.25" customHeight="1"/>
    <row r="36" s="126" customFormat="1" ht="36.75" customHeight="1"/>
    <row r="37" s="126" customFormat="1" ht="47.25" customHeight="1"/>
    <row r="38" s="126" customFormat="1" ht="51" customHeight="1"/>
    <row r="39" s="126" customFormat="1" ht="56.25" customHeight="1"/>
    <row r="40" spans="8:12" s="126" customFormat="1" ht="49.5" customHeight="1">
      <c r="H40" s="108"/>
      <c r="I40" s="108"/>
      <c r="J40" s="108"/>
      <c r="K40" s="108"/>
      <c r="L40" s="108"/>
    </row>
    <row r="41" spans="2:5" ht="34.5" customHeight="1">
      <c r="B41" s="126"/>
      <c r="C41" s="126"/>
      <c r="D41" s="126"/>
      <c r="E41" s="126"/>
    </row>
    <row r="42" spans="2:5" ht="34.5" customHeight="1">
      <c r="B42" s="126"/>
      <c r="C42" s="126"/>
      <c r="D42" s="126"/>
      <c r="E42" s="126"/>
    </row>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H1:H3"/>
    <mergeCell ref="B5:C5"/>
    <mergeCell ref="D5:E5"/>
    <mergeCell ref="B14:C14"/>
    <mergeCell ref="D14:E14"/>
    <mergeCell ref="B3:E3"/>
    <mergeCell ref="B2:E2"/>
    <mergeCell ref="B4:E4"/>
  </mergeCells>
  <hyperlinks>
    <hyperlink ref="C7" location="'100m.'!C3" display="100 Metre"/>
    <hyperlink ref="C11" location="Yüksek!D3" display="Yüksek  Atlama"/>
    <hyperlink ref="C19" location="Üçadım!A1" display="Üçadım Atlama"/>
    <hyperlink ref="C25" location="'Puan Tablosu'!A1" display="Genel Puan Durumu"/>
    <hyperlink ref="C8" location="'400m.'!C3" display="400 Metre"/>
    <hyperlink ref="C12" location="UZUN!A1" display="Uzun Atlama"/>
    <hyperlink ref="C20" location="Sırık!D3" display="Sırıkla Atlama"/>
    <hyperlink ref="C10" location="'110m.Eng'!A1" display="110 Metre Engelli"/>
    <hyperlink ref="C16" location="'200m.'!A1" display="200 Metre"/>
    <hyperlink ref="C18" location="'300m.Eng'!A1" display="300 Metre Engelli"/>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U65536"/>
  <sheetViews>
    <sheetView view="pageBreakPreview" zoomScale="90" zoomScaleSheetLayoutView="90" zoomScalePageLayoutView="0" workbookViewId="0" topLeftCell="A2">
      <selection activeCell="A9" sqref="A9:A35"/>
    </sheetView>
  </sheetViews>
  <sheetFormatPr defaultColWidth="9.140625" defaultRowHeight="12.75"/>
  <cols>
    <col min="1" max="1" width="4.8515625" style="28" customWidth="1"/>
    <col min="2" max="2" width="6.7109375" style="28" customWidth="1"/>
    <col min="3" max="3" width="14.421875" style="21" customWidth="1"/>
    <col min="4" max="4" width="20.8515625" style="54" customWidth="1"/>
    <col min="5" max="5" width="22.8515625" style="54" customWidth="1"/>
    <col min="6" max="6" width="8.28125" style="21" customWidth="1"/>
    <col min="7" max="7" width="7.57421875" style="29" customWidth="1"/>
    <col min="8" max="8" width="1.28515625" style="21" customWidth="1"/>
    <col min="9" max="9" width="4.421875" style="28" customWidth="1"/>
    <col min="10" max="10" width="9.8515625" style="28" hidden="1" customWidth="1"/>
    <col min="11" max="11" width="6.57421875" style="28" customWidth="1"/>
    <col min="12" max="12" width="12.7109375" style="30" customWidth="1"/>
    <col min="13" max="13" width="14.7109375" style="58" bestFit="1" customWidth="1"/>
    <col min="14" max="14" width="26.8515625" style="58" customWidth="1"/>
    <col min="15" max="15" width="10.421875" style="21" customWidth="1"/>
    <col min="16" max="16" width="7.7109375" style="21" customWidth="1"/>
    <col min="17" max="17" width="5.7109375" style="21" customWidth="1"/>
    <col min="18" max="19" width="9.140625" style="21" customWidth="1"/>
    <col min="20" max="20" width="6.00390625" style="322" bestFit="1" customWidth="1"/>
    <col min="21" max="21" width="4.421875" style="320" bestFit="1" customWidth="1"/>
    <col min="22" max="16384" width="9.140625" style="21" customWidth="1"/>
  </cols>
  <sheetData>
    <row r="1" spans="1:21" s="10" customFormat="1" ht="53.25" customHeight="1">
      <c r="A1" s="474" t="str">
        <f>(BİLGİLERİ!A2)</f>
        <v>Atletizm Federasyonu                                                                                                                                                                                                                                                   Adana Atletizm İl Temsilciliği</v>
      </c>
      <c r="B1" s="474"/>
      <c r="C1" s="474"/>
      <c r="D1" s="474"/>
      <c r="E1" s="474"/>
      <c r="F1" s="474"/>
      <c r="G1" s="474"/>
      <c r="H1" s="474"/>
      <c r="I1" s="474"/>
      <c r="J1" s="474"/>
      <c r="K1" s="474"/>
      <c r="L1" s="474"/>
      <c r="M1" s="474"/>
      <c r="N1" s="474"/>
      <c r="O1" s="474"/>
      <c r="P1" s="474"/>
      <c r="T1" s="321"/>
      <c r="U1" s="319"/>
    </row>
    <row r="2" spans="1:21" s="10" customFormat="1" ht="24.75" customHeight="1">
      <c r="A2" s="475" t="str">
        <f>BİLGİLERİ!F19</f>
        <v>Sprint ve Atlamalar Federasyon Deneme Yarışmaları</v>
      </c>
      <c r="B2" s="475"/>
      <c r="C2" s="475"/>
      <c r="D2" s="475"/>
      <c r="E2" s="475"/>
      <c r="F2" s="475"/>
      <c r="G2" s="475"/>
      <c r="H2" s="475"/>
      <c r="I2" s="475"/>
      <c r="J2" s="475"/>
      <c r="K2" s="475"/>
      <c r="L2" s="475"/>
      <c r="M2" s="475"/>
      <c r="N2" s="475"/>
      <c r="O2" s="475"/>
      <c r="P2" s="475"/>
      <c r="T2" s="321"/>
      <c r="U2" s="319"/>
    </row>
    <row r="3" spans="1:21" s="12" customFormat="1" ht="21.75" customHeight="1">
      <c r="A3" s="476" t="s">
        <v>68</v>
      </c>
      <c r="B3" s="476"/>
      <c r="C3" s="476"/>
      <c r="D3" s="477" t="str">
        <f>'YARIŞMA PROGRAMI'!C7</f>
        <v>100 Metre</v>
      </c>
      <c r="E3" s="477"/>
      <c r="F3" s="478" t="s">
        <v>45</v>
      </c>
      <c r="G3" s="478"/>
      <c r="H3" s="11" t="s">
        <v>53</v>
      </c>
      <c r="I3" s="488">
        <f>'YARIŞMA PROGRAMI'!D7</f>
        <v>1114</v>
      </c>
      <c r="J3" s="488"/>
      <c r="K3" s="488"/>
      <c r="L3" s="488"/>
      <c r="M3" s="264"/>
      <c r="N3" s="486"/>
      <c r="O3" s="486"/>
      <c r="P3" s="486"/>
      <c r="R3" s="356"/>
      <c r="T3" s="321"/>
      <c r="U3" s="319"/>
    </row>
    <row r="4" spans="1:21" s="12" customFormat="1" ht="17.25" customHeight="1">
      <c r="A4" s="481" t="s">
        <v>57</v>
      </c>
      <c r="B4" s="481"/>
      <c r="C4" s="481"/>
      <c r="D4" s="482" t="s">
        <v>314</v>
      </c>
      <c r="E4" s="482"/>
      <c r="F4" s="34"/>
      <c r="G4" s="34"/>
      <c r="H4" s="34"/>
      <c r="I4" s="34"/>
      <c r="J4" s="34"/>
      <c r="K4" s="34"/>
      <c r="L4" s="35"/>
      <c r="M4" s="86" t="s">
        <v>66</v>
      </c>
      <c r="N4" s="487" t="str">
        <f>'YARIŞMA PROGRAMI'!B7</f>
        <v>10 Mayıs 2014 - 17.10</v>
      </c>
      <c r="O4" s="487"/>
      <c r="P4" s="487"/>
      <c r="T4" s="321"/>
      <c r="U4" s="319"/>
    </row>
    <row r="5" spans="1:21" s="10" customFormat="1" ht="19.5" customHeight="1">
      <c r="A5" s="13"/>
      <c r="B5" s="13"/>
      <c r="C5" s="14"/>
      <c r="D5" s="15"/>
      <c r="E5" s="16"/>
      <c r="F5" s="16"/>
      <c r="G5" s="16"/>
      <c r="H5" s="16"/>
      <c r="I5" s="13"/>
      <c r="J5" s="13"/>
      <c r="K5" s="13"/>
      <c r="L5" s="17"/>
      <c r="M5" s="18"/>
      <c r="N5" s="485">
        <f ca="1">NOW()</f>
        <v>41771.67635810185</v>
      </c>
      <c r="O5" s="485"/>
      <c r="P5" s="485"/>
      <c r="T5" s="321"/>
      <c r="U5" s="319"/>
    </row>
    <row r="6" spans="1:21" s="19" customFormat="1" ht="24.75" customHeight="1">
      <c r="A6" s="483" t="s">
        <v>11</v>
      </c>
      <c r="B6" s="489" t="s">
        <v>51</v>
      </c>
      <c r="C6" s="491" t="s">
        <v>64</v>
      </c>
      <c r="D6" s="484" t="s">
        <v>13</v>
      </c>
      <c r="E6" s="484" t="s">
        <v>97</v>
      </c>
      <c r="F6" s="484" t="s">
        <v>14</v>
      </c>
      <c r="G6" s="479" t="s">
        <v>147</v>
      </c>
      <c r="I6" s="332" t="s">
        <v>15</v>
      </c>
      <c r="J6" s="333"/>
      <c r="K6" s="333"/>
      <c r="L6" s="333"/>
      <c r="M6" s="336" t="s">
        <v>193</v>
      </c>
      <c r="N6" s="337"/>
      <c r="O6" s="333"/>
      <c r="P6" s="334"/>
      <c r="T6" s="322"/>
      <c r="U6" s="320"/>
    </row>
    <row r="7" spans="1:16" ht="26.25" customHeight="1">
      <c r="A7" s="483"/>
      <c r="B7" s="490"/>
      <c r="C7" s="491"/>
      <c r="D7" s="484"/>
      <c r="E7" s="484"/>
      <c r="F7" s="484"/>
      <c r="G7" s="480"/>
      <c r="H7" s="20"/>
      <c r="I7" s="51" t="s">
        <v>11</v>
      </c>
      <c r="J7" s="48" t="s">
        <v>52</v>
      </c>
      <c r="K7" s="48" t="s">
        <v>51</v>
      </c>
      <c r="L7" s="49" t="s">
        <v>12</v>
      </c>
      <c r="M7" s="50" t="s">
        <v>13</v>
      </c>
      <c r="N7" s="50" t="s">
        <v>97</v>
      </c>
      <c r="O7" s="362" t="s">
        <v>14</v>
      </c>
      <c r="P7" s="48" t="s">
        <v>27</v>
      </c>
    </row>
    <row r="8" spans="1:21" s="19" customFormat="1" ht="41.25" customHeight="1">
      <c r="A8" s="23">
        <v>1</v>
      </c>
      <c r="B8" s="25">
        <v>420</v>
      </c>
      <c r="C8" s="26">
        <v>31048</v>
      </c>
      <c r="D8" s="52" t="s">
        <v>306</v>
      </c>
      <c r="E8" s="52" t="s">
        <v>307</v>
      </c>
      <c r="F8" s="361">
        <v>1834</v>
      </c>
      <c r="G8" s="352"/>
      <c r="H8" s="22"/>
      <c r="I8" s="23">
        <v>1</v>
      </c>
      <c r="J8" s="24"/>
      <c r="K8" s="25">
        <f>IF(ISERROR(VLOOKUP(J8,'KAYIT LİSTESİ'!$B$4:$H$800,2,0)),"",(VLOOKUP(J8,'KAYIT LİSTESİ'!$B$4:$H$800,2,0)))</f>
      </c>
      <c r="L8" s="26">
        <f>IF(ISERROR(VLOOKUP(J8,'KAYIT LİSTESİ'!$B$4:$H$800,4,0)),"",(VLOOKUP(J8,'KAYIT LİSTESİ'!$B$4:$H$800,4,0)))</f>
      </c>
      <c r="M8" s="52">
        <f>IF(ISERROR(VLOOKUP(J8,'KAYIT LİSTESİ'!$B$4:$H$800,5,0)),"",(VLOOKUP(J8,'KAYIT LİSTESİ'!$B$4:$H$800,5,0)))</f>
      </c>
      <c r="N8" s="52">
        <f>IF(ISERROR(VLOOKUP(J8,'KAYIT LİSTESİ'!$B$4:$H$800,6,0)),"",(VLOOKUP(J8,'KAYIT LİSTESİ'!$B$4:$H$800,6,0)))</f>
      </c>
      <c r="O8" s="27"/>
      <c r="P8" s="25"/>
      <c r="T8" s="322"/>
      <c r="U8" s="320"/>
    </row>
    <row r="9" spans="1:21" s="19" customFormat="1" ht="41.25" customHeight="1">
      <c r="A9" s="23"/>
      <c r="B9" s="23" t="s">
        <v>200</v>
      </c>
      <c r="C9" s="26" t="s">
        <v>200</v>
      </c>
      <c r="D9" s="340" t="s">
        <v>200</v>
      </c>
      <c r="E9" s="341" t="s">
        <v>200</v>
      </c>
      <c r="F9" s="27"/>
      <c r="G9" s="352"/>
      <c r="H9" s="22"/>
      <c r="I9" s="23">
        <v>2</v>
      </c>
      <c r="J9" s="24"/>
      <c r="K9" s="25">
        <f>IF(ISERROR(VLOOKUP(J9,'KAYIT LİSTESİ'!$B$4:$H$800,2,0)),"",(VLOOKUP(J9,'KAYIT LİSTESİ'!$B$4:$H$800,2,0)))</f>
      </c>
      <c r="L9" s="26">
        <f>IF(ISERROR(VLOOKUP(J9,'KAYIT LİSTESİ'!$B$4:$H$800,4,0)),"",(VLOOKUP(J9,'KAYIT LİSTESİ'!$B$4:$H$800,4,0)))</f>
      </c>
      <c r="M9" s="52">
        <f>IF(ISERROR(VLOOKUP(J9,'KAYIT LİSTESİ'!$B$4:$H$800,5,0)),"",(VLOOKUP(J9,'KAYIT LİSTESİ'!$B$4:$H$800,5,0)))</f>
      </c>
      <c r="N9" s="52">
        <f>IF(ISERROR(VLOOKUP(J9,'KAYIT LİSTESİ'!$B$4:$H$800,6,0)),"",(VLOOKUP(J9,'KAYIT LİSTESİ'!$B$4:$H$800,6,0)))</f>
      </c>
      <c r="O9" s="27"/>
      <c r="P9" s="25"/>
      <c r="T9" s="322"/>
      <c r="U9" s="320"/>
    </row>
    <row r="10" spans="1:21" s="19" customFormat="1" ht="41.25" customHeight="1">
      <c r="A10" s="23"/>
      <c r="B10" s="23"/>
      <c r="C10" s="26"/>
      <c r="D10" s="340"/>
      <c r="E10" s="341"/>
      <c r="F10" s="27"/>
      <c r="G10" s="352"/>
      <c r="H10" s="22"/>
      <c r="I10" s="23">
        <v>3</v>
      </c>
      <c r="J10" s="24"/>
      <c r="K10" s="25">
        <f>IF(ISERROR(VLOOKUP(J10,'KAYIT LİSTESİ'!$B$4:$H$800,2,0)),"",(VLOOKUP(J10,'KAYIT LİSTESİ'!$B$4:$H$800,2,0)))</f>
      </c>
      <c r="L10" s="26">
        <f>IF(ISERROR(VLOOKUP(J10,'KAYIT LİSTESİ'!$B$4:$H$800,4,0)),"",(VLOOKUP(J10,'KAYIT LİSTESİ'!$B$4:$H$800,4,0)))</f>
      </c>
      <c r="M10" s="52">
        <f>IF(ISERROR(VLOOKUP(J10,'KAYIT LİSTESİ'!$B$4:$H$800,5,0)),"",(VLOOKUP(J10,'KAYIT LİSTESİ'!$B$4:$H$800,5,0)))</f>
      </c>
      <c r="N10" s="52">
        <f>IF(ISERROR(VLOOKUP(J10,'KAYIT LİSTESİ'!$B$4:$H$800,6,0)),"",(VLOOKUP(J10,'KAYIT LİSTESİ'!$B$4:$H$800,6,0)))</f>
      </c>
      <c r="O10" s="27"/>
      <c r="P10" s="25"/>
      <c r="T10" s="322"/>
      <c r="U10" s="320"/>
    </row>
    <row r="11" spans="1:21" s="19" customFormat="1" ht="41.25" customHeight="1">
      <c r="A11" s="23"/>
      <c r="B11" s="23"/>
      <c r="C11" s="26"/>
      <c r="D11" s="340"/>
      <c r="E11" s="341"/>
      <c r="F11" s="27"/>
      <c r="G11" s="352"/>
      <c r="H11" s="22"/>
      <c r="I11" s="23">
        <v>4</v>
      </c>
      <c r="J11" s="24" t="s">
        <v>311</v>
      </c>
      <c r="K11" s="25">
        <f>IF(ISERROR(VLOOKUP(J11,'KAYIT LİSTESİ'!$B$4:$H$800,2,0)),"",(VLOOKUP(J11,'KAYIT LİSTESİ'!$B$4:$H$800,2,0)))</f>
        <v>420</v>
      </c>
      <c r="L11" s="26">
        <f>IF(ISERROR(VLOOKUP(J11,'KAYIT LİSTESİ'!$B$4:$H$800,4,0)),"",(VLOOKUP(J11,'KAYIT LİSTESİ'!$B$4:$H$800,4,0)))</f>
        <v>31048</v>
      </c>
      <c r="M11" s="52" t="str">
        <f>IF(ISERROR(VLOOKUP(J11,'KAYIT LİSTESİ'!$B$4:$H$800,5,0)),"",(VLOOKUP(J11,'KAYIT LİSTESİ'!$B$4:$H$800,5,0)))</f>
        <v>AZİZ YILDIZ</v>
      </c>
      <c r="N11" s="52" t="str">
        <f>IF(ISERROR(VLOOKUP(J11,'KAYIT LİSTESİ'!$B$4:$H$800,6,0)),"",(VLOOKUP(J11,'KAYIT LİSTESİ'!$B$4:$H$800,6,0)))</f>
        <v>MARTI ENGELLİLER SPOR KULÜBÜ</v>
      </c>
      <c r="O11" s="27">
        <v>1834</v>
      </c>
      <c r="P11" s="25">
        <v>1</v>
      </c>
      <c r="T11" s="322"/>
      <c r="U11" s="320"/>
    </row>
    <row r="12" spans="1:21" s="19" customFormat="1" ht="41.25" customHeight="1">
      <c r="A12" s="23"/>
      <c r="B12" s="23"/>
      <c r="C12" s="26"/>
      <c r="D12" s="340"/>
      <c r="E12" s="341"/>
      <c r="F12" s="27"/>
      <c r="G12" s="352"/>
      <c r="H12" s="22"/>
      <c r="I12" s="23">
        <v>5</v>
      </c>
      <c r="J12" s="24"/>
      <c r="K12" s="25">
        <f>IF(ISERROR(VLOOKUP(J12,'KAYIT LİSTESİ'!$B$4:$H$800,2,0)),"",(VLOOKUP(J12,'KAYIT LİSTESİ'!$B$4:$H$800,2,0)))</f>
      </c>
      <c r="L12" s="26">
        <f>IF(ISERROR(VLOOKUP(J12,'KAYIT LİSTESİ'!$B$4:$H$800,4,0)),"",(VLOOKUP(J12,'KAYIT LİSTESİ'!$B$4:$H$800,4,0)))</f>
      </c>
      <c r="M12" s="52">
        <f>IF(ISERROR(VLOOKUP(J12,'KAYIT LİSTESİ'!$B$4:$H$800,5,0)),"",(VLOOKUP(J12,'KAYIT LİSTESİ'!$B$4:$H$800,5,0)))</f>
      </c>
      <c r="N12" s="52">
        <f>IF(ISERROR(VLOOKUP(J12,'KAYIT LİSTESİ'!$B$4:$H$800,6,0)),"",(VLOOKUP(J12,'KAYIT LİSTESİ'!$B$4:$H$800,6,0)))</f>
      </c>
      <c r="O12" s="27"/>
      <c r="P12" s="25"/>
      <c r="T12" s="322"/>
      <c r="U12" s="320"/>
    </row>
    <row r="13" spans="1:21" s="19" customFormat="1" ht="41.25" customHeight="1">
      <c r="A13" s="23"/>
      <c r="B13" s="23"/>
      <c r="C13" s="26"/>
      <c r="D13" s="340"/>
      <c r="E13" s="341"/>
      <c r="F13" s="27"/>
      <c r="G13" s="352"/>
      <c r="H13" s="22"/>
      <c r="I13" s="23">
        <v>6</v>
      </c>
      <c r="J13" s="24"/>
      <c r="K13" s="25">
        <f>IF(ISERROR(VLOOKUP(J13,'KAYIT LİSTESİ'!$B$4:$H$800,2,0)),"",(VLOOKUP(J13,'KAYIT LİSTESİ'!$B$4:$H$800,2,0)))</f>
      </c>
      <c r="L13" s="26">
        <f>IF(ISERROR(VLOOKUP(J13,'KAYIT LİSTESİ'!$B$4:$H$800,4,0)),"",(VLOOKUP(J13,'KAYIT LİSTESİ'!$B$4:$H$800,4,0)))</f>
      </c>
      <c r="M13" s="52">
        <f>IF(ISERROR(VLOOKUP(J13,'KAYIT LİSTESİ'!$B$4:$H$800,5,0)),"",(VLOOKUP(J13,'KAYIT LİSTESİ'!$B$4:$H$800,5,0)))</f>
      </c>
      <c r="N13" s="52">
        <f>IF(ISERROR(VLOOKUP(J13,'KAYIT LİSTESİ'!$B$4:$H$800,6,0)),"",(VLOOKUP(J13,'KAYIT LİSTESİ'!$B$4:$H$800,6,0)))</f>
      </c>
      <c r="O13" s="27"/>
      <c r="P13" s="25"/>
      <c r="T13" s="322"/>
      <c r="U13" s="320"/>
    </row>
    <row r="14" spans="1:21" s="19" customFormat="1" ht="41.25" customHeight="1">
      <c r="A14" s="23"/>
      <c r="B14" s="23"/>
      <c r="C14" s="26"/>
      <c r="D14" s="340"/>
      <c r="E14" s="341"/>
      <c r="F14" s="27"/>
      <c r="G14" s="352"/>
      <c r="H14" s="22"/>
      <c r="I14" s="23">
        <v>7</v>
      </c>
      <c r="J14" s="24"/>
      <c r="K14" s="25">
        <f>IF(ISERROR(VLOOKUP(J14,'KAYIT LİSTESİ'!$B$4:$H$800,2,0)),"",(VLOOKUP(J14,'KAYIT LİSTESİ'!$B$4:$H$800,2,0)))</f>
      </c>
      <c r="L14" s="26">
        <f>IF(ISERROR(VLOOKUP(J14,'KAYIT LİSTESİ'!$B$4:$H$800,4,0)),"",(VLOOKUP(J14,'KAYIT LİSTESİ'!$B$4:$H$800,4,0)))</f>
      </c>
      <c r="M14" s="52">
        <f>IF(ISERROR(VLOOKUP(J14,'KAYIT LİSTESİ'!$B$4:$H$800,5,0)),"",(VLOOKUP(J14,'KAYIT LİSTESİ'!$B$4:$H$800,5,0)))</f>
      </c>
      <c r="N14" s="52">
        <f>IF(ISERROR(VLOOKUP(J14,'KAYIT LİSTESİ'!$B$4:$H$800,6,0)),"",(VLOOKUP(J14,'KAYIT LİSTESİ'!$B$4:$H$800,6,0)))</f>
      </c>
      <c r="O14" s="27"/>
      <c r="P14" s="25"/>
      <c r="T14" s="322"/>
      <c r="U14" s="320"/>
    </row>
    <row r="15" spans="1:21" s="19" customFormat="1" ht="41.25" customHeight="1">
      <c r="A15" s="23"/>
      <c r="B15" s="23"/>
      <c r="C15" s="26"/>
      <c r="D15" s="340"/>
      <c r="E15" s="341"/>
      <c r="F15" s="27"/>
      <c r="G15" s="352"/>
      <c r="H15" s="22"/>
      <c r="I15" s="23">
        <v>8</v>
      </c>
      <c r="J15" s="24"/>
      <c r="K15" s="25">
        <f>IF(ISERROR(VLOOKUP(J15,'KAYIT LİSTESİ'!$B$4:$H$800,2,0)),"",(VLOOKUP(J15,'KAYIT LİSTESİ'!$B$4:$H$800,2,0)))</f>
      </c>
      <c r="L15" s="26">
        <f>IF(ISERROR(VLOOKUP(J15,'KAYIT LİSTESİ'!$B$4:$H$800,4,0)),"",(VLOOKUP(J15,'KAYIT LİSTESİ'!$B$4:$H$800,4,0)))</f>
      </c>
      <c r="M15" s="52">
        <f>IF(ISERROR(VLOOKUP(J15,'KAYIT LİSTESİ'!$B$4:$H$800,5,0)),"",(VLOOKUP(J15,'KAYIT LİSTESİ'!$B$4:$H$800,5,0)))</f>
      </c>
      <c r="N15" s="52">
        <f>IF(ISERROR(VLOOKUP(J15,'KAYIT LİSTESİ'!$B$4:$H$800,6,0)),"",(VLOOKUP(J15,'KAYIT LİSTESİ'!$B$4:$H$800,6,0)))</f>
      </c>
      <c r="O15" s="27"/>
      <c r="P15" s="25"/>
      <c r="T15" s="322"/>
      <c r="U15" s="320"/>
    </row>
    <row r="16" spans="1:21" s="19" customFormat="1" ht="41.25" customHeight="1">
      <c r="A16" s="23"/>
      <c r="B16" s="23"/>
      <c r="C16" s="26"/>
      <c r="D16" s="340"/>
      <c r="E16" s="341"/>
      <c r="F16" s="27"/>
      <c r="G16" s="352"/>
      <c r="H16" s="22"/>
      <c r="I16" s="332" t="s">
        <v>16</v>
      </c>
      <c r="J16" s="333"/>
      <c r="K16" s="333"/>
      <c r="L16" s="333"/>
      <c r="M16" s="336" t="s">
        <v>193</v>
      </c>
      <c r="N16" s="337"/>
      <c r="O16" s="333"/>
      <c r="P16" s="334"/>
      <c r="T16" s="322"/>
      <c r="U16" s="320"/>
    </row>
    <row r="17" spans="1:21" s="19" customFormat="1" ht="41.25" customHeight="1">
      <c r="A17" s="23"/>
      <c r="B17" s="23"/>
      <c r="C17" s="26"/>
      <c r="D17" s="340"/>
      <c r="E17" s="341"/>
      <c r="F17" s="27"/>
      <c r="G17" s="352"/>
      <c r="H17" s="22"/>
      <c r="I17" s="51" t="s">
        <v>11</v>
      </c>
      <c r="J17" s="48" t="s">
        <v>52</v>
      </c>
      <c r="K17" s="48" t="s">
        <v>51</v>
      </c>
      <c r="L17" s="49" t="s">
        <v>12</v>
      </c>
      <c r="M17" s="50" t="s">
        <v>13</v>
      </c>
      <c r="N17" s="50" t="s">
        <v>97</v>
      </c>
      <c r="O17" s="362" t="s">
        <v>14</v>
      </c>
      <c r="P17" s="48" t="s">
        <v>27</v>
      </c>
      <c r="T17" s="322"/>
      <c r="U17" s="320"/>
    </row>
    <row r="18" spans="1:21" s="19" customFormat="1" ht="41.25" customHeight="1">
      <c r="A18" s="23"/>
      <c r="B18" s="23"/>
      <c r="C18" s="26"/>
      <c r="D18" s="340"/>
      <c r="E18" s="341"/>
      <c r="F18" s="27"/>
      <c r="G18" s="352"/>
      <c r="H18" s="22"/>
      <c r="I18" s="23">
        <v>1</v>
      </c>
      <c r="J18" s="24"/>
      <c r="K18" s="25">
        <f>IF(ISERROR(VLOOKUP(J18,'KAYIT LİSTESİ'!$B$4:$H$800,2,0)),"",(VLOOKUP(J18,'KAYIT LİSTESİ'!$B$4:$H$800,2,0)))</f>
      </c>
      <c r="L18" s="26">
        <f>IF(ISERROR(VLOOKUP(J18,'KAYIT LİSTESİ'!$B$4:$H$800,4,0)),"",(VLOOKUP(J18,'KAYIT LİSTESİ'!$B$4:$H$800,4,0)))</f>
      </c>
      <c r="M18" s="52">
        <f>IF(ISERROR(VLOOKUP(J18,'KAYIT LİSTESİ'!$B$4:$H$800,5,0)),"",(VLOOKUP(J18,'KAYIT LİSTESİ'!$B$4:$H$800,5,0)))</f>
      </c>
      <c r="N18" s="52">
        <f>IF(ISERROR(VLOOKUP(J18,'KAYIT LİSTESİ'!$B$4:$H$800,6,0)),"",(VLOOKUP(J18,'KAYIT LİSTESİ'!$B$4:$H$800,6,0)))</f>
      </c>
      <c r="O18" s="27"/>
      <c r="P18" s="25"/>
      <c r="T18" s="322"/>
      <c r="U18" s="320"/>
    </row>
    <row r="19" spans="1:21" s="19" customFormat="1" ht="41.25" customHeight="1">
      <c r="A19" s="23"/>
      <c r="B19" s="23"/>
      <c r="C19" s="26"/>
      <c r="D19" s="340"/>
      <c r="E19" s="341"/>
      <c r="F19" s="27"/>
      <c r="G19" s="352"/>
      <c r="H19" s="22"/>
      <c r="I19" s="23">
        <v>2</v>
      </c>
      <c r="J19" s="24"/>
      <c r="K19" s="25">
        <f>IF(ISERROR(VLOOKUP(J19,'KAYIT LİSTESİ'!$B$4:$H$800,2,0)),"",(VLOOKUP(J19,'KAYIT LİSTESİ'!$B$4:$H$800,2,0)))</f>
      </c>
      <c r="L19" s="26">
        <f>IF(ISERROR(VLOOKUP(J19,'KAYIT LİSTESİ'!$B$4:$H$800,4,0)),"",(VLOOKUP(J19,'KAYIT LİSTESİ'!$B$4:$H$800,4,0)))</f>
      </c>
      <c r="M19" s="52">
        <f>IF(ISERROR(VLOOKUP(J19,'KAYIT LİSTESİ'!$B$4:$H$800,5,0)),"",(VLOOKUP(J19,'KAYIT LİSTESİ'!$B$4:$H$800,5,0)))</f>
      </c>
      <c r="N19" s="52">
        <f>IF(ISERROR(VLOOKUP(J19,'KAYIT LİSTESİ'!$B$4:$H$800,6,0)),"",(VLOOKUP(J19,'KAYIT LİSTESİ'!$B$4:$H$800,6,0)))</f>
      </c>
      <c r="O19" s="27"/>
      <c r="P19" s="25"/>
      <c r="T19" s="322"/>
      <c r="U19" s="320"/>
    </row>
    <row r="20" spans="1:21" s="19" customFormat="1" ht="41.25" customHeight="1">
      <c r="A20" s="23"/>
      <c r="B20" s="23"/>
      <c r="C20" s="26"/>
      <c r="D20" s="340"/>
      <c r="E20" s="341"/>
      <c r="F20" s="27"/>
      <c r="G20" s="352"/>
      <c r="H20" s="22"/>
      <c r="I20" s="23">
        <v>3</v>
      </c>
      <c r="J20" s="24"/>
      <c r="K20" s="25">
        <f>IF(ISERROR(VLOOKUP(J20,'KAYIT LİSTESİ'!$B$4:$H$800,2,0)),"",(VLOOKUP(J20,'KAYIT LİSTESİ'!$B$4:$H$800,2,0)))</f>
      </c>
      <c r="L20" s="26">
        <f>IF(ISERROR(VLOOKUP(J20,'KAYIT LİSTESİ'!$B$4:$H$800,4,0)),"",(VLOOKUP(J20,'KAYIT LİSTESİ'!$B$4:$H$800,4,0)))</f>
      </c>
      <c r="M20" s="52">
        <f>IF(ISERROR(VLOOKUP(J20,'KAYIT LİSTESİ'!$B$4:$H$800,5,0)),"",(VLOOKUP(J20,'KAYIT LİSTESİ'!$B$4:$H$800,5,0)))</f>
      </c>
      <c r="N20" s="52">
        <f>IF(ISERROR(VLOOKUP(J20,'KAYIT LİSTESİ'!$B$4:$H$800,6,0)),"",(VLOOKUP(J20,'KAYIT LİSTESİ'!$B$4:$H$800,6,0)))</f>
      </c>
      <c r="O20" s="27"/>
      <c r="P20" s="25"/>
      <c r="T20" s="322"/>
      <c r="U20" s="320"/>
    </row>
    <row r="21" spans="1:21" s="19" customFormat="1" ht="41.25" customHeight="1">
      <c r="A21" s="23"/>
      <c r="B21" s="23"/>
      <c r="C21" s="26"/>
      <c r="D21" s="340"/>
      <c r="E21" s="341"/>
      <c r="F21" s="27"/>
      <c r="G21" s="352"/>
      <c r="H21" s="22"/>
      <c r="I21" s="23">
        <v>4</v>
      </c>
      <c r="J21" s="24"/>
      <c r="K21" s="25">
        <f>IF(ISERROR(VLOOKUP(J21,'KAYIT LİSTESİ'!$B$4:$H$800,2,0)),"",(VLOOKUP(J21,'KAYIT LİSTESİ'!$B$4:$H$800,2,0)))</f>
      </c>
      <c r="L21" s="26">
        <f>IF(ISERROR(VLOOKUP(J21,'KAYIT LİSTESİ'!$B$4:$H$800,4,0)),"",(VLOOKUP(J21,'KAYIT LİSTESİ'!$B$4:$H$800,4,0)))</f>
      </c>
      <c r="M21" s="52">
        <f>IF(ISERROR(VLOOKUP(J21,'KAYIT LİSTESİ'!$B$4:$H$800,5,0)),"",(VLOOKUP(J21,'KAYIT LİSTESİ'!$B$4:$H$800,5,0)))</f>
      </c>
      <c r="N21" s="52">
        <f>IF(ISERROR(VLOOKUP(J21,'KAYIT LİSTESİ'!$B$4:$H$800,6,0)),"",(VLOOKUP(J21,'KAYIT LİSTESİ'!$B$4:$H$800,6,0)))</f>
      </c>
      <c r="O21" s="27"/>
      <c r="P21" s="25"/>
      <c r="T21" s="322"/>
      <c r="U21" s="320"/>
    </row>
    <row r="22" spans="1:21" s="19" customFormat="1" ht="41.25" customHeight="1">
      <c r="A22" s="23"/>
      <c r="B22" s="23"/>
      <c r="C22" s="26"/>
      <c r="D22" s="340"/>
      <c r="E22" s="341"/>
      <c r="F22" s="27"/>
      <c r="G22" s="352"/>
      <c r="H22" s="22"/>
      <c r="I22" s="23">
        <v>5</v>
      </c>
      <c r="J22" s="24"/>
      <c r="K22" s="25">
        <f>IF(ISERROR(VLOOKUP(J22,'KAYIT LİSTESİ'!$B$4:$H$800,2,0)),"",(VLOOKUP(J22,'KAYIT LİSTESİ'!$B$4:$H$800,2,0)))</f>
      </c>
      <c r="L22" s="26">
        <f>IF(ISERROR(VLOOKUP(J22,'KAYIT LİSTESİ'!$B$4:$H$800,4,0)),"",(VLOOKUP(J22,'KAYIT LİSTESİ'!$B$4:$H$800,4,0)))</f>
      </c>
      <c r="M22" s="52">
        <f>IF(ISERROR(VLOOKUP(J22,'KAYIT LİSTESİ'!$B$4:$H$800,5,0)),"",(VLOOKUP(J22,'KAYIT LİSTESİ'!$B$4:$H$800,5,0)))</f>
      </c>
      <c r="N22" s="52">
        <f>IF(ISERROR(VLOOKUP(J22,'KAYIT LİSTESİ'!$B$4:$H$800,6,0)),"",(VLOOKUP(J22,'KAYIT LİSTESİ'!$B$4:$H$800,6,0)))</f>
      </c>
      <c r="O22" s="27"/>
      <c r="P22" s="25"/>
      <c r="T22" s="322"/>
      <c r="U22" s="320"/>
    </row>
    <row r="23" spans="1:21" s="19" customFormat="1" ht="41.25" customHeight="1">
      <c r="A23" s="23"/>
      <c r="B23" s="23"/>
      <c r="C23" s="26"/>
      <c r="D23" s="340"/>
      <c r="E23" s="341"/>
      <c r="F23" s="27"/>
      <c r="G23" s="352"/>
      <c r="H23" s="22"/>
      <c r="I23" s="23">
        <v>6</v>
      </c>
      <c r="J23" s="24"/>
      <c r="K23" s="25">
        <f>IF(ISERROR(VLOOKUP(J23,'KAYIT LİSTESİ'!$B$4:$H$800,2,0)),"",(VLOOKUP(J23,'KAYIT LİSTESİ'!$B$4:$H$800,2,0)))</f>
      </c>
      <c r="L23" s="26">
        <f>IF(ISERROR(VLOOKUP(J23,'KAYIT LİSTESİ'!$B$4:$H$800,4,0)),"",(VLOOKUP(J23,'KAYIT LİSTESİ'!$B$4:$H$800,4,0)))</f>
      </c>
      <c r="M23" s="52">
        <f>IF(ISERROR(VLOOKUP(J23,'KAYIT LİSTESİ'!$B$4:$H$800,5,0)),"",(VLOOKUP(J23,'KAYIT LİSTESİ'!$B$4:$H$800,5,0)))</f>
      </c>
      <c r="N23" s="52">
        <f>IF(ISERROR(VLOOKUP(J23,'KAYIT LİSTESİ'!$B$4:$H$800,6,0)),"",(VLOOKUP(J23,'KAYIT LİSTESİ'!$B$4:$H$800,6,0)))</f>
      </c>
      <c r="O23" s="27"/>
      <c r="P23" s="25"/>
      <c r="T23" s="322"/>
      <c r="U23" s="320"/>
    </row>
    <row r="24" spans="1:21" s="19" customFormat="1" ht="41.25" customHeight="1">
      <c r="A24" s="23"/>
      <c r="B24" s="23"/>
      <c r="C24" s="26"/>
      <c r="D24" s="340"/>
      <c r="E24" s="341"/>
      <c r="F24" s="27"/>
      <c r="G24" s="352"/>
      <c r="H24" s="22"/>
      <c r="I24" s="23">
        <v>7</v>
      </c>
      <c r="J24" s="24"/>
      <c r="K24" s="25">
        <f>IF(ISERROR(VLOOKUP(J24,'KAYIT LİSTESİ'!$B$4:$H$800,2,0)),"",(VLOOKUP(J24,'KAYIT LİSTESİ'!$B$4:$H$800,2,0)))</f>
      </c>
      <c r="L24" s="26">
        <f>IF(ISERROR(VLOOKUP(J24,'KAYIT LİSTESİ'!$B$4:$H$800,4,0)),"",(VLOOKUP(J24,'KAYIT LİSTESİ'!$B$4:$H$800,4,0)))</f>
      </c>
      <c r="M24" s="52">
        <f>IF(ISERROR(VLOOKUP(J24,'KAYIT LİSTESİ'!$B$4:$H$800,5,0)),"",(VLOOKUP(J24,'KAYIT LİSTESİ'!$B$4:$H$800,5,0)))</f>
      </c>
      <c r="N24" s="52">
        <f>IF(ISERROR(VLOOKUP(J24,'KAYIT LİSTESİ'!$B$4:$H$800,6,0)),"",(VLOOKUP(J24,'KAYIT LİSTESİ'!$B$4:$H$800,6,0)))</f>
      </c>
      <c r="O24" s="27"/>
      <c r="P24" s="25"/>
      <c r="T24" s="322"/>
      <c r="U24" s="320"/>
    </row>
    <row r="25" spans="1:21" s="19" customFormat="1" ht="41.25" customHeight="1">
      <c r="A25" s="23"/>
      <c r="B25" s="23"/>
      <c r="C25" s="26"/>
      <c r="D25" s="340"/>
      <c r="E25" s="341"/>
      <c r="F25" s="27"/>
      <c r="G25" s="352"/>
      <c r="H25" s="22"/>
      <c r="I25" s="23">
        <v>8</v>
      </c>
      <c r="J25" s="24"/>
      <c r="K25" s="25">
        <f>IF(ISERROR(VLOOKUP(J25,'KAYIT LİSTESİ'!$B$4:$H$800,2,0)),"",(VLOOKUP(J25,'KAYIT LİSTESİ'!$B$4:$H$800,2,0)))</f>
      </c>
      <c r="L25" s="26">
        <f>IF(ISERROR(VLOOKUP(J25,'KAYIT LİSTESİ'!$B$4:$H$800,4,0)),"",(VLOOKUP(J25,'KAYIT LİSTESİ'!$B$4:$H$800,4,0)))</f>
      </c>
      <c r="M25" s="52">
        <f>IF(ISERROR(VLOOKUP(J25,'KAYIT LİSTESİ'!$B$4:$H$800,5,0)),"",(VLOOKUP(J25,'KAYIT LİSTESİ'!$B$4:$H$800,5,0)))</f>
      </c>
      <c r="N25" s="52">
        <f>IF(ISERROR(VLOOKUP(J25,'KAYIT LİSTESİ'!$B$4:$H$800,6,0)),"",(VLOOKUP(J25,'KAYIT LİSTESİ'!$B$4:$H$800,6,0)))</f>
      </c>
      <c r="O25" s="27"/>
      <c r="P25" s="25"/>
      <c r="T25" s="322"/>
      <c r="U25" s="320"/>
    </row>
    <row r="26" spans="1:21" s="19" customFormat="1" ht="41.25" customHeight="1">
      <c r="A26" s="23"/>
      <c r="B26" s="23"/>
      <c r="C26" s="26"/>
      <c r="D26" s="340"/>
      <c r="E26" s="341"/>
      <c r="F26" s="27"/>
      <c r="G26" s="352"/>
      <c r="H26" s="22"/>
      <c r="I26" s="332" t="s">
        <v>17</v>
      </c>
      <c r="J26" s="333"/>
      <c r="K26" s="333"/>
      <c r="L26" s="333"/>
      <c r="M26" s="336" t="s">
        <v>193</v>
      </c>
      <c r="N26" s="337"/>
      <c r="O26" s="333"/>
      <c r="P26" s="334"/>
      <c r="T26" s="322"/>
      <c r="U26" s="320"/>
    </row>
    <row r="27" spans="1:21" s="19" customFormat="1" ht="41.25" customHeight="1">
      <c r="A27" s="23"/>
      <c r="B27" s="23"/>
      <c r="C27" s="26"/>
      <c r="D27" s="340"/>
      <c r="E27" s="341"/>
      <c r="F27" s="27"/>
      <c r="G27" s="352"/>
      <c r="H27" s="22"/>
      <c r="I27" s="51" t="s">
        <v>11</v>
      </c>
      <c r="J27" s="48" t="s">
        <v>52</v>
      </c>
      <c r="K27" s="48" t="s">
        <v>51</v>
      </c>
      <c r="L27" s="49" t="s">
        <v>12</v>
      </c>
      <c r="M27" s="50" t="s">
        <v>13</v>
      </c>
      <c r="N27" s="50" t="s">
        <v>97</v>
      </c>
      <c r="O27" s="362" t="s">
        <v>14</v>
      </c>
      <c r="P27" s="48" t="s">
        <v>27</v>
      </c>
      <c r="T27" s="322"/>
      <c r="U27" s="320"/>
    </row>
    <row r="28" spans="1:21" s="19" customFormat="1" ht="41.25" customHeight="1">
      <c r="A28" s="23"/>
      <c r="B28" s="23"/>
      <c r="C28" s="26"/>
      <c r="D28" s="340"/>
      <c r="E28" s="341"/>
      <c r="F28" s="27"/>
      <c r="G28" s="352"/>
      <c r="H28" s="22"/>
      <c r="I28" s="23">
        <v>1</v>
      </c>
      <c r="J28" s="24"/>
      <c r="K28" s="25">
        <f>IF(ISERROR(VLOOKUP(J28,'KAYIT LİSTESİ'!$B$4:$H$800,2,0)),"",(VLOOKUP(J28,'KAYIT LİSTESİ'!$B$4:$H$800,2,0)))</f>
      </c>
      <c r="L28" s="26">
        <f>IF(ISERROR(VLOOKUP(J28,'KAYIT LİSTESİ'!$B$4:$H$800,4,0)),"",(VLOOKUP(J28,'KAYIT LİSTESİ'!$B$4:$H$800,4,0)))</f>
      </c>
      <c r="M28" s="52">
        <f>IF(ISERROR(VLOOKUP(J28,'KAYIT LİSTESİ'!$B$4:$H$800,5,0)),"",(VLOOKUP(J28,'KAYIT LİSTESİ'!$B$4:$H$800,5,0)))</f>
      </c>
      <c r="N28" s="52">
        <f>IF(ISERROR(VLOOKUP(J28,'KAYIT LİSTESİ'!$B$4:$H$800,6,0)),"",(VLOOKUP(J28,'KAYIT LİSTESİ'!$B$4:$H$800,6,0)))</f>
      </c>
      <c r="O28" s="27"/>
      <c r="P28" s="25"/>
      <c r="T28" s="322"/>
      <c r="U28" s="320"/>
    </row>
    <row r="29" spans="1:21" s="19" customFormat="1" ht="41.25" customHeight="1">
      <c r="A29" s="23"/>
      <c r="B29" s="23"/>
      <c r="C29" s="26"/>
      <c r="D29" s="340"/>
      <c r="E29" s="341"/>
      <c r="F29" s="27"/>
      <c r="G29" s="352"/>
      <c r="H29" s="22"/>
      <c r="I29" s="23">
        <v>2</v>
      </c>
      <c r="J29" s="24"/>
      <c r="K29" s="25">
        <f>IF(ISERROR(VLOOKUP(J29,'KAYIT LİSTESİ'!$B$4:$H$800,2,0)),"",(VLOOKUP(J29,'KAYIT LİSTESİ'!$B$4:$H$800,2,0)))</f>
      </c>
      <c r="L29" s="26">
        <f>IF(ISERROR(VLOOKUP(J29,'KAYIT LİSTESİ'!$B$4:$H$800,4,0)),"",(VLOOKUP(J29,'KAYIT LİSTESİ'!$B$4:$H$800,4,0)))</f>
      </c>
      <c r="M29" s="52">
        <f>IF(ISERROR(VLOOKUP(J29,'KAYIT LİSTESİ'!$B$4:$H$800,5,0)),"",(VLOOKUP(J29,'KAYIT LİSTESİ'!$B$4:$H$800,5,0)))</f>
      </c>
      <c r="N29" s="52">
        <f>IF(ISERROR(VLOOKUP(J29,'KAYIT LİSTESİ'!$B$4:$H$800,6,0)),"",(VLOOKUP(J29,'KAYIT LİSTESİ'!$B$4:$H$800,6,0)))</f>
      </c>
      <c r="O29" s="27"/>
      <c r="P29" s="25"/>
      <c r="T29" s="322"/>
      <c r="U29" s="320"/>
    </row>
    <row r="30" spans="1:21" s="19" customFormat="1" ht="41.25" customHeight="1">
      <c r="A30" s="23"/>
      <c r="B30" s="23"/>
      <c r="C30" s="26"/>
      <c r="D30" s="340"/>
      <c r="E30" s="341"/>
      <c r="F30" s="27"/>
      <c r="G30" s="352"/>
      <c r="H30" s="22"/>
      <c r="I30" s="23">
        <v>3</v>
      </c>
      <c r="J30" s="24"/>
      <c r="K30" s="25">
        <f>IF(ISERROR(VLOOKUP(J30,'KAYIT LİSTESİ'!$B$4:$H$800,2,0)),"",(VLOOKUP(J30,'KAYIT LİSTESİ'!$B$4:$H$800,2,0)))</f>
      </c>
      <c r="L30" s="26">
        <f>IF(ISERROR(VLOOKUP(J30,'KAYIT LİSTESİ'!$B$4:$H$800,4,0)),"",(VLOOKUP(J30,'KAYIT LİSTESİ'!$B$4:$H$800,4,0)))</f>
      </c>
      <c r="M30" s="52">
        <f>IF(ISERROR(VLOOKUP(J30,'KAYIT LİSTESİ'!$B$4:$H$800,5,0)),"",(VLOOKUP(J30,'KAYIT LİSTESİ'!$B$4:$H$800,5,0)))</f>
      </c>
      <c r="N30" s="52">
        <f>IF(ISERROR(VLOOKUP(J30,'KAYIT LİSTESİ'!$B$4:$H$800,6,0)),"",(VLOOKUP(J30,'KAYIT LİSTESİ'!$B$4:$H$800,6,0)))</f>
      </c>
      <c r="O30" s="27"/>
      <c r="P30" s="25"/>
      <c r="T30" s="322"/>
      <c r="U30" s="320"/>
    </row>
    <row r="31" spans="1:21" s="19" customFormat="1" ht="41.25" customHeight="1">
      <c r="A31" s="23"/>
      <c r="B31" s="23"/>
      <c r="C31" s="26"/>
      <c r="D31" s="340"/>
      <c r="E31" s="341"/>
      <c r="F31" s="27"/>
      <c r="G31" s="352"/>
      <c r="H31" s="22"/>
      <c r="I31" s="23">
        <v>4</v>
      </c>
      <c r="J31" s="24"/>
      <c r="K31" s="25">
        <f>IF(ISERROR(VLOOKUP(J31,'KAYIT LİSTESİ'!$B$4:$H$800,2,0)),"",(VLOOKUP(J31,'KAYIT LİSTESİ'!$B$4:$H$800,2,0)))</f>
      </c>
      <c r="L31" s="26">
        <f>IF(ISERROR(VLOOKUP(J31,'KAYIT LİSTESİ'!$B$4:$H$800,4,0)),"",(VLOOKUP(J31,'KAYIT LİSTESİ'!$B$4:$H$800,4,0)))</f>
      </c>
      <c r="M31" s="52">
        <f>IF(ISERROR(VLOOKUP(J31,'KAYIT LİSTESİ'!$B$4:$H$800,5,0)),"",(VLOOKUP(J31,'KAYIT LİSTESİ'!$B$4:$H$800,5,0)))</f>
      </c>
      <c r="N31" s="52">
        <f>IF(ISERROR(VLOOKUP(J31,'KAYIT LİSTESİ'!$B$4:$H$800,6,0)),"",(VLOOKUP(J31,'KAYIT LİSTESİ'!$B$4:$H$800,6,0)))</f>
      </c>
      <c r="O31" s="27"/>
      <c r="P31" s="25"/>
      <c r="T31" s="322"/>
      <c r="U31" s="320"/>
    </row>
    <row r="32" spans="1:21" s="19" customFormat="1" ht="41.25" customHeight="1">
      <c r="A32" s="23"/>
      <c r="B32" s="23"/>
      <c r="C32" s="26"/>
      <c r="D32" s="340"/>
      <c r="E32" s="341"/>
      <c r="F32" s="27"/>
      <c r="G32" s="352"/>
      <c r="H32" s="22"/>
      <c r="I32" s="23">
        <v>5</v>
      </c>
      <c r="J32" s="24"/>
      <c r="K32" s="25">
        <f>IF(ISERROR(VLOOKUP(J32,'KAYIT LİSTESİ'!$B$4:$H$800,2,0)),"",(VLOOKUP(J32,'KAYIT LİSTESİ'!$B$4:$H$800,2,0)))</f>
      </c>
      <c r="L32" s="26">
        <f>IF(ISERROR(VLOOKUP(J32,'KAYIT LİSTESİ'!$B$4:$H$800,4,0)),"",(VLOOKUP(J32,'KAYIT LİSTESİ'!$B$4:$H$800,4,0)))</f>
      </c>
      <c r="M32" s="52">
        <f>IF(ISERROR(VLOOKUP(J32,'KAYIT LİSTESİ'!$B$4:$H$800,5,0)),"",(VLOOKUP(J32,'KAYIT LİSTESİ'!$B$4:$H$800,5,0)))</f>
      </c>
      <c r="N32" s="52">
        <f>IF(ISERROR(VLOOKUP(J32,'KAYIT LİSTESİ'!$B$4:$H$800,6,0)),"",(VLOOKUP(J32,'KAYIT LİSTESİ'!$B$4:$H$800,6,0)))</f>
      </c>
      <c r="O32" s="27"/>
      <c r="P32" s="25"/>
      <c r="T32" s="322"/>
      <c r="U32" s="320"/>
    </row>
    <row r="33" spans="1:21" s="19" customFormat="1" ht="41.25" customHeight="1">
      <c r="A33" s="23"/>
      <c r="B33" s="23"/>
      <c r="C33" s="26"/>
      <c r="D33" s="340"/>
      <c r="E33" s="341"/>
      <c r="F33" s="27"/>
      <c r="G33" s="352"/>
      <c r="H33" s="22"/>
      <c r="I33" s="23">
        <v>6</v>
      </c>
      <c r="J33" s="24"/>
      <c r="K33" s="25">
        <f>IF(ISERROR(VLOOKUP(J33,'KAYIT LİSTESİ'!$B$4:$H$800,2,0)),"",(VLOOKUP(J33,'KAYIT LİSTESİ'!$B$4:$H$800,2,0)))</f>
      </c>
      <c r="L33" s="26">
        <f>IF(ISERROR(VLOOKUP(J33,'KAYIT LİSTESİ'!$B$4:$H$800,4,0)),"",(VLOOKUP(J33,'KAYIT LİSTESİ'!$B$4:$H$800,4,0)))</f>
      </c>
      <c r="M33" s="52">
        <f>IF(ISERROR(VLOOKUP(J33,'KAYIT LİSTESİ'!$B$4:$H$800,5,0)),"",(VLOOKUP(J33,'KAYIT LİSTESİ'!$B$4:$H$800,5,0)))</f>
      </c>
      <c r="N33" s="52">
        <f>IF(ISERROR(VLOOKUP(J33,'KAYIT LİSTESİ'!$B$4:$H$800,6,0)),"",(VLOOKUP(J33,'KAYIT LİSTESİ'!$B$4:$H$800,6,0)))</f>
      </c>
      <c r="O33" s="27"/>
      <c r="P33" s="25"/>
      <c r="T33" s="322"/>
      <c r="U33" s="320"/>
    </row>
    <row r="34" spans="1:21" s="19" customFormat="1" ht="41.25" customHeight="1">
      <c r="A34" s="23"/>
      <c r="B34" s="23"/>
      <c r="C34" s="26"/>
      <c r="D34" s="340"/>
      <c r="E34" s="341"/>
      <c r="F34" s="27"/>
      <c r="G34" s="352"/>
      <c r="H34" s="22"/>
      <c r="I34" s="23">
        <v>7</v>
      </c>
      <c r="J34" s="24"/>
      <c r="K34" s="25">
        <f>IF(ISERROR(VLOOKUP(J34,'KAYIT LİSTESİ'!$B$4:$H$800,2,0)),"",(VLOOKUP(J34,'KAYIT LİSTESİ'!$B$4:$H$800,2,0)))</f>
      </c>
      <c r="L34" s="26">
        <f>IF(ISERROR(VLOOKUP(J34,'KAYIT LİSTESİ'!$B$4:$H$800,4,0)),"",(VLOOKUP(J34,'KAYIT LİSTESİ'!$B$4:$H$800,4,0)))</f>
      </c>
      <c r="M34" s="52">
        <f>IF(ISERROR(VLOOKUP(J34,'KAYIT LİSTESİ'!$B$4:$H$800,5,0)),"",(VLOOKUP(J34,'KAYIT LİSTESİ'!$B$4:$H$800,5,0)))</f>
      </c>
      <c r="N34" s="52">
        <f>IF(ISERROR(VLOOKUP(J34,'KAYIT LİSTESİ'!$B$4:$H$800,6,0)),"",(VLOOKUP(J34,'KAYIT LİSTESİ'!$B$4:$H$800,6,0)))</f>
      </c>
      <c r="O34" s="27"/>
      <c r="P34" s="25"/>
      <c r="T34" s="322"/>
      <c r="U34" s="320"/>
    </row>
    <row r="35" spans="1:21" s="19" customFormat="1" ht="41.25" customHeight="1">
      <c r="A35" s="23"/>
      <c r="B35" s="23"/>
      <c r="C35" s="26"/>
      <c r="D35" s="340"/>
      <c r="E35" s="341"/>
      <c r="F35" s="27"/>
      <c r="G35" s="352"/>
      <c r="H35" s="22"/>
      <c r="I35" s="23">
        <v>8</v>
      </c>
      <c r="J35" s="24"/>
      <c r="K35" s="25">
        <f>IF(ISERROR(VLOOKUP(J35,'KAYIT LİSTESİ'!$B$4:$H$800,2,0)),"",(VLOOKUP(J35,'KAYIT LİSTESİ'!$B$4:$H$800,2,0)))</f>
      </c>
      <c r="L35" s="26">
        <f>IF(ISERROR(VLOOKUP(J35,'KAYIT LİSTESİ'!$B$4:$H$800,4,0)),"",(VLOOKUP(J35,'KAYIT LİSTESİ'!$B$4:$H$800,4,0)))</f>
      </c>
      <c r="M35" s="52">
        <f>IF(ISERROR(VLOOKUP(J35,'KAYIT LİSTESİ'!$B$4:$H$800,5,0)),"",(VLOOKUP(J35,'KAYIT LİSTESİ'!$B$4:$H$800,5,0)))</f>
      </c>
      <c r="N35" s="52">
        <f>IF(ISERROR(VLOOKUP(J35,'KAYIT LİSTESİ'!$B$4:$H$800,6,0)),"",(VLOOKUP(J35,'KAYIT LİSTESİ'!$B$4:$H$800,6,0)))</f>
      </c>
      <c r="O35" s="27"/>
      <c r="P35" s="25"/>
      <c r="T35" s="322"/>
      <c r="U35" s="320"/>
    </row>
    <row r="36" spans="1:21" s="19" customFormat="1" ht="29.25" customHeight="1" hidden="1">
      <c r="A36" s="23">
        <v>29</v>
      </c>
      <c r="B36" s="23"/>
      <c r="C36" s="26"/>
      <c r="D36" s="340"/>
      <c r="E36" s="341"/>
      <c r="F36" s="27"/>
      <c r="G36" s="352"/>
      <c r="H36" s="22"/>
      <c r="I36" s="332" t="s">
        <v>43</v>
      </c>
      <c r="J36" s="333"/>
      <c r="K36" s="333"/>
      <c r="L36" s="333"/>
      <c r="M36" s="336" t="s">
        <v>193</v>
      </c>
      <c r="N36" s="337"/>
      <c r="O36" s="333"/>
      <c r="P36" s="334"/>
      <c r="T36" s="322"/>
      <c r="U36" s="320"/>
    </row>
    <row r="37" spans="1:21" s="19" customFormat="1" ht="29.25" customHeight="1" hidden="1">
      <c r="A37" s="23">
        <v>30</v>
      </c>
      <c r="B37" s="23"/>
      <c r="C37" s="26"/>
      <c r="D37" s="340"/>
      <c r="E37" s="341"/>
      <c r="F37" s="27"/>
      <c r="G37" s="352"/>
      <c r="H37" s="22"/>
      <c r="I37" s="51" t="s">
        <v>11</v>
      </c>
      <c r="J37" s="48" t="s">
        <v>52</v>
      </c>
      <c r="K37" s="48" t="s">
        <v>51</v>
      </c>
      <c r="L37" s="49" t="s">
        <v>12</v>
      </c>
      <c r="M37" s="50" t="s">
        <v>13</v>
      </c>
      <c r="N37" s="50" t="s">
        <v>97</v>
      </c>
      <c r="O37" s="362" t="s">
        <v>14</v>
      </c>
      <c r="P37" s="48" t="s">
        <v>27</v>
      </c>
      <c r="T37" s="322"/>
      <c r="U37" s="320"/>
    </row>
    <row r="38" spans="1:21" s="19" customFormat="1" ht="29.25" customHeight="1" hidden="1">
      <c r="A38" s="23">
        <v>31</v>
      </c>
      <c r="B38" s="23"/>
      <c r="C38" s="26"/>
      <c r="D38" s="340"/>
      <c r="E38" s="341"/>
      <c r="F38" s="27"/>
      <c r="G38" s="352"/>
      <c r="H38" s="22"/>
      <c r="I38" s="23">
        <v>1</v>
      </c>
      <c r="J38" s="24"/>
      <c r="K38" s="25">
        <f>IF(ISERROR(VLOOKUP(J38,'KAYIT LİSTESİ'!$B$4:$H$800,2,0)),"",(VLOOKUP(J38,'KAYIT LİSTESİ'!$B$4:$H$800,2,0)))</f>
      </c>
      <c r="L38" s="26">
        <f>IF(ISERROR(VLOOKUP(J38,'KAYIT LİSTESİ'!$B$4:$H$800,4,0)),"",(VLOOKUP(J38,'KAYIT LİSTESİ'!$B$4:$H$800,4,0)))</f>
      </c>
      <c r="M38" s="52">
        <f>IF(ISERROR(VLOOKUP(J38,'KAYIT LİSTESİ'!$B$4:$H$800,5,0)),"",(VLOOKUP(J38,'KAYIT LİSTESİ'!$B$4:$H$800,5,0)))</f>
      </c>
      <c r="N38" s="52">
        <f>IF(ISERROR(VLOOKUP(J38,'KAYIT LİSTESİ'!$B$4:$H$800,6,0)),"",(VLOOKUP(J38,'KAYIT LİSTESİ'!$B$4:$H$800,6,0)))</f>
      </c>
      <c r="O38" s="27"/>
      <c r="P38" s="25"/>
      <c r="T38" s="322"/>
      <c r="U38" s="320"/>
    </row>
    <row r="39" spans="1:21" s="19" customFormat="1" ht="29.25" customHeight="1" hidden="1">
      <c r="A39" s="23">
        <v>32</v>
      </c>
      <c r="B39" s="23"/>
      <c r="C39" s="26"/>
      <c r="D39" s="340"/>
      <c r="E39" s="341"/>
      <c r="F39" s="27"/>
      <c r="G39" s="352"/>
      <c r="H39" s="22"/>
      <c r="I39" s="23">
        <v>2</v>
      </c>
      <c r="J39" s="24"/>
      <c r="K39" s="25">
        <f>IF(ISERROR(VLOOKUP(J39,'KAYIT LİSTESİ'!$B$4:$H$800,2,0)),"",(VLOOKUP(J39,'KAYIT LİSTESİ'!$B$4:$H$800,2,0)))</f>
      </c>
      <c r="L39" s="26">
        <f>IF(ISERROR(VLOOKUP(J39,'KAYIT LİSTESİ'!$B$4:$H$800,4,0)),"",(VLOOKUP(J39,'KAYIT LİSTESİ'!$B$4:$H$800,4,0)))</f>
      </c>
      <c r="M39" s="52">
        <f>IF(ISERROR(VLOOKUP(J39,'KAYIT LİSTESİ'!$B$4:$H$800,5,0)),"",(VLOOKUP(J39,'KAYIT LİSTESİ'!$B$4:$H$800,5,0)))</f>
      </c>
      <c r="N39" s="52">
        <f>IF(ISERROR(VLOOKUP(J39,'KAYIT LİSTESİ'!$B$4:$H$800,6,0)),"",(VLOOKUP(J39,'KAYIT LİSTESİ'!$B$4:$H$800,6,0)))</f>
      </c>
      <c r="O39" s="27"/>
      <c r="P39" s="25"/>
      <c r="T39" s="322"/>
      <c r="U39" s="320"/>
    </row>
    <row r="40" spans="1:21" s="19" customFormat="1" ht="29.25" customHeight="1" hidden="1">
      <c r="A40" s="23">
        <v>33</v>
      </c>
      <c r="B40" s="23"/>
      <c r="C40" s="26"/>
      <c r="D40" s="340"/>
      <c r="E40" s="341"/>
      <c r="F40" s="27"/>
      <c r="G40" s="352"/>
      <c r="H40" s="22"/>
      <c r="I40" s="23">
        <v>3</v>
      </c>
      <c r="J40" s="24"/>
      <c r="K40" s="25">
        <f>IF(ISERROR(VLOOKUP(J40,'KAYIT LİSTESİ'!$B$4:$H$800,2,0)),"",(VLOOKUP(J40,'KAYIT LİSTESİ'!$B$4:$H$800,2,0)))</f>
      </c>
      <c r="L40" s="26">
        <f>IF(ISERROR(VLOOKUP(J40,'KAYIT LİSTESİ'!$B$4:$H$800,4,0)),"",(VLOOKUP(J40,'KAYIT LİSTESİ'!$B$4:$H$800,4,0)))</f>
      </c>
      <c r="M40" s="52">
        <f>IF(ISERROR(VLOOKUP(J40,'KAYIT LİSTESİ'!$B$4:$H$800,5,0)),"",(VLOOKUP(J40,'KAYIT LİSTESİ'!$B$4:$H$800,5,0)))</f>
      </c>
      <c r="N40" s="52">
        <f>IF(ISERROR(VLOOKUP(J40,'KAYIT LİSTESİ'!$B$4:$H$800,6,0)),"",(VLOOKUP(J40,'KAYIT LİSTESİ'!$B$4:$H$800,6,0)))</f>
      </c>
      <c r="O40" s="27"/>
      <c r="P40" s="25"/>
      <c r="T40" s="322"/>
      <c r="U40" s="320"/>
    </row>
    <row r="41" spans="1:21" s="19" customFormat="1" ht="29.25" customHeight="1" hidden="1">
      <c r="A41" s="23">
        <v>34</v>
      </c>
      <c r="B41" s="23"/>
      <c r="C41" s="26"/>
      <c r="D41" s="340"/>
      <c r="E41" s="341"/>
      <c r="F41" s="27"/>
      <c r="G41" s="352"/>
      <c r="H41" s="22"/>
      <c r="I41" s="23">
        <v>4</v>
      </c>
      <c r="J41" s="24"/>
      <c r="K41" s="25">
        <f>IF(ISERROR(VLOOKUP(J41,'KAYIT LİSTESİ'!$B$4:$H$800,2,0)),"",(VLOOKUP(J41,'KAYIT LİSTESİ'!$B$4:$H$800,2,0)))</f>
      </c>
      <c r="L41" s="26">
        <f>IF(ISERROR(VLOOKUP(J41,'KAYIT LİSTESİ'!$B$4:$H$800,4,0)),"",(VLOOKUP(J41,'KAYIT LİSTESİ'!$B$4:$H$800,4,0)))</f>
      </c>
      <c r="M41" s="52">
        <f>IF(ISERROR(VLOOKUP(J41,'KAYIT LİSTESİ'!$B$4:$H$800,5,0)),"",(VLOOKUP(J41,'KAYIT LİSTESİ'!$B$4:$H$800,5,0)))</f>
      </c>
      <c r="N41" s="52">
        <f>IF(ISERROR(VLOOKUP(J41,'KAYIT LİSTESİ'!$B$4:$H$800,6,0)),"",(VLOOKUP(J41,'KAYIT LİSTESİ'!$B$4:$H$800,6,0)))</f>
      </c>
      <c r="O41" s="27"/>
      <c r="P41" s="25"/>
      <c r="T41" s="322"/>
      <c r="U41" s="320"/>
    </row>
    <row r="42" spans="1:21" s="19" customFormat="1" ht="29.25" customHeight="1" hidden="1">
      <c r="A42" s="23">
        <v>35</v>
      </c>
      <c r="B42" s="23"/>
      <c r="C42" s="26"/>
      <c r="D42" s="340"/>
      <c r="E42" s="341"/>
      <c r="F42" s="27"/>
      <c r="G42" s="352"/>
      <c r="H42" s="22"/>
      <c r="I42" s="23">
        <v>5</v>
      </c>
      <c r="J42" s="24"/>
      <c r="K42" s="25">
        <f>IF(ISERROR(VLOOKUP(J42,'KAYIT LİSTESİ'!$B$4:$H$800,2,0)),"",(VLOOKUP(J42,'KAYIT LİSTESİ'!$B$4:$H$800,2,0)))</f>
      </c>
      <c r="L42" s="26">
        <f>IF(ISERROR(VLOOKUP(J42,'KAYIT LİSTESİ'!$B$4:$H$800,4,0)),"",(VLOOKUP(J42,'KAYIT LİSTESİ'!$B$4:$H$800,4,0)))</f>
      </c>
      <c r="M42" s="52">
        <f>IF(ISERROR(VLOOKUP(J42,'KAYIT LİSTESİ'!$B$4:$H$800,5,0)),"",(VLOOKUP(J42,'KAYIT LİSTESİ'!$B$4:$H$800,5,0)))</f>
      </c>
      <c r="N42" s="52">
        <f>IF(ISERROR(VLOOKUP(J42,'KAYIT LİSTESİ'!$B$4:$H$800,6,0)),"",(VLOOKUP(J42,'KAYIT LİSTESİ'!$B$4:$H$800,6,0)))</f>
      </c>
      <c r="O42" s="27"/>
      <c r="P42" s="25"/>
      <c r="T42" s="322"/>
      <c r="U42" s="320"/>
    </row>
    <row r="43" spans="1:21" s="19" customFormat="1" ht="29.25" customHeight="1" hidden="1">
      <c r="A43" s="23">
        <v>36</v>
      </c>
      <c r="B43" s="23"/>
      <c r="C43" s="26"/>
      <c r="D43" s="340"/>
      <c r="E43" s="341"/>
      <c r="F43" s="27"/>
      <c r="G43" s="352"/>
      <c r="H43" s="22"/>
      <c r="I43" s="23">
        <v>6</v>
      </c>
      <c r="J43" s="24"/>
      <c r="K43" s="25">
        <f>IF(ISERROR(VLOOKUP(J43,'KAYIT LİSTESİ'!$B$4:$H$800,2,0)),"",(VLOOKUP(J43,'KAYIT LİSTESİ'!$B$4:$H$800,2,0)))</f>
      </c>
      <c r="L43" s="26">
        <f>IF(ISERROR(VLOOKUP(J43,'KAYIT LİSTESİ'!$B$4:$H$800,4,0)),"",(VLOOKUP(J43,'KAYIT LİSTESİ'!$B$4:$H$800,4,0)))</f>
      </c>
      <c r="M43" s="52">
        <f>IF(ISERROR(VLOOKUP(J43,'KAYIT LİSTESİ'!$B$4:$H$800,5,0)),"",(VLOOKUP(J43,'KAYIT LİSTESİ'!$B$4:$H$800,5,0)))</f>
      </c>
      <c r="N43" s="52">
        <f>IF(ISERROR(VLOOKUP(J43,'KAYIT LİSTESİ'!$B$4:$H$800,6,0)),"",(VLOOKUP(J43,'KAYIT LİSTESİ'!$B$4:$H$800,6,0)))</f>
      </c>
      <c r="O43" s="27"/>
      <c r="P43" s="25"/>
      <c r="T43" s="322"/>
      <c r="U43" s="320"/>
    </row>
    <row r="44" spans="1:21" s="19" customFormat="1" ht="29.25" customHeight="1" hidden="1">
      <c r="A44" s="23">
        <v>37</v>
      </c>
      <c r="B44" s="23"/>
      <c r="C44" s="26"/>
      <c r="D44" s="340"/>
      <c r="E44" s="341"/>
      <c r="F44" s="27"/>
      <c r="G44" s="352"/>
      <c r="H44" s="22"/>
      <c r="I44" s="23">
        <v>7</v>
      </c>
      <c r="J44" s="24"/>
      <c r="K44" s="25">
        <f>IF(ISERROR(VLOOKUP(J44,'KAYIT LİSTESİ'!$B$4:$H$800,2,0)),"",(VLOOKUP(J44,'KAYIT LİSTESİ'!$B$4:$H$800,2,0)))</f>
      </c>
      <c r="L44" s="26">
        <f>IF(ISERROR(VLOOKUP(J44,'KAYIT LİSTESİ'!$B$4:$H$800,4,0)),"",(VLOOKUP(J44,'KAYIT LİSTESİ'!$B$4:$H$800,4,0)))</f>
      </c>
      <c r="M44" s="52">
        <f>IF(ISERROR(VLOOKUP(J44,'KAYIT LİSTESİ'!$B$4:$H$800,5,0)),"",(VLOOKUP(J44,'KAYIT LİSTESİ'!$B$4:$H$800,5,0)))</f>
      </c>
      <c r="N44" s="52">
        <f>IF(ISERROR(VLOOKUP(J44,'KAYIT LİSTESİ'!$B$4:$H$800,6,0)),"",(VLOOKUP(J44,'KAYIT LİSTESİ'!$B$4:$H$800,6,0)))</f>
      </c>
      <c r="O44" s="27"/>
      <c r="P44" s="25"/>
      <c r="T44" s="322"/>
      <c r="U44" s="320"/>
    </row>
    <row r="45" spans="1:21" s="19" customFormat="1" ht="29.25" customHeight="1" hidden="1">
      <c r="A45" s="23">
        <v>38</v>
      </c>
      <c r="B45" s="23"/>
      <c r="C45" s="26"/>
      <c r="D45" s="340"/>
      <c r="E45" s="341"/>
      <c r="F45" s="27"/>
      <c r="G45" s="352"/>
      <c r="H45" s="22"/>
      <c r="I45" s="23">
        <v>8</v>
      </c>
      <c r="J45" s="24"/>
      <c r="K45" s="25">
        <f>IF(ISERROR(VLOOKUP(J45,'KAYIT LİSTESİ'!$B$4:$H$800,2,0)),"",(VLOOKUP(J45,'KAYIT LİSTESİ'!$B$4:$H$800,2,0)))</f>
      </c>
      <c r="L45" s="26">
        <f>IF(ISERROR(VLOOKUP(J45,'KAYIT LİSTESİ'!$B$4:$H$800,4,0)),"",(VLOOKUP(J45,'KAYIT LİSTESİ'!$B$4:$H$800,4,0)))</f>
      </c>
      <c r="M45" s="52">
        <f>IF(ISERROR(VLOOKUP(J45,'KAYIT LİSTESİ'!$B$4:$H$800,5,0)),"",(VLOOKUP(J45,'KAYIT LİSTESİ'!$B$4:$H$800,5,0)))</f>
      </c>
      <c r="N45" s="52">
        <f>IF(ISERROR(VLOOKUP(J45,'KAYIT LİSTESİ'!$B$4:$H$800,6,0)),"",(VLOOKUP(J45,'KAYIT LİSTESİ'!$B$4:$H$800,6,0)))</f>
      </c>
      <c r="O45" s="27"/>
      <c r="P45" s="25"/>
      <c r="T45" s="322"/>
      <c r="U45" s="320"/>
    </row>
    <row r="46" spans="1:16" ht="13.5" customHeight="1">
      <c r="A46" s="37"/>
      <c r="B46" s="37"/>
      <c r="C46" s="38"/>
      <c r="D46" s="59"/>
      <c r="E46" s="39"/>
      <c r="F46" s="40"/>
      <c r="G46" s="41"/>
      <c r="I46" s="42"/>
      <c r="J46" s="43"/>
      <c r="K46" s="44"/>
      <c r="L46" s="45"/>
      <c r="M46" s="55"/>
      <c r="N46" s="55"/>
      <c r="O46" s="46"/>
      <c r="P46" s="44"/>
    </row>
    <row r="47" spans="1:17" ht="14.25" customHeight="1">
      <c r="A47" s="31" t="s">
        <v>18</v>
      </c>
      <c r="B47" s="31"/>
      <c r="C47" s="31"/>
      <c r="D47" s="60"/>
      <c r="E47" s="53" t="s">
        <v>0</v>
      </c>
      <c r="F47" s="47" t="s">
        <v>1</v>
      </c>
      <c r="G47" s="28"/>
      <c r="H47" s="32" t="s">
        <v>2</v>
      </c>
      <c r="I47" s="32"/>
      <c r="J47" s="32"/>
      <c r="K47" s="32"/>
      <c r="M47" s="56" t="s">
        <v>3</v>
      </c>
      <c r="N47" s="57" t="s">
        <v>3</v>
      </c>
      <c r="O47" s="28" t="s">
        <v>3</v>
      </c>
      <c r="P47" s="31"/>
      <c r="Q47" s="33"/>
    </row>
    <row r="101" spans="20:21" ht="12.75">
      <c r="T101" s="350"/>
      <c r="U101" s="349"/>
    </row>
    <row r="65536" ht="12.75">
      <c r="A65536" s="28" t="s">
        <v>197</v>
      </c>
    </row>
  </sheetData>
  <sheetProtection/>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8" r:id="rId2"/>
  <drawing r:id="rId1"/>
</worksheet>
</file>

<file path=xl/worksheets/sheet4.xml><?xml version="1.0" encoding="utf-8"?>
<worksheet xmlns="http://schemas.openxmlformats.org/spreadsheetml/2006/main" xmlns:r="http://schemas.openxmlformats.org/officeDocument/2006/relationships">
  <sheetPr>
    <tabColor rgb="FF7030A0"/>
  </sheetPr>
  <dimension ref="A1:P65536"/>
  <sheetViews>
    <sheetView view="pageBreakPreview" zoomScale="90" zoomScaleSheetLayoutView="90" zoomScalePageLayoutView="0" workbookViewId="0" topLeftCell="A1">
      <selection activeCell="H9" sqref="H9"/>
    </sheetView>
  </sheetViews>
  <sheetFormatPr defaultColWidth="9.140625" defaultRowHeight="12.75"/>
  <cols>
    <col min="1" max="1" width="6.00390625" style="94" customWidth="1"/>
    <col min="2" max="2" width="10.28125" style="94" hidden="1" customWidth="1"/>
    <col min="3" max="3" width="7.00390625" style="94" customWidth="1"/>
    <col min="4" max="4" width="13.57421875" style="95" customWidth="1"/>
    <col min="5" max="5" width="20.00390625" style="94" bestFit="1" customWidth="1"/>
    <col min="6" max="6" width="43.57421875" style="3" bestFit="1" customWidth="1"/>
    <col min="7" max="13" width="9.7109375" style="3" customWidth="1"/>
    <col min="14" max="14" width="10.57421875" style="96" customWidth="1"/>
    <col min="15" max="15" width="7.7109375" style="94" customWidth="1"/>
    <col min="16" max="16" width="8.57421875" style="94" bestFit="1" customWidth="1"/>
    <col min="17" max="16384" width="9.140625" style="3" customWidth="1"/>
  </cols>
  <sheetData>
    <row r="1" spans="1:16" ht="48.75" customHeight="1">
      <c r="A1" s="495" t="str">
        <f>BİLGİLERİ!A2:K2</f>
        <v>Atletizm Federasyonu                                                                                                                                                                                                                                                   Adana Atletizm İl Temsilciliği</v>
      </c>
      <c r="B1" s="495"/>
      <c r="C1" s="495"/>
      <c r="D1" s="495"/>
      <c r="E1" s="495"/>
      <c r="F1" s="495"/>
      <c r="G1" s="495"/>
      <c r="H1" s="495"/>
      <c r="I1" s="495"/>
      <c r="J1" s="495"/>
      <c r="K1" s="495"/>
      <c r="L1" s="495"/>
      <c r="M1" s="495"/>
      <c r="N1" s="495"/>
      <c r="O1" s="495"/>
      <c r="P1" s="495"/>
    </row>
    <row r="2" spans="1:16" ht="25.5" customHeight="1">
      <c r="A2" s="496" t="str">
        <f>BİLGİLERİ!A14:K14</f>
        <v>Sprint ve Atlamalar Federasyon Deneme Yarışmaları</v>
      </c>
      <c r="B2" s="496"/>
      <c r="C2" s="496"/>
      <c r="D2" s="496"/>
      <c r="E2" s="496"/>
      <c r="F2" s="496"/>
      <c r="G2" s="496"/>
      <c r="H2" s="496"/>
      <c r="I2" s="496"/>
      <c r="J2" s="496"/>
      <c r="K2" s="496"/>
      <c r="L2" s="496"/>
      <c r="M2" s="496"/>
      <c r="N2" s="496"/>
      <c r="O2" s="496"/>
      <c r="P2" s="496"/>
    </row>
    <row r="3" spans="1:16" s="4" customFormat="1" ht="27" customHeight="1">
      <c r="A3" s="502" t="s">
        <v>68</v>
      </c>
      <c r="B3" s="502"/>
      <c r="C3" s="502"/>
      <c r="D3" s="504" t="str">
        <f>'YARIŞMA PROGRAMI'!C12</f>
        <v>Uzun Atlama</v>
      </c>
      <c r="E3" s="504"/>
      <c r="F3" s="97" t="s">
        <v>65</v>
      </c>
      <c r="G3" s="250">
        <f>'YARIŞMA PROGRAMI'!D12</f>
        <v>700</v>
      </c>
      <c r="H3" s="217"/>
      <c r="I3" s="191"/>
      <c r="J3" s="191"/>
      <c r="K3" s="191"/>
      <c r="L3" s="191"/>
      <c r="M3" s="339"/>
      <c r="N3" s="339"/>
      <c r="O3" s="339"/>
      <c r="P3" s="339"/>
    </row>
    <row r="4" spans="1:16" s="4" customFormat="1" ht="17.25" customHeight="1">
      <c r="A4" s="503" t="s">
        <v>69</v>
      </c>
      <c r="B4" s="503"/>
      <c r="C4" s="503"/>
      <c r="D4" s="508" t="str">
        <f>BİLGİLERİ!F21</f>
        <v>Büyük Erkekler</v>
      </c>
      <c r="E4" s="508"/>
      <c r="F4" s="98"/>
      <c r="G4" s="218"/>
      <c r="H4" s="218"/>
      <c r="I4" s="193"/>
      <c r="J4" s="193"/>
      <c r="K4" s="494" t="s">
        <v>67</v>
      </c>
      <c r="L4" s="494"/>
      <c r="M4" s="505" t="str">
        <f>'YARIŞMA PROGRAMI'!B12</f>
        <v>10 Mayıs 2014 - 16.00</v>
      </c>
      <c r="N4" s="505"/>
      <c r="O4" s="505"/>
      <c r="P4" s="318"/>
    </row>
    <row r="5" spans="1:16" ht="21" customHeight="1">
      <c r="A5" s="5"/>
      <c r="B5" s="5"/>
      <c r="C5" s="5"/>
      <c r="D5" s="9"/>
      <c r="E5" s="6"/>
      <c r="F5" s="7"/>
      <c r="G5" s="8"/>
      <c r="H5" s="8"/>
      <c r="I5" s="8"/>
      <c r="J5" s="8"/>
      <c r="K5" s="8"/>
      <c r="L5" s="8"/>
      <c r="M5" s="8"/>
      <c r="N5" s="497">
        <f ca="1">NOW()</f>
        <v>41771.67635810185</v>
      </c>
      <c r="O5" s="497"/>
      <c r="P5" s="335"/>
    </row>
    <row r="6" spans="1:16" ht="15.75" customHeight="1">
      <c r="A6" s="492" t="s">
        <v>5</v>
      </c>
      <c r="B6" s="357"/>
      <c r="C6" s="500" t="s">
        <v>50</v>
      </c>
      <c r="D6" s="500" t="s">
        <v>71</v>
      </c>
      <c r="E6" s="492" t="s">
        <v>6</v>
      </c>
      <c r="F6" s="492" t="s">
        <v>44</v>
      </c>
      <c r="G6" s="498" t="s">
        <v>35</v>
      </c>
      <c r="H6" s="498"/>
      <c r="I6" s="498"/>
      <c r="J6" s="498"/>
      <c r="K6" s="498"/>
      <c r="L6" s="498"/>
      <c r="M6" s="498"/>
      <c r="N6" s="499" t="s">
        <v>7</v>
      </c>
      <c r="O6" s="499" t="s">
        <v>92</v>
      </c>
      <c r="P6" s="499" t="s">
        <v>194</v>
      </c>
    </row>
    <row r="7" spans="1:16" ht="24.75" customHeight="1">
      <c r="A7" s="493"/>
      <c r="B7" s="357"/>
      <c r="C7" s="501"/>
      <c r="D7" s="501"/>
      <c r="E7" s="493"/>
      <c r="F7" s="493"/>
      <c r="G7" s="99">
        <v>1</v>
      </c>
      <c r="H7" s="99">
        <v>2</v>
      </c>
      <c r="I7" s="99">
        <v>3</v>
      </c>
      <c r="J7" s="316" t="s">
        <v>187</v>
      </c>
      <c r="K7" s="315">
        <v>4</v>
      </c>
      <c r="L7" s="315">
        <v>5</v>
      </c>
      <c r="M7" s="315">
        <v>6</v>
      </c>
      <c r="N7" s="499"/>
      <c r="O7" s="499"/>
      <c r="P7" s="499"/>
    </row>
    <row r="8" spans="1:16" s="88" customFormat="1" ht="29.25" customHeight="1">
      <c r="A8" s="100">
        <v>1</v>
      </c>
      <c r="B8" s="101" t="s">
        <v>98</v>
      </c>
      <c r="C8" s="102">
        <v>586</v>
      </c>
      <c r="D8" s="103" t="s">
        <v>241</v>
      </c>
      <c r="E8" s="190" t="s">
        <v>242</v>
      </c>
      <c r="F8" s="190" t="s">
        <v>243</v>
      </c>
      <c r="G8" s="186" t="s">
        <v>319</v>
      </c>
      <c r="H8" s="186">
        <v>669</v>
      </c>
      <c r="I8" s="186" t="s">
        <v>319</v>
      </c>
      <c r="J8" s="347">
        <v>669</v>
      </c>
      <c r="K8" s="213">
        <v>639</v>
      </c>
      <c r="L8" s="213" t="s">
        <v>319</v>
      </c>
      <c r="M8" s="213" t="s">
        <v>319</v>
      </c>
      <c r="N8" s="347">
        <v>669</v>
      </c>
      <c r="O8" s="343"/>
      <c r="P8" s="338" t="s">
        <v>320</v>
      </c>
    </row>
    <row r="9" spans="1:16" s="88" customFormat="1" ht="29.25" customHeight="1">
      <c r="A9" s="100">
        <v>2</v>
      </c>
      <c r="B9" s="101" t="s">
        <v>99</v>
      </c>
      <c r="C9" s="102">
        <v>487</v>
      </c>
      <c r="D9" s="103">
        <v>34462</v>
      </c>
      <c r="E9" s="190" t="s">
        <v>271</v>
      </c>
      <c r="F9" s="190" t="s">
        <v>270</v>
      </c>
      <c r="G9" s="186" t="s">
        <v>319</v>
      </c>
      <c r="H9" s="186" t="s">
        <v>319</v>
      </c>
      <c r="I9" s="186">
        <v>576</v>
      </c>
      <c r="J9" s="347">
        <v>576</v>
      </c>
      <c r="K9" s="213" t="s">
        <v>319</v>
      </c>
      <c r="L9" s="213" t="s">
        <v>319</v>
      </c>
      <c r="M9" s="213" t="s">
        <v>319</v>
      </c>
      <c r="N9" s="347">
        <v>576</v>
      </c>
      <c r="O9" s="343"/>
      <c r="P9" s="338" t="s">
        <v>322</v>
      </c>
    </row>
    <row r="10" spans="1:16" s="88" customFormat="1" ht="29.25" customHeight="1">
      <c r="A10" s="100">
        <v>3</v>
      </c>
      <c r="B10" s="101" t="s">
        <v>100</v>
      </c>
      <c r="C10" s="102">
        <v>519</v>
      </c>
      <c r="D10" s="103">
        <v>34617</v>
      </c>
      <c r="E10" s="190" t="s">
        <v>268</v>
      </c>
      <c r="F10" s="190" t="s">
        <v>269</v>
      </c>
      <c r="G10" s="186">
        <v>536</v>
      </c>
      <c r="H10" s="186">
        <v>536</v>
      </c>
      <c r="I10" s="186">
        <v>526</v>
      </c>
      <c r="J10" s="347">
        <v>536</v>
      </c>
      <c r="K10" s="213">
        <v>548</v>
      </c>
      <c r="L10" s="213">
        <v>519</v>
      </c>
      <c r="M10" s="213" t="s">
        <v>319</v>
      </c>
      <c r="N10" s="347">
        <v>548</v>
      </c>
      <c r="O10" s="343"/>
      <c r="P10" s="338" t="s">
        <v>323</v>
      </c>
    </row>
    <row r="11" spans="1:16" s="88" customFormat="1" ht="29.25" customHeight="1">
      <c r="A11" s="100">
        <v>4</v>
      </c>
      <c r="B11" s="101" t="s">
        <v>101</v>
      </c>
      <c r="C11" s="102">
        <v>479</v>
      </c>
      <c r="D11" s="103">
        <v>34335</v>
      </c>
      <c r="E11" s="190" t="s">
        <v>245</v>
      </c>
      <c r="F11" s="190" t="s">
        <v>246</v>
      </c>
      <c r="G11" s="186">
        <v>487</v>
      </c>
      <c r="H11" s="186" t="s">
        <v>319</v>
      </c>
      <c r="I11" s="186" t="s">
        <v>319</v>
      </c>
      <c r="J11" s="347">
        <v>487</v>
      </c>
      <c r="K11" s="213">
        <v>524</v>
      </c>
      <c r="L11" s="213" t="s">
        <v>319</v>
      </c>
      <c r="M11" s="213" t="s">
        <v>319</v>
      </c>
      <c r="N11" s="347">
        <v>524</v>
      </c>
      <c r="O11" s="343"/>
      <c r="P11" s="338" t="s">
        <v>321</v>
      </c>
    </row>
    <row r="12" spans="1:16" s="88" customFormat="1" ht="29.25" customHeight="1">
      <c r="A12" s="100">
        <v>5</v>
      </c>
      <c r="B12" s="101" t="s">
        <v>102</v>
      </c>
      <c r="C12" s="102" t="s">
        <v>200</v>
      </c>
      <c r="D12" s="103" t="s">
        <v>200</v>
      </c>
      <c r="E12" s="190" t="s">
        <v>200</v>
      </c>
      <c r="F12" s="190" t="s">
        <v>200</v>
      </c>
      <c r="G12" s="186"/>
      <c r="H12" s="186"/>
      <c r="I12" s="186"/>
      <c r="J12" s="347" t="s">
        <v>200</v>
      </c>
      <c r="K12" s="213"/>
      <c r="L12" s="213"/>
      <c r="M12" s="213"/>
      <c r="N12" s="347" t="s">
        <v>200</v>
      </c>
      <c r="O12" s="343"/>
      <c r="P12" s="338"/>
    </row>
    <row r="13" spans="1:16" s="88" customFormat="1" ht="29.25" customHeight="1">
      <c r="A13" s="100">
        <v>6</v>
      </c>
      <c r="B13" s="101" t="s">
        <v>103</v>
      </c>
      <c r="C13" s="102" t="s">
        <v>200</v>
      </c>
      <c r="D13" s="103" t="s">
        <v>200</v>
      </c>
      <c r="E13" s="190" t="s">
        <v>200</v>
      </c>
      <c r="F13" s="190" t="s">
        <v>200</v>
      </c>
      <c r="G13" s="186"/>
      <c r="H13" s="186"/>
      <c r="I13" s="186"/>
      <c r="J13" s="347" t="s">
        <v>200</v>
      </c>
      <c r="K13" s="213"/>
      <c r="L13" s="213"/>
      <c r="M13" s="213"/>
      <c r="N13" s="347" t="s">
        <v>200</v>
      </c>
      <c r="O13" s="343"/>
      <c r="P13" s="338"/>
    </row>
    <row r="14" spans="1:16" s="88" customFormat="1" ht="29.25" customHeight="1">
      <c r="A14" s="100">
        <v>7</v>
      </c>
      <c r="B14" s="101" t="s">
        <v>104</v>
      </c>
      <c r="C14" s="102" t="s">
        <v>200</v>
      </c>
      <c r="D14" s="103" t="s">
        <v>200</v>
      </c>
      <c r="E14" s="190" t="s">
        <v>200</v>
      </c>
      <c r="F14" s="190" t="s">
        <v>200</v>
      </c>
      <c r="G14" s="186"/>
      <c r="H14" s="186"/>
      <c r="I14" s="186"/>
      <c r="J14" s="347" t="s">
        <v>200</v>
      </c>
      <c r="K14" s="213"/>
      <c r="L14" s="213"/>
      <c r="M14" s="213"/>
      <c r="N14" s="347" t="s">
        <v>200</v>
      </c>
      <c r="O14" s="343"/>
      <c r="P14" s="338"/>
    </row>
    <row r="15" spans="1:16" s="88" customFormat="1" ht="29.25" customHeight="1">
      <c r="A15" s="100">
        <v>8</v>
      </c>
      <c r="B15" s="101" t="s">
        <v>105</v>
      </c>
      <c r="C15" s="102" t="s">
        <v>200</v>
      </c>
      <c r="D15" s="103" t="s">
        <v>200</v>
      </c>
      <c r="E15" s="190" t="s">
        <v>200</v>
      </c>
      <c r="F15" s="190" t="s">
        <v>200</v>
      </c>
      <c r="G15" s="186"/>
      <c r="H15" s="186"/>
      <c r="I15" s="186"/>
      <c r="J15" s="347" t="s">
        <v>200</v>
      </c>
      <c r="K15" s="213"/>
      <c r="L15" s="213"/>
      <c r="M15" s="213"/>
      <c r="N15" s="347" t="s">
        <v>200</v>
      </c>
      <c r="O15" s="343"/>
      <c r="P15" s="338"/>
    </row>
    <row r="16" spans="1:16" s="88" customFormat="1" ht="29.25" customHeight="1">
      <c r="A16" s="100">
        <v>9</v>
      </c>
      <c r="B16" s="101" t="s">
        <v>106</v>
      </c>
      <c r="C16" s="102" t="s">
        <v>200</v>
      </c>
      <c r="D16" s="103" t="s">
        <v>200</v>
      </c>
      <c r="E16" s="190" t="s">
        <v>200</v>
      </c>
      <c r="F16" s="190" t="s">
        <v>200</v>
      </c>
      <c r="G16" s="186"/>
      <c r="H16" s="186"/>
      <c r="I16" s="186"/>
      <c r="J16" s="347" t="s">
        <v>200</v>
      </c>
      <c r="K16" s="213"/>
      <c r="L16" s="213"/>
      <c r="M16" s="213"/>
      <c r="N16" s="347" t="s">
        <v>200</v>
      </c>
      <c r="O16" s="343"/>
      <c r="P16" s="338"/>
    </row>
    <row r="17" spans="1:16" s="88" customFormat="1" ht="29.25" customHeight="1">
      <c r="A17" s="100">
        <v>10</v>
      </c>
      <c r="B17" s="101" t="s">
        <v>107</v>
      </c>
      <c r="C17" s="102" t="s">
        <v>200</v>
      </c>
      <c r="D17" s="103" t="s">
        <v>200</v>
      </c>
      <c r="E17" s="190" t="s">
        <v>200</v>
      </c>
      <c r="F17" s="190" t="s">
        <v>200</v>
      </c>
      <c r="G17" s="186"/>
      <c r="H17" s="186"/>
      <c r="I17" s="186"/>
      <c r="J17" s="347" t="s">
        <v>200</v>
      </c>
      <c r="K17" s="213"/>
      <c r="L17" s="213"/>
      <c r="M17" s="213"/>
      <c r="N17" s="347" t="s">
        <v>200</v>
      </c>
      <c r="O17" s="343"/>
      <c r="P17" s="338"/>
    </row>
    <row r="18" spans="1:16" s="88" customFormat="1" ht="29.25" customHeight="1">
      <c r="A18" s="100">
        <v>11</v>
      </c>
      <c r="B18" s="101" t="s">
        <v>108</v>
      </c>
      <c r="C18" s="102" t="s">
        <v>200</v>
      </c>
      <c r="D18" s="103" t="s">
        <v>200</v>
      </c>
      <c r="E18" s="190" t="s">
        <v>200</v>
      </c>
      <c r="F18" s="190" t="s">
        <v>200</v>
      </c>
      <c r="G18" s="186"/>
      <c r="H18" s="186"/>
      <c r="I18" s="186"/>
      <c r="J18" s="347" t="s">
        <v>200</v>
      </c>
      <c r="K18" s="213"/>
      <c r="L18" s="213"/>
      <c r="M18" s="213"/>
      <c r="N18" s="347" t="s">
        <v>200</v>
      </c>
      <c r="O18" s="343"/>
      <c r="P18" s="338"/>
    </row>
    <row r="19" spans="1:16" s="88" customFormat="1" ht="29.25" customHeight="1">
      <c r="A19" s="100"/>
      <c r="B19" s="101" t="s">
        <v>109</v>
      </c>
      <c r="C19" s="102" t="s">
        <v>200</v>
      </c>
      <c r="D19" s="103" t="s">
        <v>200</v>
      </c>
      <c r="E19" s="190" t="s">
        <v>200</v>
      </c>
      <c r="F19" s="190" t="s">
        <v>200</v>
      </c>
      <c r="G19" s="186"/>
      <c r="H19" s="186"/>
      <c r="I19" s="186"/>
      <c r="J19" s="347" t="s">
        <v>200</v>
      </c>
      <c r="K19" s="213"/>
      <c r="L19" s="213"/>
      <c r="M19" s="213"/>
      <c r="N19" s="347" t="s">
        <v>200</v>
      </c>
      <c r="O19" s="343"/>
      <c r="P19" s="338"/>
    </row>
    <row r="20" spans="1:16" s="88" customFormat="1" ht="29.25" customHeight="1">
      <c r="A20" s="100"/>
      <c r="B20" s="101" t="s">
        <v>110</v>
      </c>
      <c r="C20" s="102" t="s">
        <v>200</v>
      </c>
      <c r="D20" s="103" t="s">
        <v>200</v>
      </c>
      <c r="E20" s="190" t="s">
        <v>200</v>
      </c>
      <c r="F20" s="190" t="s">
        <v>200</v>
      </c>
      <c r="G20" s="186"/>
      <c r="H20" s="186"/>
      <c r="I20" s="186"/>
      <c r="J20" s="347" t="s">
        <v>200</v>
      </c>
      <c r="K20" s="213"/>
      <c r="L20" s="213"/>
      <c r="M20" s="213"/>
      <c r="N20" s="347" t="s">
        <v>200</v>
      </c>
      <c r="O20" s="343"/>
      <c r="P20" s="338"/>
    </row>
    <row r="21" spans="1:16" s="88" customFormat="1" ht="29.25" customHeight="1">
      <c r="A21" s="100"/>
      <c r="B21" s="101" t="s">
        <v>111</v>
      </c>
      <c r="C21" s="102" t="s">
        <v>200</v>
      </c>
      <c r="D21" s="103" t="s">
        <v>200</v>
      </c>
      <c r="E21" s="190" t="s">
        <v>200</v>
      </c>
      <c r="F21" s="190" t="s">
        <v>200</v>
      </c>
      <c r="G21" s="186"/>
      <c r="H21" s="186"/>
      <c r="I21" s="186"/>
      <c r="J21" s="347" t="s">
        <v>200</v>
      </c>
      <c r="K21" s="213"/>
      <c r="L21" s="213"/>
      <c r="M21" s="213"/>
      <c r="N21" s="347" t="s">
        <v>200</v>
      </c>
      <c r="O21" s="343"/>
      <c r="P21" s="338"/>
    </row>
    <row r="22" spans="1:16" s="88" customFormat="1" ht="29.25" customHeight="1">
      <c r="A22" s="100"/>
      <c r="B22" s="101" t="s">
        <v>112</v>
      </c>
      <c r="C22" s="102" t="s">
        <v>200</v>
      </c>
      <c r="D22" s="103" t="s">
        <v>200</v>
      </c>
      <c r="E22" s="190" t="s">
        <v>200</v>
      </c>
      <c r="F22" s="190" t="s">
        <v>200</v>
      </c>
      <c r="G22" s="186"/>
      <c r="H22" s="186"/>
      <c r="I22" s="186"/>
      <c r="J22" s="347" t="s">
        <v>200</v>
      </c>
      <c r="K22" s="213"/>
      <c r="L22" s="213"/>
      <c r="M22" s="213"/>
      <c r="N22" s="347" t="s">
        <v>200</v>
      </c>
      <c r="O22" s="343"/>
      <c r="P22" s="338"/>
    </row>
    <row r="23" spans="1:16" s="88" customFormat="1" ht="29.25" customHeight="1">
      <c r="A23" s="100"/>
      <c r="B23" s="101" t="s">
        <v>113</v>
      </c>
      <c r="C23" s="102" t="s">
        <v>200</v>
      </c>
      <c r="D23" s="103" t="s">
        <v>200</v>
      </c>
      <c r="E23" s="190" t="s">
        <v>200</v>
      </c>
      <c r="F23" s="190" t="s">
        <v>200</v>
      </c>
      <c r="G23" s="186"/>
      <c r="H23" s="186"/>
      <c r="I23" s="186"/>
      <c r="J23" s="347" t="s">
        <v>200</v>
      </c>
      <c r="K23" s="213"/>
      <c r="L23" s="213"/>
      <c r="M23" s="213"/>
      <c r="N23" s="347" t="s">
        <v>200</v>
      </c>
      <c r="O23" s="343"/>
      <c r="P23" s="338"/>
    </row>
    <row r="24" spans="1:16" s="88" customFormat="1" ht="29.25" customHeight="1">
      <c r="A24" s="100"/>
      <c r="B24" s="101" t="s">
        <v>114</v>
      </c>
      <c r="C24" s="102" t="s">
        <v>200</v>
      </c>
      <c r="D24" s="103" t="s">
        <v>200</v>
      </c>
      <c r="E24" s="190" t="s">
        <v>200</v>
      </c>
      <c r="F24" s="190" t="s">
        <v>200</v>
      </c>
      <c r="G24" s="186"/>
      <c r="H24" s="186"/>
      <c r="I24" s="186"/>
      <c r="J24" s="347" t="s">
        <v>200</v>
      </c>
      <c r="K24" s="213"/>
      <c r="L24" s="213"/>
      <c r="M24" s="213"/>
      <c r="N24" s="347" t="s">
        <v>200</v>
      </c>
      <c r="O24" s="343"/>
      <c r="P24" s="338"/>
    </row>
    <row r="25" spans="1:16" s="88" customFormat="1" ht="29.25" customHeight="1">
      <c r="A25" s="100"/>
      <c r="B25" s="101" t="s">
        <v>115</v>
      </c>
      <c r="C25" s="102" t="s">
        <v>200</v>
      </c>
      <c r="D25" s="103" t="s">
        <v>200</v>
      </c>
      <c r="E25" s="190" t="s">
        <v>200</v>
      </c>
      <c r="F25" s="190" t="s">
        <v>200</v>
      </c>
      <c r="G25" s="186"/>
      <c r="H25" s="186"/>
      <c r="I25" s="186"/>
      <c r="J25" s="347" t="s">
        <v>200</v>
      </c>
      <c r="K25" s="213"/>
      <c r="L25" s="213"/>
      <c r="M25" s="213"/>
      <c r="N25" s="347" t="s">
        <v>200</v>
      </c>
      <c r="O25" s="343"/>
      <c r="P25" s="338"/>
    </row>
    <row r="26" spans="1:16" s="88" customFormat="1" ht="29.25" customHeight="1">
      <c r="A26" s="100"/>
      <c r="B26" s="101" t="s">
        <v>116</v>
      </c>
      <c r="C26" s="102" t="s">
        <v>200</v>
      </c>
      <c r="D26" s="103" t="s">
        <v>200</v>
      </c>
      <c r="E26" s="190" t="s">
        <v>200</v>
      </c>
      <c r="F26" s="190" t="s">
        <v>200</v>
      </c>
      <c r="G26" s="186"/>
      <c r="H26" s="186"/>
      <c r="I26" s="186"/>
      <c r="J26" s="347" t="s">
        <v>200</v>
      </c>
      <c r="K26" s="213"/>
      <c r="L26" s="213"/>
      <c r="M26" s="213"/>
      <c r="N26" s="347" t="s">
        <v>200</v>
      </c>
      <c r="O26" s="343"/>
      <c r="P26" s="338"/>
    </row>
    <row r="27" spans="1:16" s="88" customFormat="1" ht="29.25" customHeight="1">
      <c r="A27" s="100"/>
      <c r="B27" s="101" t="s">
        <v>117</v>
      </c>
      <c r="C27" s="102" t="s">
        <v>200</v>
      </c>
      <c r="D27" s="103" t="s">
        <v>200</v>
      </c>
      <c r="E27" s="190" t="s">
        <v>200</v>
      </c>
      <c r="F27" s="190" t="s">
        <v>200</v>
      </c>
      <c r="G27" s="186"/>
      <c r="H27" s="186"/>
      <c r="I27" s="186"/>
      <c r="J27" s="347" t="s">
        <v>200</v>
      </c>
      <c r="K27" s="213"/>
      <c r="L27" s="213"/>
      <c r="M27" s="213"/>
      <c r="N27" s="347" t="s">
        <v>200</v>
      </c>
      <c r="O27" s="343"/>
      <c r="P27" s="338"/>
    </row>
    <row r="28" spans="1:16" s="88" customFormat="1" ht="29.25" customHeight="1">
      <c r="A28" s="100"/>
      <c r="B28" s="101" t="s">
        <v>118</v>
      </c>
      <c r="C28" s="102" t="s">
        <v>200</v>
      </c>
      <c r="D28" s="103" t="s">
        <v>200</v>
      </c>
      <c r="E28" s="190" t="s">
        <v>200</v>
      </c>
      <c r="F28" s="190" t="s">
        <v>200</v>
      </c>
      <c r="G28" s="186"/>
      <c r="H28" s="186"/>
      <c r="I28" s="186"/>
      <c r="J28" s="347" t="s">
        <v>200</v>
      </c>
      <c r="K28" s="213"/>
      <c r="L28" s="213"/>
      <c r="M28" s="213"/>
      <c r="N28" s="347" t="s">
        <v>200</v>
      </c>
      <c r="O28" s="343"/>
      <c r="P28" s="338"/>
    </row>
    <row r="29" spans="1:16" s="88" customFormat="1" ht="29.25" customHeight="1">
      <c r="A29" s="100"/>
      <c r="B29" s="101" t="s">
        <v>119</v>
      </c>
      <c r="C29" s="102" t="s">
        <v>200</v>
      </c>
      <c r="D29" s="103" t="s">
        <v>200</v>
      </c>
      <c r="E29" s="190" t="s">
        <v>200</v>
      </c>
      <c r="F29" s="190" t="s">
        <v>200</v>
      </c>
      <c r="G29" s="186"/>
      <c r="H29" s="186"/>
      <c r="I29" s="186"/>
      <c r="J29" s="347" t="s">
        <v>200</v>
      </c>
      <c r="K29" s="213"/>
      <c r="L29" s="213"/>
      <c r="M29" s="213"/>
      <c r="N29" s="347" t="s">
        <v>200</v>
      </c>
      <c r="O29" s="343"/>
      <c r="P29" s="338"/>
    </row>
    <row r="30" spans="1:16" s="88" customFormat="1" ht="29.25" customHeight="1">
      <c r="A30" s="100"/>
      <c r="B30" s="101" t="s">
        <v>120</v>
      </c>
      <c r="C30" s="102" t="s">
        <v>200</v>
      </c>
      <c r="D30" s="103" t="s">
        <v>200</v>
      </c>
      <c r="E30" s="190" t="s">
        <v>200</v>
      </c>
      <c r="F30" s="190" t="s">
        <v>200</v>
      </c>
      <c r="G30" s="186"/>
      <c r="H30" s="186"/>
      <c r="I30" s="186"/>
      <c r="J30" s="347" t="s">
        <v>200</v>
      </c>
      <c r="K30" s="213"/>
      <c r="L30" s="213"/>
      <c r="M30" s="213"/>
      <c r="N30" s="347" t="s">
        <v>200</v>
      </c>
      <c r="O30" s="343"/>
      <c r="P30" s="338"/>
    </row>
    <row r="31" spans="1:16" s="88" customFormat="1" ht="29.25" customHeight="1">
      <c r="A31" s="100"/>
      <c r="B31" s="101" t="s">
        <v>121</v>
      </c>
      <c r="C31" s="102" t="s">
        <v>200</v>
      </c>
      <c r="D31" s="103" t="s">
        <v>200</v>
      </c>
      <c r="E31" s="190" t="s">
        <v>200</v>
      </c>
      <c r="F31" s="190" t="s">
        <v>200</v>
      </c>
      <c r="G31" s="186"/>
      <c r="H31" s="186"/>
      <c r="I31" s="186"/>
      <c r="J31" s="347" t="s">
        <v>200</v>
      </c>
      <c r="K31" s="213"/>
      <c r="L31" s="213"/>
      <c r="M31" s="213"/>
      <c r="N31" s="347" t="s">
        <v>200</v>
      </c>
      <c r="O31" s="343"/>
      <c r="P31" s="338"/>
    </row>
    <row r="32" spans="1:16" s="88" customFormat="1" ht="29.25" customHeight="1">
      <c r="A32" s="100"/>
      <c r="B32" s="101" t="s">
        <v>122</v>
      </c>
      <c r="C32" s="102" t="s">
        <v>200</v>
      </c>
      <c r="D32" s="103" t="s">
        <v>200</v>
      </c>
      <c r="E32" s="190" t="s">
        <v>200</v>
      </c>
      <c r="F32" s="190" t="s">
        <v>200</v>
      </c>
      <c r="G32" s="186"/>
      <c r="H32" s="186"/>
      <c r="I32" s="186"/>
      <c r="J32" s="347" t="s">
        <v>200</v>
      </c>
      <c r="K32" s="213"/>
      <c r="L32" s="213"/>
      <c r="M32" s="213"/>
      <c r="N32" s="347" t="s">
        <v>200</v>
      </c>
      <c r="O32" s="343"/>
      <c r="P32" s="338"/>
    </row>
    <row r="33" spans="1:16" s="88" customFormat="1" ht="29.25" customHeight="1">
      <c r="A33" s="100"/>
      <c r="B33" s="101" t="s">
        <v>123</v>
      </c>
      <c r="C33" s="102" t="s">
        <v>200</v>
      </c>
      <c r="D33" s="103" t="s">
        <v>200</v>
      </c>
      <c r="E33" s="190" t="s">
        <v>200</v>
      </c>
      <c r="F33" s="190" t="s">
        <v>200</v>
      </c>
      <c r="G33" s="186"/>
      <c r="H33" s="186"/>
      <c r="I33" s="186"/>
      <c r="J33" s="347" t="s">
        <v>200</v>
      </c>
      <c r="K33" s="213"/>
      <c r="L33" s="213"/>
      <c r="M33" s="213"/>
      <c r="N33" s="347" t="s">
        <v>200</v>
      </c>
      <c r="O33" s="343"/>
      <c r="P33" s="338"/>
    </row>
    <row r="34" spans="1:16" s="88" customFormat="1" ht="29.25" customHeight="1">
      <c r="A34" s="100"/>
      <c r="B34" s="101" t="s">
        <v>124</v>
      </c>
      <c r="C34" s="102" t="s">
        <v>200</v>
      </c>
      <c r="D34" s="103" t="s">
        <v>200</v>
      </c>
      <c r="E34" s="190" t="s">
        <v>200</v>
      </c>
      <c r="F34" s="190" t="s">
        <v>200</v>
      </c>
      <c r="G34" s="186"/>
      <c r="H34" s="186"/>
      <c r="I34" s="186"/>
      <c r="J34" s="347" t="s">
        <v>200</v>
      </c>
      <c r="K34" s="213"/>
      <c r="L34" s="213"/>
      <c r="M34" s="213"/>
      <c r="N34" s="347" t="s">
        <v>200</v>
      </c>
      <c r="O34" s="343"/>
      <c r="P34" s="338"/>
    </row>
    <row r="35" spans="1:16" s="88" customFormat="1" ht="29.25" customHeight="1">
      <c r="A35" s="100"/>
      <c r="B35" s="101" t="s">
        <v>125</v>
      </c>
      <c r="C35" s="102" t="s">
        <v>200</v>
      </c>
      <c r="D35" s="103" t="s">
        <v>200</v>
      </c>
      <c r="E35" s="190" t="s">
        <v>200</v>
      </c>
      <c r="F35" s="190" t="s">
        <v>200</v>
      </c>
      <c r="G35" s="186"/>
      <c r="H35" s="186"/>
      <c r="I35" s="186"/>
      <c r="J35" s="347" t="s">
        <v>200</v>
      </c>
      <c r="K35" s="213"/>
      <c r="L35" s="213"/>
      <c r="M35" s="213"/>
      <c r="N35" s="347" t="s">
        <v>200</v>
      </c>
      <c r="O35" s="343"/>
      <c r="P35" s="338"/>
    </row>
    <row r="36" spans="1:16" s="88" customFormat="1" ht="29.25" customHeight="1">
      <c r="A36" s="100"/>
      <c r="B36" s="101" t="s">
        <v>126</v>
      </c>
      <c r="C36" s="102" t="s">
        <v>200</v>
      </c>
      <c r="D36" s="103" t="s">
        <v>200</v>
      </c>
      <c r="E36" s="190" t="s">
        <v>200</v>
      </c>
      <c r="F36" s="190" t="s">
        <v>200</v>
      </c>
      <c r="G36" s="186"/>
      <c r="H36" s="186"/>
      <c r="I36" s="186"/>
      <c r="J36" s="347" t="s">
        <v>200</v>
      </c>
      <c r="K36" s="213"/>
      <c r="L36" s="213"/>
      <c r="M36" s="213"/>
      <c r="N36" s="347" t="s">
        <v>200</v>
      </c>
      <c r="O36" s="343"/>
      <c r="P36" s="338"/>
    </row>
    <row r="37" spans="1:16" s="88" customFormat="1" ht="29.25" customHeight="1">
      <c r="A37" s="100"/>
      <c r="B37" s="101" t="s">
        <v>127</v>
      </c>
      <c r="C37" s="102" t="s">
        <v>200</v>
      </c>
      <c r="D37" s="103" t="s">
        <v>200</v>
      </c>
      <c r="E37" s="190" t="s">
        <v>200</v>
      </c>
      <c r="F37" s="190" t="s">
        <v>200</v>
      </c>
      <c r="G37" s="186"/>
      <c r="H37" s="186"/>
      <c r="I37" s="186"/>
      <c r="J37" s="347" t="s">
        <v>200</v>
      </c>
      <c r="K37" s="213"/>
      <c r="L37" s="213"/>
      <c r="M37" s="213"/>
      <c r="N37" s="347" t="s">
        <v>200</v>
      </c>
      <c r="O37" s="343"/>
      <c r="P37" s="338"/>
    </row>
    <row r="38" spans="1:16" s="88" customFormat="1" ht="29.25" customHeight="1">
      <c r="A38" s="100"/>
      <c r="B38" s="101" t="s">
        <v>128</v>
      </c>
      <c r="C38" s="102" t="s">
        <v>200</v>
      </c>
      <c r="D38" s="103" t="s">
        <v>200</v>
      </c>
      <c r="E38" s="190" t="s">
        <v>200</v>
      </c>
      <c r="F38" s="190" t="s">
        <v>200</v>
      </c>
      <c r="G38" s="186"/>
      <c r="H38" s="186"/>
      <c r="I38" s="186"/>
      <c r="J38" s="347" t="s">
        <v>200</v>
      </c>
      <c r="K38" s="213"/>
      <c r="L38" s="213"/>
      <c r="M38" s="213"/>
      <c r="N38" s="347" t="s">
        <v>200</v>
      </c>
      <c r="O38" s="343"/>
      <c r="P38" s="338"/>
    </row>
    <row r="39" spans="1:16" s="88" customFormat="1" ht="29.25" customHeight="1">
      <c r="A39" s="100"/>
      <c r="B39" s="101" t="s">
        <v>129</v>
      </c>
      <c r="C39" s="102" t="s">
        <v>200</v>
      </c>
      <c r="D39" s="103" t="s">
        <v>200</v>
      </c>
      <c r="E39" s="190" t="s">
        <v>200</v>
      </c>
      <c r="F39" s="190" t="s">
        <v>200</v>
      </c>
      <c r="G39" s="186"/>
      <c r="H39" s="186"/>
      <c r="I39" s="186"/>
      <c r="J39" s="347" t="s">
        <v>200</v>
      </c>
      <c r="K39" s="213"/>
      <c r="L39" s="213"/>
      <c r="M39" s="213"/>
      <c r="N39" s="347" t="s">
        <v>200</v>
      </c>
      <c r="O39" s="343"/>
      <c r="P39" s="338"/>
    </row>
    <row r="40" spans="1:16" s="88" customFormat="1" ht="29.25" customHeight="1">
      <c r="A40" s="100"/>
      <c r="B40" s="101" t="s">
        <v>130</v>
      </c>
      <c r="C40" s="102" t="s">
        <v>200</v>
      </c>
      <c r="D40" s="103" t="s">
        <v>200</v>
      </c>
      <c r="E40" s="190" t="s">
        <v>200</v>
      </c>
      <c r="F40" s="190" t="s">
        <v>200</v>
      </c>
      <c r="G40" s="186"/>
      <c r="H40" s="186"/>
      <c r="I40" s="186"/>
      <c r="J40" s="347" t="s">
        <v>200</v>
      </c>
      <c r="K40" s="213"/>
      <c r="L40" s="213"/>
      <c r="M40" s="213"/>
      <c r="N40" s="347" t="s">
        <v>200</v>
      </c>
      <c r="O40" s="343"/>
      <c r="P40" s="338"/>
    </row>
    <row r="41" spans="1:16" s="88" customFormat="1" ht="29.25" customHeight="1">
      <c r="A41" s="100"/>
      <c r="B41" s="101" t="s">
        <v>131</v>
      </c>
      <c r="C41" s="102" t="s">
        <v>200</v>
      </c>
      <c r="D41" s="103" t="s">
        <v>200</v>
      </c>
      <c r="E41" s="190" t="s">
        <v>200</v>
      </c>
      <c r="F41" s="190" t="s">
        <v>200</v>
      </c>
      <c r="G41" s="186"/>
      <c r="H41" s="186"/>
      <c r="I41" s="186"/>
      <c r="J41" s="347" t="s">
        <v>200</v>
      </c>
      <c r="K41" s="213"/>
      <c r="L41" s="213"/>
      <c r="M41" s="213"/>
      <c r="N41" s="347" t="s">
        <v>200</v>
      </c>
      <c r="O41" s="343"/>
      <c r="P41" s="338"/>
    </row>
    <row r="42" spans="1:16" s="88" customFormat="1" ht="29.25" customHeight="1">
      <c r="A42" s="100"/>
      <c r="B42" s="101" t="s">
        <v>132</v>
      </c>
      <c r="C42" s="102" t="s">
        <v>200</v>
      </c>
      <c r="D42" s="103" t="s">
        <v>200</v>
      </c>
      <c r="E42" s="190" t="s">
        <v>200</v>
      </c>
      <c r="F42" s="190" t="s">
        <v>200</v>
      </c>
      <c r="G42" s="186"/>
      <c r="H42" s="186"/>
      <c r="I42" s="186"/>
      <c r="J42" s="347" t="s">
        <v>200</v>
      </c>
      <c r="K42" s="213"/>
      <c r="L42" s="213"/>
      <c r="M42" s="213"/>
      <c r="N42" s="347" t="s">
        <v>200</v>
      </c>
      <c r="O42" s="343"/>
      <c r="P42" s="338"/>
    </row>
    <row r="43" spans="1:16" s="88" customFormat="1" ht="29.25" customHeight="1">
      <c r="A43" s="100"/>
      <c r="B43" s="101" t="s">
        <v>133</v>
      </c>
      <c r="C43" s="102" t="s">
        <v>200</v>
      </c>
      <c r="D43" s="103" t="s">
        <v>200</v>
      </c>
      <c r="E43" s="190" t="s">
        <v>200</v>
      </c>
      <c r="F43" s="190" t="s">
        <v>200</v>
      </c>
      <c r="G43" s="186"/>
      <c r="H43" s="186"/>
      <c r="I43" s="186"/>
      <c r="J43" s="347" t="s">
        <v>200</v>
      </c>
      <c r="K43" s="213"/>
      <c r="L43" s="213"/>
      <c r="M43" s="213"/>
      <c r="N43" s="347" t="s">
        <v>200</v>
      </c>
      <c r="O43" s="343"/>
      <c r="P43" s="338"/>
    </row>
    <row r="44" spans="1:16" s="88" customFormat="1" ht="29.25" customHeight="1">
      <c r="A44" s="100"/>
      <c r="B44" s="101" t="s">
        <v>134</v>
      </c>
      <c r="C44" s="102" t="s">
        <v>200</v>
      </c>
      <c r="D44" s="103" t="s">
        <v>200</v>
      </c>
      <c r="E44" s="190" t="s">
        <v>200</v>
      </c>
      <c r="F44" s="190" t="s">
        <v>200</v>
      </c>
      <c r="G44" s="186"/>
      <c r="H44" s="186"/>
      <c r="I44" s="186"/>
      <c r="J44" s="347" t="s">
        <v>200</v>
      </c>
      <c r="K44" s="213"/>
      <c r="L44" s="213"/>
      <c r="M44" s="213"/>
      <c r="N44" s="347" t="s">
        <v>200</v>
      </c>
      <c r="O44" s="343"/>
      <c r="P44" s="338"/>
    </row>
    <row r="45" spans="1:16" s="88" customFormat="1" ht="29.25" customHeight="1">
      <c r="A45" s="100"/>
      <c r="B45" s="101" t="s">
        <v>135</v>
      </c>
      <c r="C45" s="102" t="s">
        <v>200</v>
      </c>
      <c r="D45" s="103" t="s">
        <v>200</v>
      </c>
      <c r="E45" s="190" t="s">
        <v>200</v>
      </c>
      <c r="F45" s="190" t="s">
        <v>200</v>
      </c>
      <c r="G45" s="186"/>
      <c r="H45" s="186"/>
      <c r="I45" s="186"/>
      <c r="J45" s="347" t="s">
        <v>200</v>
      </c>
      <c r="K45" s="213"/>
      <c r="L45" s="213"/>
      <c r="M45" s="213"/>
      <c r="N45" s="347" t="s">
        <v>200</v>
      </c>
      <c r="O45" s="343"/>
      <c r="P45" s="338"/>
    </row>
    <row r="46" spans="1:16" s="88" customFormat="1" ht="29.25" customHeight="1">
      <c r="A46" s="100"/>
      <c r="B46" s="101" t="s">
        <v>136</v>
      </c>
      <c r="C46" s="102" t="s">
        <v>200</v>
      </c>
      <c r="D46" s="103" t="s">
        <v>200</v>
      </c>
      <c r="E46" s="190" t="s">
        <v>200</v>
      </c>
      <c r="F46" s="190" t="s">
        <v>200</v>
      </c>
      <c r="G46" s="186"/>
      <c r="H46" s="186"/>
      <c r="I46" s="186"/>
      <c r="J46" s="347" t="s">
        <v>200</v>
      </c>
      <c r="K46" s="213"/>
      <c r="L46" s="213"/>
      <c r="M46" s="213"/>
      <c r="N46" s="347" t="s">
        <v>200</v>
      </c>
      <c r="O46" s="343"/>
      <c r="P46" s="338"/>
    </row>
    <row r="47" spans="1:16" s="88" customFormat="1" ht="29.25" customHeight="1">
      <c r="A47" s="100"/>
      <c r="B47" s="101" t="s">
        <v>137</v>
      </c>
      <c r="C47" s="102" t="s">
        <v>200</v>
      </c>
      <c r="D47" s="103" t="s">
        <v>200</v>
      </c>
      <c r="E47" s="190" t="s">
        <v>200</v>
      </c>
      <c r="F47" s="190" t="s">
        <v>200</v>
      </c>
      <c r="G47" s="186"/>
      <c r="H47" s="186"/>
      <c r="I47" s="186"/>
      <c r="J47" s="347" t="s">
        <v>200</v>
      </c>
      <c r="K47" s="213"/>
      <c r="L47" s="213"/>
      <c r="M47" s="213"/>
      <c r="N47" s="347" t="s">
        <v>200</v>
      </c>
      <c r="O47" s="343"/>
      <c r="P47" s="338"/>
    </row>
    <row r="48" spans="1:16" s="91" customFormat="1" ht="29.25" customHeight="1">
      <c r="A48" s="89"/>
      <c r="B48" s="89"/>
      <c r="C48" s="89"/>
      <c r="D48" s="90"/>
      <c r="E48" s="89"/>
      <c r="N48" s="92"/>
      <c r="O48" s="89"/>
      <c r="P48" s="89"/>
    </row>
    <row r="49" spans="1:16" s="91" customFormat="1" ht="29.25" customHeight="1">
      <c r="A49" s="507" t="s">
        <v>4</v>
      </c>
      <c r="B49" s="507"/>
      <c r="C49" s="507"/>
      <c r="D49" s="507"/>
      <c r="E49" s="93" t="s">
        <v>0</v>
      </c>
      <c r="F49" s="93" t="s">
        <v>1</v>
      </c>
      <c r="G49" s="506" t="s">
        <v>2</v>
      </c>
      <c r="H49" s="506"/>
      <c r="I49" s="506"/>
      <c r="J49" s="506"/>
      <c r="K49" s="506"/>
      <c r="L49" s="506"/>
      <c r="M49" s="506"/>
      <c r="N49" s="506" t="s">
        <v>3</v>
      </c>
      <c r="O49" s="506"/>
      <c r="P49" s="93"/>
    </row>
    <row r="65536" ht="51">
      <c r="A65536" s="94" t="s">
        <v>197</v>
      </c>
    </row>
  </sheetData>
  <sheetProtection/>
  <mergeCells count="21">
    <mergeCell ref="D4:E4"/>
    <mergeCell ref="A3:C3"/>
    <mergeCell ref="A4:C4"/>
    <mergeCell ref="D3:E3"/>
    <mergeCell ref="M4:O4"/>
    <mergeCell ref="G49:M49"/>
    <mergeCell ref="N49:O49"/>
    <mergeCell ref="O6:O7"/>
    <mergeCell ref="A49:D49"/>
    <mergeCell ref="A6:A7"/>
    <mergeCell ref="D6:D7"/>
    <mergeCell ref="E6:E7"/>
    <mergeCell ref="K4:L4"/>
    <mergeCell ref="F6:F7"/>
    <mergeCell ref="A1:P1"/>
    <mergeCell ref="A2:P2"/>
    <mergeCell ref="N5:O5"/>
    <mergeCell ref="G6:M6"/>
    <mergeCell ref="N6:N7"/>
    <mergeCell ref="P6:P7"/>
    <mergeCell ref="C6:C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ignoredErrors>
    <ignoredError sqref="D4" unlockedFormula="1"/>
  </ignoredErrors>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M252"/>
  <sheetViews>
    <sheetView view="pageBreakPreview" zoomScale="98" zoomScaleSheetLayoutView="98" zoomScalePageLayoutView="0" workbookViewId="0" topLeftCell="A1">
      <pane ySplit="3" topLeftCell="A4" activePane="bottomLeft" state="frozen"/>
      <selection pane="topLeft" activeCell="A1" sqref="A1"/>
      <selection pane="bottomLeft" activeCell="B62" sqref="B62"/>
    </sheetView>
  </sheetViews>
  <sheetFormatPr defaultColWidth="6.140625" defaultRowHeight="12.75"/>
  <cols>
    <col min="1" max="1" width="6.140625" style="135" customWidth="1"/>
    <col min="2" max="2" width="16.00390625" style="196" customWidth="1"/>
    <col min="3" max="3" width="8.7109375" style="184" customWidth="1"/>
    <col min="4" max="4" width="11.00390625" style="137" bestFit="1" customWidth="1"/>
    <col min="5" max="5" width="15.140625" style="135" bestFit="1" customWidth="1"/>
    <col min="6" max="6" width="24.8515625" style="132" customWidth="1"/>
    <col min="7" max="7" width="41.00390625" style="205" bestFit="1" customWidth="1"/>
    <col min="8" max="8" width="12.421875" style="183" customWidth="1"/>
    <col min="9" max="9" width="9.57421875" style="138" customWidth="1"/>
    <col min="10" max="11" width="8.57421875" style="139" customWidth="1"/>
    <col min="12" max="12" width="8.57421875" style="137" customWidth="1"/>
    <col min="13" max="16384" width="6.140625" style="132" customWidth="1"/>
  </cols>
  <sheetData>
    <row r="1" spans="1:12" ht="44.25" customHeight="1">
      <c r="A1" s="523" t="str">
        <f>BİLGİLERİ!F19</f>
        <v>Sprint ve Atlamalar Federasyon Deneme Yarışmaları</v>
      </c>
      <c r="B1" s="523"/>
      <c r="C1" s="523"/>
      <c r="D1" s="523"/>
      <c r="E1" s="523"/>
      <c r="F1" s="524"/>
      <c r="G1" s="524"/>
      <c r="H1" s="524"/>
      <c r="I1" s="524"/>
      <c r="J1" s="523"/>
      <c r="K1" s="523"/>
      <c r="L1" s="523"/>
    </row>
    <row r="2" spans="1:12" ht="44.25" customHeight="1">
      <c r="A2" s="525" t="str">
        <f>BİLGİLERİ!F21</f>
        <v>Büyük Erkekler</v>
      </c>
      <c r="B2" s="525"/>
      <c r="C2" s="525"/>
      <c r="D2" s="525"/>
      <c r="E2" s="525"/>
      <c r="F2" s="525"/>
      <c r="G2" s="194" t="s">
        <v>61</v>
      </c>
      <c r="H2" s="187"/>
      <c r="I2" s="526">
        <f ca="1">NOW()</f>
        <v>41771.676357986114</v>
      </c>
      <c r="J2" s="526"/>
      <c r="K2" s="526"/>
      <c r="L2" s="526"/>
    </row>
    <row r="3" spans="1:12" s="135" customFormat="1" ht="45" customHeight="1">
      <c r="A3" s="133" t="s">
        <v>24</v>
      </c>
      <c r="B3" s="134" t="s">
        <v>28</v>
      </c>
      <c r="C3" s="134" t="s">
        <v>50</v>
      </c>
      <c r="D3" s="134" t="s">
        <v>86</v>
      </c>
      <c r="E3" s="133" t="s">
        <v>20</v>
      </c>
      <c r="F3" s="133" t="s">
        <v>6</v>
      </c>
      <c r="G3" s="133" t="s">
        <v>237</v>
      </c>
      <c r="H3" s="182" t="s">
        <v>91</v>
      </c>
      <c r="I3" s="179" t="s">
        <v>47</v>
      </c>
      <c r="J3" s="180" t="s">
        <v>88</v>
      </c>
      <c r="K3" s="180" t="s">
        <v>89</v>
      </c>
      <c r="L3" s="181" t="s">
        <v>90</v>
      </c>
    </row>
    <row r="4" spans="1:12" s="136" customFormat="1" ht="33" customHeight="1">
      <c r="A4" s="367">
        <v>1</v>
      </c>
      <c r="B4" s="368" t="str">
        <f aca="true" t="shared" si="0" ref="B4:B35">CONCATENATE(H4,"-",J4,"-",K4)</f>
        <v>100M-1-2</v>
      </c>
      <c r="C4" s="371">
        <v>586</v>
      </c>
      <c r="D4" s="371"/>
      <c r="E4" s="372" t="s">
        <v>241</v>
      </c>
      <c r="F4" s="373" t="s">
        <v>242</v>
      </c>
      <c r="G4" s="374" t="s">
        <v>243</v>
      </c>
      <c r="H4" s="200" t="s">
        <v>95</v>
      </c>
      <c r="I4" s="201"/>
      <c r="J4" s="202" t="s">
        <v>272</v>
      </c>
      <c r="K4" s="202" t="s">
        <v>273</v>
      </c>
      <c r="L4" s="202"/>
    </row>
    <row r="5" spans="1:12" s="136" customFormat="1" ht="24" customHeight="1">
      <c r="A5" s="367">
        <v>2</v>
      </c>
      <c r="B5" s="368" t="str">
        <f t="shared" si="0"/>
        <v>100M-2-2</v>
      </c>
      <c r="C5" s="371">
        <v>456</v>
      </c>
      <c r="D5" s="371"/>
      <c r="E5" s="372">
        <v>34652</v>
      </c>
      <c r="F5" s="373" t="s">
        <v>244</v>
      </c>
      <c r="G5" s="374" t="s">
        <v>243</v>
      </c>
      <c r="H5" s="200" t="s">
        <v>95</v>
      </c>
      <c r="I5" s="201"/>
      <c r="J5" s="202" t="s">
        <v>273</v>
      </c>
      <c r="K5" s="202" t="s">
        <v>273</v>
      </c>
      <c r="L5" s="202"/>
    </row>
    <row r="6" spans="1:12" s="136" customFormat="1" ht="24" customHeight="1">
      <c r="A6" s="367">
        <v>3</v>
      </c>
      <c r="B6" s="368" t="str">
        <f t="shared" si="0"/>
        <v>100M-3-2</v>
      </c>
      <c r="C6" s="371">
        <v>479</v>
      </c>
      <c r="D6" s="371"/>
      <c r="E6" s="372">
        <v>34335</v>
      </c>
      <c r="F6" s="373" t="s">
        <v>245</v>
      </c>
      <c r="G6" s="374" t="s">
        <v>246</v>
      </c>
      <c r="H6" s="200" t="s">
        <v>95</v>
      </c>
      <c r="I6" s="201"/>
      <c r="J6" s="202" t="s">
        <v>274</v>
      </c>
      <c r="K6" s="202" t="s">
        <v>273</v>
      </c>
      <c r="L6" s="202"/>
    </row>
    <row r="7" spans="1:12" s="136" customFormat="1" ht="24" customHeight="1">
      <c r="A7" s="367">
        <v>4</v>
      </c>
      <c r="B7" s="368" t="str">
        <f t="shared" si="0"/>
        <v>100M-1-3</v>
      </c>
      <c r="C7" s="371">
        <v>492</v>
      </c>
      <c r="D7" s="371"/>
      <c r="E7" s="372">
        <v>28894</v>
      </c>
      <c r="F7" s="373" t="s">
        <v>247</v>
      </c>
      <c r="G7" s="374" t="s">
        <v>248</v>
      </c>
      <c r="H7" s="200" t="s">
        <v>95</v>
      </c>
      <c r="I7" s="201"/>
      <c r="J7" s="202" t="s">
        <v>272</v>
      </c>
      <c r="K7" s="202" t="s">
        <v>274</v>
      </c>
      <c r="L7" s="202"/>
    </row>
    <row r="8" spans="1:12" s="136" customFormat="1" ht="24" customHeight="1">
      <c r="A8" s="367">
        <v>5</v>
      </c>
      <c r="B8" s="368" t="str">
        <f t="shared" si="0"/>
        <v>100M-2-3</v>
      </c>
      <c r="C8" s="371">
        <v>507</v>
      </c>
      <c r="D8" s="371"/>
      <c r="E8" s="372">
        <v>32498</v>
      </c>
      <c r="F8" s="373" t="s">
        <v>249</v>
      </c>
      <c r="G8" s="374" t="s">
        <v>250</v>
      </c>
      <c r="H8" s="200" t="s">
        <v>95</v>
      </c>
      <c r="I8" s="201"/>
      <c r="J8" s="202" t="s">
        <v>273</v>
      </c>
      <c r="K8" s="202" t="s">
        <v>274</v>
      </c>
      <c r="L8" s="202"/>
    </row>
    <row r="9" spans="1:12" s="136" customFormat="1" ht="24" customHeight="1">
      <c r="A9" s="367">
        <v>6</v>
      </c>
      <c r="B9" s="368" t="str">
        <f t="shared" si="0"/>
        <v>100M-3-3</v>
      </c>
      <c r="C9" s="371">
        <v>522</v>
      </c>
      <c r="D9" s="371"/>
      <c r="E9" s="372">
        <v>34537</v>
      </c>
      <c r="F9" s="373" t="s">
        <v>251</v>
      </c>
      <c r="G9" s="374" t="s">
        <v>252</v>
      </c>
      <c r="H9" s="200" t="s">
        <v>95</v>
      </c>
      <c r="I9" s="201"/>
      <c r="J9" s="202" t="s">
        <v>274</v>
      </c>
      <c r="K9" s="202" t="s">
        <v>274</v>
      </c>
      <c r="L9" s="202"/>
    </row>
    <row r="10" spans="1:12" s="136" customFormat="1" ht="24" customHeight="1">
      <c r="A10" s="367">
        <v>7</v>
      </c>
      <c r="B10" s="368" t="str">
        <f t="shared" si="0"/>
        <v>100M-1-4</v>
      </c>
      <c r="C10" s="371">
        <v>523</v>
      </c>
      <c r="D10" s="371"/>
      <c r="E10" s="372">
        <v>32552</v>
      </c>
      <c r="F10" s="373" t="s">
        <v>253</v>
      </c>
      <c r="G10" s="374" t="s">
        <v>252</v>
      </c>
      <c r="H10" s="200" t="s">
        <v>95</v>
      </c>
      <c r="I10" s="201"/>
      <c r="J10" s="202" t="s">
        <v>272</v>
      </c>
      <c r="K10" s="202" t="s">
        <v>275</v>
      </c>
      <c r="L10" s="202"/>
    </row>
    <row r="11" spans="1:12" s="136" customFormat="1" ht="24" customHeight="1">
      <c r="A11" s="367">
        <v>8</v>
      </c>
      <c r="B11" s="368" t="str">
        <f t="shared" si="0"/>
        <v>100M-1-1</v>
      </c>
      <c r="C11" s="371">
        <v>525</v>
      </c>
      <c r="D11" s="371"/>
      <c r="E11" s="372">
        <v>33299</v>
      </c>
      <c r="F11" s="373" t="s">
        <v>254</v>
      </c>
      <c r="G11" s="374" t="s">
        <v>252</v>
      </c>
      <c r="H11" s="200" t="s">
        <v>95</v>
      </c>
      <c r="I11" s="201"/>
      <c r="J11" s="202" t="s">
        <v>272</v>
      </c>
      <c r="K11" s="202" t="s">
        <v>272</v>
      </c>
      <c r="L11" s="202"/>
    </row>
    <row r="12" spans="1:12" s="136" customFormat="1" ht="24" customHeight="1">
      <c r="A12" s="367">
        <v>9</v>
      </c>
      <c r="B12" s="368" t="str">
        <f t="shared" si="0"/>
        <v>100M-2-1</v>
      </c>
      <c r="C12" s="371">
        <v>526</v>
      </c>
      <c r="D12" s="371"/>
      <c r="E12" s="372">
        <v>33508</v>
      </c>
      <c r="F12" s="373" t="s">
        <v>255</v>
      </c>
      <c r="G12" s="374" t="s">
        <v>252</v>
      </c>
      <c r="H12" s="200" t="s">
        <v>95</v>
      </c>
      <c r="I12" s="201"/>
      <c r="J12" s="202" t="s">
        <v>273</v>
      </c>
      <c r="K12" s="202" t="s">
        <v>272</v>
      </c>
      <c r="L12" s="202"/>
    </row>
    <row r="13" spans="1:12" s="136" customFormat="1" ht="24" customHeight="1">
      <c r="A13" s="367">
        <v>10</v>
      </c>
      <c r="B13" s="195" t="str">
        <f t="shared" si="0"/>
        <v>100M-1-5</v>
      </c>
      <c r="C13" s="399">
        <v>443</v>
      </c>
      <c r="D13" s="399"/>
      <c r="E13" s="407">
        <v>34657</v>
      </c>
      <c r="F13" s="398" t="s">
        <v>287</v>
      </c>
      <c r="G13" s="398" t="s">
        <v>288</v>
      </c>
      <c r="H13" s="399" t="s">
        <v>95</v>
      </c>
      <c r="I13" s="219"/>
      <c r="J13" s="220" t="s">
        <v>272</v>
      </c>
      <c r="K13" s="220" t="s">
        <v>276</v>
      </c>
      <c r="L13" s="221"/>
    </row>
    <row r="14" spans="1:12" s="136" customFormat="1" ht="24" customHeight="1">
      <c r="A14" s="367">
        <v>11</v>
      </c>
      <c r="B14" s="195" t="str">
        <f t="shared" si="0"/>
        <v>100M-2-5</v>
      </c>
      <c r="C14" s="399">
        <v>444</v>
      </c>
      <c r="D14" s="399"/>
      <c r="E14" s="407">
        <v>34552</v>
      </c>
      <c r="F14" s="398" t="s">
        <v>289</v>
      </c>
      <c r="G14" s="398" t="s">
        <v>288</v>
      </c>
      <c r="H14" s="399" t="s">
        <v>95</v>
      </c>
      <c r="I14" s="219"/>
      <c r="J14" s="220" t="s">
        <v>273</v>
      </c>
      <c r="K14" s="220" t="s">
        <v>276</v>
      </c>
      <c r="L14" s="221"/>
    </row>
    <row r="15" spans="1:12" s="136" customFormat="1" ht="24" customHeight="1">
      <c r="A15" s="367">
        <v>12</v>
      </c>
      <c r="B15" s="195" t="str">
        <f t="shared" si="0"/>
        <v>100M-3-5</v>
      </c>
      <c r="C15" s="399">
        <v>445</v>
      </c>
      <c r="D15" s="399"/>
      <c r="E15" s="407">
        <v>34172</v>
      </c>
      <c r="F15" s="398" t="s">
        <v>290</v>
      </c>
      <c r="G15" s="398" t="s">
        <v>288</v>
      </c>
      <c r="H15" s="399" t="s">
        <v>95</v>
      </c>
      <c r="I15" s="219"/>
      <c r="J15" s="220" t="s">
        <v>274</v>
      </c>
      <c r="K15" s="220" t="s">
        <v>276</v>
      </c>
      <c r="L15" s="221"/>
    </row>
    <row r="16" spans="1:12" s="136" customFormat="1" ht="24" customHeight="1">
      <c r="A16" s="367">
        <v>13</v>
      </c>
      <c r="B16" s="195" t="str">
        <f t="shared" si="0"/>
        <v>100M-1-6</v>
      </c>
      <c r="C16" s="399">
        <v>446</v>
      </c>
      <c r="D16" s="399"/>
      <c r="E16" s="407">
        <v>33902</v>
      </c>
      <c r="F16" s="398" t="s">
        <v>291</v>
      </c>
      <c r="G16" s="398" t="s">
        <v>288</v>
      </c>
      <c r="H16" s="399" t="s">
        <v>95</v>
      </c>
      <c r="I16" s="219"/>
      <c r="J16" s="220" t="s">
        <v>272</v>
      </c>
      <c r="K16" s="220" t="s">
        <v>277</v>
      </c>
      <c r="L16" s="221"/>
    </row>
    <row r="17" spans="1:12" s="136" customFormat="1" ht="24" customHeight="1">
      <c r="A17" s="367">
        <v>14</v>
      </c>
      <c r="B17" s="195" t="str">
        <f t="shared" si="0"/>
        <v>100M-2-6</v>
      </c>
      <c r="C17" s="399">
        <v>587</v>
      </c>
      <c r="D17" s="399"/>
      <c r="E17" s="407">
        <v>34597</v>
      </c>
      <c r="F17" s="398" t="s">
        <v>292</v>
      </c>
      <c r="G17" s="398" t="s">
        <v>288</v>
      </c>
      <c r="H17" s="399" t="s">
        <v>95</v>
      </c>
      <c r="I17" s="376"/>
      <c r="J17" s="377" t="s">
        <v>273</v>
      </c>
      <c r="K17" s="377" t="s">
        <v>277</v>
      </c>
      <c r="L17" s="378"/>
    </row>
    <row r="18" spans="1:12" s="136" customFormat="1" ht="24" customHeight="1">
      <c r="A18" s="367">
        <v>15</v>
      </c>
      <c r="B18" s="195" t="str">
        <f t="shared" si="0"/>
        <v>100M-3-6</v>
      </c>
      <c r="C18" s="399">
        <v>588</v>
      </c>
      <c r="D18" s="399"/>
      <c r="E18" s="407">
        <v>34698</v>
      </c>
      <c r="F18" s="398" t="s">
        <v>293</v>
      </c>
      <c r="G18" s="398" t="s">
        <v>288</v>
      </c>
      <c r="H18" s="399" t="s">
        <v>95</v>
      </c>
      <c r="I18" s="376"/>
      <c r="J18" s="377" t="s">
        <v>274</v>
      </c>
      <c r="K18" s="377" t="s">
        <v>277</v>
      </c>
      <c r="L18" s="378"/>
    </row>
    <row r="19" spans="1:12" s="136" customFormat="1" ht="71.25" customHeight="1">
      <c r="A19" s="367">
        <v>16</v>
      </c>
      <c r="B19" s="195" t="str">
        <f t="shared" si="0"/>
        <v>100M-1-7</v>
      </c>
      <c r="C19" s="399">
        <v>495</v>
      </c>
      <c r="D19" s="399"/>
      <c r="E19" s="407">
        <v>33662</v>
      </c>
      <c r="F19" s="398" t="s">
        <v>294</v>
      </c>
      <c r="G19" s="398" t="s">
        <v>288</v>
      </c>
      <c r="H19" s="399" t="s">
        <v>95</v>
      </c>
      <c r="I19" s="376"/>
      <c r="J19" s="377" t="s">
        <v>272</v>
      </c>
      <c r="K19" s="377" t="s">
        <v>278</v>
      </c>
      <c r="L19" s="378"/>
    </row>
    <row r="20" spans="1:12" s="222" customFormat="1" ht="30.75" customHeight="1">
      <c r="A20" s="367">
        <v>17</v>
      </c>
      <c r="B20" s="195" t="str">
        <f t="shared" si="0"/>
        <v>100M-2-7</v>
      </c>
      <c r="C20" s="399">
        <v>497</v>
      </c>
      <c r="D20" s="399"/>
      <c r="E20" s="407">
        <v>34315</v>
      </c>
      <c r="F20" s="398" t="s">
        <v>295</v>
      </c>
      <c r="G20" s="398" t="s">
        <v>288</v>
      </c>
      <c r="H20" s="399" t="s">
        <v>95</v>
      </c>
      <c r="I20" s="376"/>
      <c r="J20" s="377" t="s">
        <v>273</v>
      </c>
      <c r="K20" s="377" t="s">
        <v>278</v>
      </c>
      <c r="L20" s="378"/>
    </row>
    <row r="21" spans="1:12" s="222" customFormat="1" ht="30.75" customHeight="1">
      <c r="A21" s="367">
        <v>18</v>
      </c>
      <c r="B21" s="195" t="str">
        <f t="shared" si="0"/>
        <v>100M-3-7</v>
      </c>
      <c r="C21" s="399">
        <v>429</v>
      </c>
      <c r="D21" s="399"/>
      <c r="E21" s="407">
        <v>34121</v>
      </c>
      <c r="F21" s="398" t="s">
        <v>296</v>
      </c>
      <c r="G21" s="398" t="s">
        <v>288</v>
      </c>
      <c r="H21" s="399" t="s">
        <v>95</v>
      </c>
      <c r="I21" s="376"/>
      <c r="J21" s="377" t="s">
        <v>274</v>
      </c>
      <c r="K21" s="377" t="s">
        <v>278</v>
      </c>
      <c r="L21" s="378"/>
    </row>
    <row r="22" spans="1:12" s="222" customFormat="1" ht="30.75" customHeight="1">
      <c r="A22" s="367">
        <v>19</v>
      </c>
      <c r="B22" s="195" t="str">
        <f t="shared" si="0"/>
        <v>100M-1-8</v>
      </c>
      <c r="C22" s="399">
        <v>428</v>
      </c>
      <c r="D22" s="399"/>
      <c r="E22" s="407">
        <v>34304</v>
      </c>
      <c r="F22" s="398" t="s">
        <v>297</v>
      </c>
      <c r="G22" s="398" t="s">
        <v>288</v>
      </c>
      <c r="H22" s="399" t="s">
        <v>95</v>
      </c>
      <c r="I22" s="376"/>
      <c r="J22" s="377" t="s">
        <v>272</v>
      </c>
      <c r="K22" s="377" t="s">
        <v>279</v>
      </c>
      <c r="L22" s="378"/>
    </row>
    <row r="23" spans="1:12" s="222" customFormat="1" ht="30.75" customHeight="1">
      <c r="A23" s="367">
        <v>20</v>
      </c>
      <c r="B23" s="195" t="str">
        <f t="shared" si="0"/>
        <v>100M-2-8</v>
      </c>
      <c r="C23" s="399">
        <v>427</v>
      </c>
      <c r="D23" s="399"/>
      <c r="E23" s="407">
        <v>34335</v>
      </c>
      <c r="F23" s="398" t="s">
        <v>298</v>
      </c>
      <c r="G23" s="398" t="s">
        <v>288</v>
      </c>
      <c r="H23" s="399" t="s">
        <v>95</v>
      </c>
      <c r="I23" s="376"/>
      <c r="J23" s="377" t="s">
        <v>273</v>
      </c>
      <c r="K23" s="377" t="s">
        <v>279</v>
      </c>
      <c r="L23" s="378"/>
    </row>
    <row r="24" spans="1:12" s="222" customFormat="1" ht="30.75" customHeight="1">
      <c r="A24" s="367">
        <v>21</v>
      </c>
      <c r="B24" s="195" t="str">
        <f t="shared" si="0"/>
        <v>100M-3-8</v>
      </c>
      <c r="C24" s="399">
        <v>424</v>
      </c>
      <c r="D24" s="399"/>
      <c r="E24" s="407">
        <v>33084</v>
      </c>
      <c r="F24" s="398" t="s">
        <v>299</v>
      </c>
      <c r="G24" s="398" t="s">
        <v>288</v>
      </c>
      <c r="H24" s="399" t="s">
        <v>95</v>
      </c>
      <c r="I24" s="376"/>
      <c r="J24" s="377" t="s">
        <v>274</v>
      </c>
      <c r="K24" s="377" t="s">
        <v>279</v>
      </c>
      <c r="L24" s="378"/>
    </row>
    <row r="25" spans="1:12" s="222" customFormat="1" ht="30.75" customHeight="1">
      <c r="A25" s="367">
        <v>22</v>
      </c>
      <c r="B25" s="368" t="str">
        <f t="shared" si="0"/>
        <v>110M.ENG-1-4</v>
      </c>
      <c r="C25" s="371">
        <v>521</v>
      </c>
      <c r="D25" s="371"/>
      <c r="E25" s="372">
        <v>32874</v>
      </c>
      <c r="F25" s="373" t="s">
        <v>256</v>
      </c>
      <c r="G25" s="374" t="s">
        <v>257</v>
      </c>
      <c r="H25" s="200" t="s">
        <v>190</v>
      </c>
      <c r="I25" s="201"/>
      <c r="J25" s="202" t="s">
        <v>272</v>
      </c>
      <c r="K25" s="202" t="s">
        <v>275</v>
      </c>
      <c r="L25" s="202"/>
    </row>
    <row r="26" spans="1:13" s="222" customFormat="1" ht="30.75" customHeight="1">
      <c r="A26" s="367">
        <v>23</v>
      </c>
      <c r="B26" s="368" t="str">
        <f t="shared" si="0"/>
        <v>200M-1-2</v>
      </c>
      <c r="C26" s="371">
        <v>456</v>
      </c>
      <c r="D26" s="371"/>
      <c r="E26" s="372">
        <v>34652</v>
      </c>
      <c r="F26" s="373" t="s">
        <v>244</v>
      </c>
      <c r="G26" s="374" t="s">
        <v>243</v>
      </c>
      <c r="H26" s="200" t="s">
        <v>155</v>
      </c>
      <c r="I26" s="201"/>
      <c r="J26" s="202" t="s">
        <v>272</v>
      </c>
      <c r="K26" s="202" t="s">
        <v>273</v>
      </c>
      <c r="L26" s="202"/>
      <c r="M26" s="222">
        <v>1</v>
      </c>
    </row>
    <row r="27" spans="1:13" s="222" customFormat="1" ht="30.75" customHeight="1">
      <c r="A27" s="367">
        <v>24</v>
      </c>
      <c r="B27" s="368" t="str">
        <f t="shared" si="0"/>
        <v>200M-2-2</v>
      </c>
      <c r="C27" s="371">
        <v>490</v>
      </c>
      <c r="D27" s="371"/>
      <c r="E27" s="372">
        <v>33408</v>
      </c>
      <c r="F27" s="373" t="s">
        <v>258</v>
      </c>
      <c r="G27" s="374" t="s">
        <v>259</v>
      </c>
      <c r="H27" s="200" t="s">
        <v>155</v>
      </c>
      <c r="I27" s="201"/>
      <c r="J27" s="202" t="s">
        <v>273</v>
      </c>
      <c r="K27" s="202" t="s">
        <v>273</v>
      </c>
      <c r="L27" s="202"/>
      <c r="M27" s="222">
        <v>2</v>
      </c>
    </row>
    <row r="28" spans="1:13" s="222" customFormat="1" ht="30.75" customHeight="1">
      <c r="A28" s="367">
        <v>25</v>
      </c>
      <c r="B28" s="368" t="str">
        <f t="shared" si="0"/>
        <v>200M-3-2</v>
      </c>
      <c r="C28" s="371">
        <v>491</v>
      </c>
      <c r="D28" s="371"/>
      <c r="E28" s="372">
        <v>33305</v>
      </c>
      <c r="F28" s="373" t="s">
        <v>260</v>
      </c>
      <c r="G28" s="374" t="s">
        <v>259</v>
      </c>
      <c r="H28" s="200" t="s">
        <v>155</v>
      </c>
      <c r="I28" s="201"/>
      <c r="J28" s="202" t="s">
        <v>274</v>
      </c>
      <c r="K28" s="202" t="s">
        <v>273</v>
      </c>
      <c r="L28" s="202"/>
      <c r="M28" s="222">
        <v>3</v>
      </c>
    </row>
    <row r="29" spans="1:13" s="222" customFormat="1" ht="30.75" customHeight="1">
      <c r="A29" s="367">
        <v>26</v>
      </c>
      <c r="B29" s="368" t="str">
        <f t="shared" si="0"/>
        <v>200M-4-2</v>
      </c>
      <c r="C29" s="371">
        <v>492</v>
      </c>
      <c r="D29" s="371"/>
      <c r="E29" s="372">
        <v>28894</v>
      </c>
      <c r="F29" s="373" t="s">
        <v>247</v>
      </c>
      <c r="G29" s="374" t="s">
        <v>248</v>
      </c>
      <c r="H29" s="200" t="s">
        <v>155</v>
      </c>
      <c r="I29" s="201"/>
      <c r="J29" s="202" t="s">
        <v>275</v>
      </c>
      <c r="K29" s="202" t="s">
        <v>273</v>
      </c>
      <c r="L29" s="202"/>
      <c r="M29" s="222">
        <v>4</v>
      </c>
    </row>
    <row r="30" spans="1:13" s="222" customFormat="1" ht="30.75" customHeight="1">
      <c r="A30" s="367">
        <v>27</v>
      </c>
      <c r="B30" s="368" t="str">
        <f t="shared" si="0"/>
        <v>200M-1-3</v>
      </c>
      <c r="C30" s="371">
        <v>503</v>
      </c>
      <c r="D30" s="371"/>
      <c r="E30" s="372">
        <v>34955</v>
      </c>
      <c r="F30" s="373" t="s">
        <v>261</v>
      </c>
      <c r="G30" s="374" t="s">
        <v>252</v>
      </c>
      <c r="H30" s="200" t="s">
        <v>155</v>
      </c>
      <c r="I30" s="201"/>
      <c r="J30" s="202" t="s">
        <v>272</v>
      </c>
      <c r="K30" s="202" t="s">
        <v>274</v>
      </c>
      <c r="L30" s="202"/>
      <c r="M30" s="222">
        <v>5</v>
      </c>
    </row>
    <row r="31" spans="1:13" s="222" customFormat="1" ht="30.75" customHeight="1">
      <c r="A31" s="367">
        <v>28</v>
      </c>
      <c r="B31" s="368" t="str">
        <f t="shared" si="0"/>
        <v>200M-2-3</v>
      </c>
      <c r="C31" s="371">
        <v>504</v>
      </c>
      <c r="D31" s="371"/>
      <c r="E31" s="372">
        <v>34137</v>
      </c>
      <c r="F31" s="373" t="s">
        <v>262</v>
      </c>
      <c r="G31" s="374" t="s">
        <v>252</v>
      </c>
      <c r="H31" s="200" t="s">
        <v>155</v>
      </c>
      <c r="I31" s="201"/>
      <c r="J31" s="202" t="s">
        <v>273</v>
      </c>
      <c r="K31" s="202" t="s">
        <v>274</v>
      </c>
      <c r="L31" s="202"/>
      <c r="M31" s="222">
        <v>6</v>
      </c>
    </row>
    <row r="32" spans="1:13" s="222" customFormat="1" ht="30.75" customHeight="1">
      <c r="A32" s="367">
        <v>29</v>
      </c>
      <c r="B32" s="368" t="str">
        <f t="shared" si="0"/>
        <v>200M-3-3</v>
      </c>
      <c r="C32" s="371">
        <v>507</v>
      </c>
      <c r="D32" s="371"/>
      <c r="E32" s="372">
        <v>32499</v>
      </c>
      <c r="F32" s="373" t="s">
        <v>249</v>
      </c>
      <c r="G32" s="374" t="s">
        <v>250</v>
      </c>
      <c r="H32" s="200" t="s">
        <v>155</v>
      </c>
      <c r="I32" s="201"/>
      <c r="J32" s="202" t="s">
        <v>274</v>
      </c>
      <c r="K32" s="202" t="s">
        <v>274</v>
      </c>
      <c r="L32" s="202"/>
      <c r="M32" s="222">
        <v>7</v>
      </c>
    </row>
    <row r="33" spans="1:13" s="222" customFormat="1" ht="30.75" customHeight="1">
      <c r="A33" s="367">
        <v>30</v>
      </c>
      <c r="B33" s="195" t="str">
        <f t="shared" si="0"/>
        <v>200M-4-3</v>
      </c>
      <c r="C33" s="399">
        <v>442</v>
      </c>
      <c r="D33" s="399"/>
      <c r="E33" s="407">
        <v>34210</v>
      </c>
      <c r="F33" s="398" t="s">
        <v>300</v>
      </c>
      <c r="G33" s="398" t="s">
        <v>288</v>
      </c>
      <c r="H33" s="403" t="s">
        <v>155</v>
      </c>
      <c r="I33" s="376"/>
      <c r="J33" s="377" t="s">
        <v>275</v>
      </c>
      <c r="K33" s="377" t="s">
        <v>274</v>
      </c>
      <c r="L33" s="378"/>
      <c r="M33" s="222">
        <v>8</v>
      </c>
    </row>
    <row r="34" spans="1:13" s="222" customFormat="1" ht="30.75" customHeight="1">
      <c r="A34" s="367">
        <v>31</v>
      </c>
      <c r="B34" s="195" t="str">
        <f t="shared" si="0"/>
        <v>200M-1-4</v>
      </c>
      <c r="C34" s="399">
        <v>443</v>
      </c>
      <c r="D34" s="399"/>
      <c r="E34" s="407">
        <v>34657</v>
      </c>
      <c r="F34" s="398" t="s">
        <v>287</v>
      </c>
      <c r="G34" s="398" t="s">
        <v>288</v>
      </c>
      <c r="H34" s="399" t="s">
        <v>155</v>
      </c>
      <c r="I34" s="376"/>
      <c r="J34" s="377" t="s">
        <v>272</v>
      </c>
      <c r="K34" s="377" t="s">
        <v>275</v>
      </c>
      <c r="L34" s="378"/>
      <c r="M34" s="222">
        <v>9</v>
      </c>
    </row>
    <row r="35" spans="1:13" s="136" customFormat="1" ht="30" customHeight="1" thickBot="1">
      <c r="A35" s="369">
        <v>32</v>
      </c>
      <c r="B35" s="195" t="str">
        <f t="shared" si="0"/>
        <v>200M-2-4</v>
      </c>
      <c r="C35" s="399">
        <v>444</v>
      </c>
      <c r="D35" s="399"/>
      <c r="E35" s="407">
        <v>34552</v>
      </c>
      <c r="F35" s="398" t="s">
        <v>289</v>
      </c>
      <c r="G35" s="398" t="s">
        <v>288</v>
      </c>
      <c r="H35" s="399" t="s">
        <v>155</v>
      </c>
      <c r="I35" s="246"/>
      <c r="J35" s="379" t="s">
        <v>273</v>
      </c>
      <c r="K35" s="379" t="s">
        <v>275</v>
      </c>
      <c r="L35" s="247"/>
      <c r="M35" s="222">
        <v>10</v>
      </c>
    </row>
    <row r="36" spans="1:13" s="136" customFormat="1" ht="27" customHeight="1" thickBot="1">
      <c r="A36" s="365">
        <v>33</v>
      </c>
      <c r="B36" s="223" t="str">
        <f aca="true" t="shared" si="1" ref="B36:B60">CONCATENATE(H36,"-",J36,"-",K36)</f>
        <v>200M-3-8</v>
      </c>
      <c r="C36" s="395">
        <v>445</v>
      </c>
      <c r="D36" s="395"/>
      <c r="E36" s="396">
        <v>34172</v>
      </c>
      <c r="F36" s="397" t="s">
        <v>290</v>
      </c>
      <c r="G36" s="398" t="s">
        <v>288</v>
      </c>
      <c r="H36" s="399" t="s">
        <v>155</v>
      </c>
      <c r="I36" s="411"/>
      <c r="J36" s="412" t="s">
        <v>274</v>
      </c>
      <c r="K36" s="412" t="s">
        <v>279</v>
      </c>
      <c r="L36" s="413"/>
      <c r="M36" s="222">
        <v>11</v>
      </c>
    </row>
    <row r="37" spans="1:13" s="136" customFormat="1" ht="27" customHeight="1">
      <c r="A37" s="87">
        <v>34</v>
      </c>
      <c r="B37" s="223" t="str">
        <f t="shared" si="1"/>
        <v>200M-4-4</v>
      </c>
      <c r="C37" s="395">
        <v>446</v>
      </c>
      <c r="D37" s="395"/>
      <c r="E37" s="396">
        <v>33902</v>
      </c>
      <c r="F37" s="397" t="s">
        <v>291</v>
      </c>
      <c r="G37" s="398" t="s">
        <v>288</v>
      </c>
      <c r="H37" s="399" t="s">
        <v>155</v>
      </c>
      <c r="I37" s="411"/>
      <c r="J37" s="412" t="s">
        <v>275</v>
      </c>
      <c r="K37" s="412" t="s">
        <v>275</v>
      </c>
      <c r="L37" s="413"/>
      <c r="M37" s="222">
        <v>12</v>
      </c>
    </row>
    <row r="38" spans="1:13" s="136" customFormat="1" ht="27" customHeight="1">
      <c r="A38" s="87">
        <v>35</v>
      </c>
      <c r="B38" s="223" t="str">
        <f t="shared" si="1"/>
        <v>200M-1-5</v>
      </c>
      <c r="C38" s="400">
        <v>595</v>
      </c>
      <c r="D38" s="400"/>
      <c r="E38" s="401">
        <v>33604</v>
      </c>
      <c r="F38" s="402" t="s">
        <v>301</v>
      </c>
      <c r="G38" s="398" t="s">
        <v>288</v>
      </c>
      <c r="H38" s="403" t="s">
        <v>155</v>
      </c>
      <c r="I38" s="411"/>
      <c r="J38" s="412" t="s">
        <v>272</v>
      </c>
      <c r="K38" s="412" t="s">
        <v>276</v>
      </c>
      <c r="L38" s="413"/>
      <c r="M38" s="222">
        <v>13</v>
      </c>
    </row>
    <row r="39" spans="1:13" s="136" customFormat="1" ht="27" customHeight="1">
      <c r="A39" s="87">
        <v>36</v>
      </c>
      <c r="B39" s="195" t="str">
        <f t="shared" si="1"/>
        <v>200M-2-5</v>
      </c>
      <c r="C39" s="400">
        <v>596</v>
      </c>
      <c r="D39" s="400"/>
      <c r="E39" s="401">
        <v>34104</v>
      </c>
      <c r="F39" s="402" t="s">
        <v>302</v>
      </c>
      <c r="G39" s="398" t="s">
        <v>288</v>
      </c>
      <c r="H39" s="403" t="s">
        <v>155</v>
      </c>
      <c r="I39" s="376"/>
      <c r="J39" s="377" t="s">
        <v>273</v>
      </c>
      <c r="K39" s="377" t="s">
        <v>276</v>
      </c>
      <c r="L39" s="378"/>
      <c r="M39" s="222">
        <v>14</v>
      </c>
    </row>
    <row r="40" spans="1:13" s="136" customFormat="1" ht="27" customHeight="1">
      <c r="A40" s="87">
        <v>37</v>
      </c>
      <c r="B40" s="195" t="str">
        <f t="shared" si="1"/>
        <v>200M-3-5</v>
      </c>
      <c r="C40" s="400">
        <v>587</v>
      </c>
      <c r="D40" s="400"/>
      <c r="E40" s="401">
        <v>34597</v>
      </c>
      <c r="F40" s="402" t="s">
        <v>292</v>
      </c>
      <c r="G40" s="398" t="s">
        <v>288</v>
      </c>
      <c r="H40" s="399" t="s">
        <v>155</v>
      </c>
      <c r="I40" s="376"/>
      <c r="J40" s="377" t="s">
        <v>274</v>
      </c>
      <c r="K40" s="377" t="s">
        <v>276</v>
      </c>
      <c r="L40" s="378"/>
      <c r="M40" s="222">
        <v>15</v>
      </c>
    </row>
    <row r="41" spans="1:13" s="136" customFormat="1" ht="27" customHeight="1">
      <c r="A41" s="87">
        <v>38</v>
      </c>
      <c r="B41" s="195" t="str">
        <f t="shared" si="1"/>
        <v>200M-4-5</v>
      </c>
      <c r="C41" s="400">
        <v>588</v>
      </c>
      <c r="D41" s="400"/>
      <c r="E41" s="401">
        <v>34698</v>
      </c>
      <c r="F41" s="402" t="s">
        <v>293</v>
      </c>
      <c r="G41" s="398" t="s">
        <v>288</v>
      </c>
      <c r="H41" s="399" t="s">
        <v>155</v>
      </c>
      <c r="I41" s="376"/>
      <c r="J41" s="377" t="s">
        <v>275</v>
      </c>
      <c r="K41" s="377" t="s">
        <v>276</v>
      </c>
      <c r="L41" s="378"/>
      <c r="M41" s="222">
        <v>16</v>
      </c>
    </row>
    <row r="42" spans="1:13" s="136" customFormat="1" ht="27" customHeight="1">
      <c r="A42" s="87">
        <v>39</v>
      </c>
      <c r="B42" s="195" t="str">
        <f t="shared" si="1"/>
        <v>200M-1-6</v>
      </c>
      <c r="C42" s="400">
        <v>495</v>
      </c>
      <c r="D42" s="400"/>
      <c r="E42" s="401">
        <v>33662</v>
      </c>
      <c r="F42" s="402" t="s">
        <v>294</v>
      </c>
      <c r="G42" s="398" t="s">
        <v>288</v>
      </c>
      <c r="H42" s="399" t="s">
        <v>155</v>
      </c>
      <c r="I42" s="376"/>
      <c r="J42" s="377" t="s">
        <v>272</v>
      </c>
      <c r="K42" s="377" t="s">
        <v>277</v>
      </c>
      <c r="L42" s="378"/>
      <c r="M42" s="222">
        <v>17</v>
      </c>
    </row>
    <row r="43" spans="1:13" s="136" customFormat="1" ht="27" customHeight="1">
      <c r="A43" s="87">
        <v>40</v>
      </c>
      <c r="B43" s="195" t="str">
        <f t="shared" si="1"/>
        <v>200M-2-6</v>
      </c>
      <c r="C43" s="400">
        <v>496</v>
      </c>
      <c r="D43" s="400"/>
      <c r="E43" s="401">
        <v>33805</v>
      </c>
      <c r="F43" s="402" t="s">
        <v>303</v>
      </c>
      <c r="G43" s="398" t="s">
        <v>288</v>
      </c>
      <c r="H43" s="403" t="s">
        <v>155</v>
      </c>
      <c r="I43" s="376"/>
      <c r="J43" s="377" t="s">
        <v>273</v>
      </c>
      <c r="K43" s="377" t="s">
        <v>277</v>
      </c>
      <c r="L43" s="378"/>
      <c r="M43" s="222">
        <v>18</v>
      </c>
    </row>
    <row r="44" spans="1:13" s="136" customFormat="1" ht="27" customHeight="1">
      <c r="A44" s="87">
        <v>41</v>
      </c>
      <c r="B44" s="195" t="str">
        <f t="shared" si="1"/>
        <v>200M-3-6</v>
      </c>
      <c r="C44" s="400">
        <v>497</v>
      </c>
      <c r="D44" s="400"/>
      <c r="E44" s="401">
        <v>34315</v>
      </c>
      <c r="F44" s="402" t="s">
        <v>295</v>
      </c>
      <c r="G44" s="398" t="s">
        <v>288</v>
      </c>
      <c r="H44" s="399" t="s">
        <v>155</v>
      </c>
      <c r="I44" s="376"/>
      <c r="J44" s="377" t="s">
        <v>274</v>
      </c>
      <c r="K44" s="377" t="s">
        <v>277</v>
      </c>
      <c r="L44" s="378"/>
      <c r="M44" s="222">
        <v>19</v>
      </c>
    </row>
    <row r="45" spans="1:13" s="136" customFormat="1" ht="27" customHeight="1">
      <c r="A45" s="87">
        <v>42</v>
      </c>
      <c r="B45" s="195" t="str">
        <f t="shared" si="1"/>
        <v>200M-4-6</v>
      </c>
      <c r="C45" s="400">
        <v>429</v>
      </c>
      <c r="D45" s="400"/>
      <c r="E45" s="401">
        <v>34121</v>
      </c>
      <c r="F45" s="402" t="s">
        <v>296</v>
      </c>
      <c r="G45" s="398" t="s">
        <v>288</v>
      </c>
      <c r="H45" s="399" t="s">
        <v>155</v>
      </c>
      <c r="I45" s="376"/>
      <c r="J45" s="377" t="s">
        <v>275</v>
      </c>
      <c r="K45" s="377" t="s">
        <v>277</v>
      </c>
      <c r="L45" s="378"/>
      <c r="M45" s="222">
        <v>20</v>
      </c>
    </row>
    <row r="46" spans="1:13" s="136" customFormat="1" ht="27" customHeight="1">
      <c r="A46" s="87">
        <v>43</v>
      </c>
      <c r="B46" s="195" t="str">
        <f t="shared" si="1"/>
        <v>200M-1-7</v>
      </c>
      <c r="C46" s="400">
        <v>428</v>
      </c>
      <c r="D46" s="400"/>
      <c r="E46" s="401">
        <v>34304</v>
      </c>
      <c r="F46" s="402" t="s">
        <v>297</v>
      </c>
      <c r="G46" s="398" t="s">
        <v>288</v>
      </c>
      <c r="H46" s="399" t="s">
        <v>155</v>
      </c>
      <c r="I46" s="376"/>
      <c r="J46" s="377" t="s">
        <v>272</v>
      </c>
      <c r="K46" s="377" t="s">
        <v>278</v>
      </c>
      <c r="L46" s="378"/>
      <c r="M46" s="222">
        <v>21</v>
      </c>
    </row>
    <row r="47" spans="1:13" s="136" customFormat="1" ht="27" customHeight="1">
      <c r="A47" s="87">
        <v>44</v>
      </c>
      <c r="B47" s="195" t="str">
        <f t="shared" si="1"/>
        <v>200M-2-7</v>
      </c>
      <c r="C47" s="400">
        <v>427</v>
      </c>
      <c r="D47" s="400"/>
      <c r="E47" s="401">
        <v>34335</v>
      </c>
      <c r="F47" s="402" t="s">
        <v>298</v>
      </c>
      <c r="G47" s="398" t="s">
        <v>288</v>
      </c>
      <c r="H47" s="399" t="s">
        <v>155</v>
      </c>
      <c r="I47" s="376"/>
      <c r="J47" s="377" t="s">
        <v>273</v>
      </c>
      <c r="K47" s="377" t="s">
        <v>278</v>
      </c>
      <c r="L47" s="378"/>
      <c r="M47" s="222">
        <v>22</v>
      </c>
    </row>
    <row r="48" spans="1:13" s="136" customFormat="1" ht="27" customHeight="1">
      <c r="A48" s="87">
        <v>45</v>
      </c>
      <c r="B48" s="195" t="str">
        <f t="shared" si="1"/>
        <v>200M-3-7</v>
      </c>
      <c r="C48" s="400">
        <v>426</v>
      </c>
      <c r="D48" s="400"/>
      <c r="E48" s="401">
        <v>33639</v>
      </c>
      <c r="F48" s="402" t="s">
        <v>304</v>
      </c>
      <c r="G48" s="398" t="s">
        <v>288</v>
      </c>
      <c r="H48" s="403" t="s">
        <v>155</v>
      </c>
      <c r="I48" s="376"/>
      <c r="J48" s="377" t="s">
        <v>274</v>
      </c>
      <c r="K48" s="377" t="s">
        <v>278</v>
      </c>
      <c r="L48" s="378"/>
      <c r="M48" s="222">
        <v>23</v>
      </c>
    </row>
    <row r="49" spans="1:13" s="136" customFormat="1" ht="27" customHeight="1">
      <c r="A49" s="87">
        <v>46</v>
      </c>
      <c r="B49" s="195" t="str">
        <f t="shared" si="1"/>
        <v>200M-4-7</v>
      </c>
      <c r="C49" s="400">
        <v>425</v>
      </c>
      <c r="D49" s="400"/>
      <c r="E49" s="401">
        <v>34070</v>
      </c>
      <c r="F49" s="402" t="s">
        <v>305</v>
      </c>
      <c r="G49" s="398" t="s">
        <v>288</v>
      </c>
      <c r="H49" s="403" t="s">
        <v>155</v>
      </c>
      <c r="I49" s="376"/>
      <c r="J49" s="377" t="s">
        <v>275</v>
      </c>
      <c r="K49" s="377" t="s">
        <v>278</v>
      </c>
      <c r="L49" s="378"/>
      <c r="M49" s="222">
        <v>24</v>
      </c>
    </row>
    <row r="50" spans="1:13" s="136" customFormat="1" ht="27" customHeight="1">
      <c r="A50" s="87">
        <v>47</v>
      </c>
      <c r="B50" s="195" t="str">
        <f t="shared" si="1"/>
        <v>200M-1-8</v>
      </c>
      <c r="C50" s="400">
        <v>424</v>
      </c>
      <c r="D50" s="400"/>
      <c r="E50" s="401">
        <v>33084</v>
      </c>
      <c r="F50" s="402" t="s">
        <v>299</v>
      </c>
      <c r="G50" s="398" t="s">
        <v>288</v>
      </c>
      <c r="H50" s="399" t="s">
        <v>155</v>
      </c>
      <c r="I50" s="376"/>
      <c r="J50" s="377" t="s">
        <v>272</v>
      </c>
      <c r="K50" s="377" t="s">
        <v>279</v>
      </c>
      <c r="L50" s="378"/>
      <c r="M50" s="222">
        <v>25</v>
      </c>
    </row>
    <row r="51" spans="1:13" s="136" customFormat="1" ht="15.75">
      <c r="A51" s="87">
        <v>48</v>
      </c>
      <c r="B51" s="368" t="str">
        <f t="shared" si="1"/>
        <v>400M-1-3</v>
      </c>
      <c r="C51" s="405">
        <v>490</v>
      </c>
      <c r="D51" s="405"/>
      <c r="E51" s="408">
        <v>33408</v>
      </c>
      <c r="F51" s="410" t="s">
        <v>258</v>
      </c>
      <c r="G51" s="374" t="s">
        <v>259</v>
      </c>
      <c r="H51" s="200" t="s">
        <v>156</v>
      </c>
      <c r="I51" s="201"/>
      <c r="J51" s="202" t="s">
        <v>272</v>
      </c>
      <c r="K51" s="202" t="s">
        <v>274</v>
      </c>
      <c r="L51" s="202"/>
      <c r="M51" s="136">
        <v>1</v>
      </c>
    </row>
    <row r="52" spans="1:13" s="136" customFormat="1" ht="27" customHeight="1">
      <c r="A52" s="87">
        <v>49</v>
      </c>
      <c r="B52" s="368" t="str">
        <f t="shared" si="1"/>
        <v>400M-2-3</v>
      </c>
      <c r="C52" s="405">
        <v>491</v>
      </c>
      <c r="D52" s="405"/>
      <c r="E52" s="408">
        <v>33305</v>
      </c>
      <c r="F52" s="410" t="s">
        <v>260</v>
      </c>
      <c r="G52" s="374" t="s">
        <v>259</v>
      </c>
      <c r="H52" s="200" t="s">
        <v>156</v>
      </c>
      <c r="I52" s="201"/>
      <c r="J52" s="202" t="s">
        <v>273</v>
      </c>
      <c r="K52" s="202" t="s">
        <v>274</v>
      </c>
      <c r="L52" s="202"/>
      <c r="M52" s="136">
        <v>2</v>
      </c>
    </row>
    <row r="53" spans="1:13" s="136" customFormat="1" ht="27" customHeight="1">
      <c r="A53" s="87">
        <v>50</v>
      </c>
      <c r="B53" s="368" t="str">
        <f t="shared" si="1"/>
        <v>400M-1-4</v>
      </c>
      <c r="C53" s="405">
        <v>524</v>
      </c>
      <c r="D53" s="405"/>
      <c r="E53" s="408">
        <v>33678</v>
      </c>
      <c r="F53" s="410" t="s">
        <v>263</v>
      </c>
      <c r="G53" s="374" t="s">
        <v>252</v>
      </c>
      <c r="H53" s="200" t="s">
        <v>156</v>
      </c>
      <c r="I53" s="201"/>
      <c r="J53" s="202" t="s">
        <v>272</v>
      </c>
      <c r="K53" s="202" t="s">
        <v>275</v>
      </c>
      <c r="L53" s="202"/>
      <c r="M53" s="136">
        <v>3</v>
      </c>
    </row>
    <row r="54" spans="1:13" s="136" customFormat="1" ht="27" customHeight="1">
      <c r="A54" s="87">
        <v>51</v>
      </c>
      <c r="B54" s="195" t="str">
        <f t="shared" si="1"/>
        <v>400M-2-4</v>
      </c>
      <c r="C54" s="400">
        <v>442</v>
      </c>
      <c r="D54" s="400"/>
      <c r="E54" s="401">
        <v>34210</v>
      </c>
      <c r="F54" s="402" t="s">
        <v>300</v>
      </c>
      <c r="G54" s="398" t="s">
        <v>288</v>
      </c>
      <c r="H54" s="403" t="s">
        <v>156</v>
      </c>
      <c r="I54" s="376"/>
      <c r="J54" s="377" t="s">
        <v>273</v>
      </c>
      <c r="K54" s="377" t="s">
        <v>275</v>
      </c>
      <c r="L54" s="378"/>
      <c r="M54" s="136">
        <v>4</v>
      </c>
    </row>
    <row r="55" spans="1:13" s="136" customFormat="1" ht="27" customHeight="1">
      <c r="A55" s="87">
        <v>52</v>
      </c>
      <c r="B55" s="195" t="str">
        <f t="shared" si="1"/>
        <v>400M-1-5</v>
      </c>
      <c r="C55" s="400">
        <v>595</v>
      </c>
      <c r="D55" s="400"/>
      <c r="E55" s="401">
        <v>33604</v>
      </c>
      <c r="F55" s="402" t="s">
        <v>301</v>
      </c>
      <c r="G55" s="398" t="s">
        <v>288</v>
      </c>
      <c r="H55" s="403" t="s">
        <v>156</v>
      </c>
      <c r="I55" s="376"/>
      <c r="J55" s="377" t="s">
        <v>272</v>
      </c>
      <c r="K55" s="377" t="s">
        <v>276</v>
      </c>
      <c r="L55" s="378"/>
      <c r="M55" s="136">
        <v>5</v>
      </c>
    </row>
    <row r="56" spans="1:13" s="136" customFormat="1" ht="27" customHeight="1">
      <c r="A56" s="87">
        <v>53</v>
      </c>
      <c r="B56" s="368" t="str">
        <f t="shared" si="1"/>
        <v>400M-2-5</v>
      </c>
      <c r="C56" s="400">
        <v>596</v>
      </c>
      <c r="D56" s="400"/>
      <c r="E56" s="401">
        <v>34104</v>
      </c>
      <c r="F56" s="402" t="s">
        <v>302</v>
      </c>
      <c r="G56" s="398" t="s">
        <v>288</v>
      </c>
      <c r="H56" s="403" t="s">
        <v>156</v>
      </c>
      <c r="I56" s="201"/>
      <c r="J56" s="202" t="s">
        <v>273</v>
      </c>
      <c r="K56" s="202" t="s">
        <v>276</v>
      </c>
      <c r="L56" s="203"/>
      <c r="M56" s="136">
        <v>6</v>
      </c>
    </row>
    <row r="57" spans="1:13" s="136" customFormat="1" ht="27" customHeight="1">
      <c r="A57" s="87">
        <v>54</v>
      </c>
      <c r="B57" s="368" t="str">
        <f t="shared" si="1"/>
        <v>400M-1-6</v>
      </c>
      <c r="C57" s="400">
        <v>496</v>
      </c>
      <c r="D57" s="400"/>
      <c r="E57" s="401">
        <v>33805</v>
      </c>
      <c r="F57" s="402" t="s">
        <v>303</v>
      </c>
      <c r="G57" s="398" t="s">
        <v>288</v>
      </c>
      <c r="H57" s="403" t="s">
        <v>156</v>
      </c>
      <c r="I57" s="201"/>
      <c r="J57" s="202" t="s">
        <v>272</v>
      </c>
      <c r="K57" s="202" t="s">
        <v>277</v>
      </c>
      <c r="L57" s="203"/>
      <c r="M57" s="136">
        <v>7</v>
      </c>
    </row>
    <row r="58" spans="1:13" s="136" customFormat="1" ht="27" customHeight="1">
      <c r="A58" s="87">
        <v>55</v>
      </c>
      <c r="B58" s="368" t="str">
        <f t="shared" si="1"/>
        <v>400M-2-6</v>
      </c>
      <c r="C58" s="400">
        <v>426</v>
      </c>
      <c r="D58" s="400"/>
      <c r="E58" s="401">
        <v>33639</v>
      </c>
      <c r="F58" s="402" t="s">
        <v>304</v>
      </c>
      <c r="G58" s="398" t="s">
        <v>288</v>
      </c>
      <c r="H58" s="403" t="s">
        <v>156</v>
      </c>
      <c r="I58" s="201"/>
      <c r="J58" s="202" t="s">
        <v>273</v>
      </c>
      <c r="K58" s="202" t="s">
        <v>277</v>
      </c>
      <c r="L58" s="203"/>
      <c r="M58" s="136">
        <v>8</v>
      </c>
    </row>
    <row r="59" spans="1:13" s="136" customFormat="1" ht="27" customHeight="1">
      <c r="A59" s="87">
        <v>56</v>
      </c>
      <c r="B59" s="368" t="str">
        <f t="shared" si="1"/>
        <v>400M-1-7</v>
      </c>
      <c r="C59" s="400">
        <v>425</v>
      </c>
      <c r="D59" s="400"/>
      <c r="E59" s="401">
        <v>34070</v>
      </c>
      <c r="F59" s="402" t="s">
        <v>305</v>
      </c>
      <c r="G59" s="398" t="s">
        <v>288</v>
      </c>
      <c r="H59" s="403" t="s">
        <v>156</v>
      </c>
      <c r="I59" s="201"/>
      <c r="J59" s="202" t="s">
        <v>272</v>
      </c>
      <c r="K59" s="202" t="s">
        <v>278</v>
      </c>
      <c r="L59" s="203"/>
      <c r="M59" s="136">
        <v>9</v>
      </c>
    </row>
    <row r="60" spans="1:12" s="136" customFormat="1" ht="27" customHeight="1">
      <c r="A60" s="87">
        <v>57</v>
      </c>
      <c r="B60" s="368" t="str">
        <f t="shared" si="1"/>
        <v>400M.ENG-1-4</v>
      </c>
      <c r="C60" s="405">
        <v>521</v>
      </c>
      <c r="D60" s="405"/>
      <c r="E60" s="408">
        <v>32875</v>
      </c>
      <c r="F60" s="410" t="s">
        <v>256</v>
      </c>
      <c r="G60" s="374" t="s">
        <v>257</v>
      </c>
      <c r="H60" s="200" t="s">
        <v>202</v>
      </c>
      <c r="I60" s="201"/>
      <c r="J60" s="202" t="s">
        <v>272</v>
      </c>
      <c r="K60" s="202" t="s">
        <v>275</v>
      </c>
      <c r="L60" s="202"/>
    </row>
    <row r="61" spans="1:12" s="136" customFormat="1" ht="27" customHeight="1">
      <c r="A61" s="87">
        <v>58</v>
      </c>
      <c r="B61" s="195" t="str">
        <f aca="true" t="shared" si="2" ref="B61:B70">CONCATENATE(H61,"-",L61)</f>
        <v>SIRIK-1</v>
      </c>
      <c r="C61" s="405">
        <v>501</v>
      </c>
      <c r="D61" s="405"/>
      <c r="E61" s="408">
        <v>34309</v>
      </c>
      <c r="F61" s="410" t="s">
        <v>264</v>
      </c>
      <c r="G61" s="374" t="s">
        <v>252</v>
      </c>
      <c r="H61" s="200" t="s">
        <v>159</v>
      </c>
      <c r="I61" s="201"/>
      <c r="J61" s="202"/>
      <c r="K61" s="202"/>
      <c r="L61" s="202" t="s">
        <v>272</v>
      </c>
    </row>
    <row r="62" spans="1:12" s="136" customFormat="1" ht="27" customHeight="1">
      <c r="A62" s="87">
        <v>59</v>
      </c>
      <c r="B62" s="195" t="str">
        <f t="shared" si="2"/>
        <v>SIRIK -2</v>
      </c>
      <c r="C62" s="405">
        <v>482</v>
      </c>
      <c r="D62" s="405"/>
      <c r="E62" s="408">
        <v>33726</v>
      </c>
      <c r="F62" s="410" t="s">
        <v>265</v>
      </c>
      <c r="G62" s="374" t="s">
        <v>266</v>
      </c>
      <c r="H62" s="200" t="s">
        <v>267</v>
      </c>
      <c r="I62" s="201"/>
      <c r="J62" s="202"/>
      <c r="K62" s="202"/>
      <c r="L62" s="202" t="s">
        <v>273</v>
      </c>
    </row>
    <row r="63" spans="1:12" s="136" customFormat="1" ht="27" customHeight="1">
      <c r="A63" s="87">
        <v>60</v>
      </c>
      <c r="B63" s="195" t="str">
        <f t="shared" si="2"/>
        <v>UZUN-1</v>
      </c>
      <c r="C63" s="405">
        <v>586</v>
      </c>
      <c r="D63" s="405"/>
      <c r="E63" s="408" t="s">
        <v>241</v>
      </c>
      <c r="F63" s="410" t="s">
        <v>242</v>
      </c>
      <c r="G63" s="374" t="s">
        <v>243</v>
      </c>
      <c r="H63" s="200" t="s">
        <v>48</v>
      </c>
      <c r="I63" s="201"/>
      <c r="J63" s="202"/>
      <c r="K63" s="202"/>
      <c r="L63" s="202" t="s">
        <v>272</v>
      </c>
    </row>
    <row r="64" spans="1:12" s="136" customFormat="1" ht="27" customHeight="1">
      <c r="A64" s="87">
        <v>61</v>
      </c>
      <c r="B64" s="195" t="str">
        <f t="shared" si="2"/>
        <v>UZUN-2</v>
      </c>
      <c r="C64" s="405">
        <v>479</v>
      </c>
      <c r="D64" s="405"/>
      <c r="E64" s="408">
        <v>34335</v>
      </c>
      <c r="F64" s="410" t="s">
        <v>245</v>
      </c>
      <c r="G64" s="374" t="s">
        <v>246</v>
      </c>
      <c r="H64" s="200" t="s">
        <v>48</v>
      </c>
      <c r="I64" s="201"/>
      <c r="J64" s="202"/>
      <c r="K64" s="202"/>
      <c r="L64" s="202" t="s">
        <v>273</v>
      </c>
    </row>
    <row r="65" spans="1:12" s="136" customFormat="1" ht="27" customHeight="1">
      <c r="A65" s="87">
        <v>62</v>
      </c>
      <c r="B65" s="195" t="str">
        <f t="shared" si="2"/>
        <v>UZUN-3</v>
      </c>
      <c r="C65" s="405">
        <v>487</v>
      </c>
      <c r="D65" s="405"/>
      <c r="E65" s="408">
        <v>34462</v>
      </c>
      <c r="F65" s="410" t="s">
        <v>271</v>
      </c>
      <c r="G65" s="374" t="s">
        <v>270</v>
      </c>
      <c r="H65" s="200" t="s">
        <v>48</v>
      </c>
      <c r="I65" s="201"/>
      <c r="J65" s="202"/>
      <c r="K65" s="202"/>
      <c r="L65" s="202" t="s">
        <v>274</v>
      </c>
    </row>
    <row r="66" spans="1:12" s="136" customFormat="1" ht="27" customHeight="1">
      <c r="A66" s="87">
        <v>63</v>
      </c>
      <c r="B66" s="195" t="str">
        <f t="shared" si="2"/>
        <v>UZUN-4</v>
      </c>
      <c r="C66" s="405">
        <v>519</v>
      </c>
      <c r="D66" s="405"/>
      <c r="E66" s="408">
        <v>34617</v>
      </c>
      <c r="F66" s="410" t="s">
        <v>268</v>
      </c>
      <c r="G66" s="374" t="s">
        <v>269</v>
      </c>
      <c r="H66" s="200" t="s">
        <v>48</v>
      </c>
      <c r="I66" s="201"/>
      <c r="J66" s="202"/>
      <c r="K66" s="202"/>
      <c r="L66" s="202" t="s">
        <v>275</v>
      </c>
    </row>
    <row r="67" spans="1:12" s="136" customFormat="1" ht="71.25" customHeight="1" thickBot="1">
      <c r="A67" s="366">
        <v>64</v>
      </c>
      <c r="B67" s="224" t="str">
        <f t="shared" si="2"/>
        <v>UZUN-</v>
      </c>
      <c r="C67" s="405"/>
      <c r="D67" s="405"/>
      <c r="E67" s="408"/>
      <c r="F67" s="410"/>
      <c r="G67" s="374"/>
      <c r="H67" s="200" t="s">
        <v>48</v>
      </c>
      <c r="I67" s="230"/>
      <c r="J67" s="231"/>
      <c r="K67" s="231"/>
      <c r="L67" s="231"/>
    </row>
    <row r="68" spans="1:12" s="136" customFormat="1" ht="29.25" customHeight="1">
      <c r="A68" s="381">
        <v>65</v>
      </c>
      <c r="B68" s="249" t="str">
        <f t="shared" si="2"/>
        <v>ÜÇADIM-1</v>
      </c>
      <c r="C68" s="405">
        <v>487</v>
      </c>
      <c r="D68" s="405"/>
      <c r="E68" s="408">
        <v>34462</v>
      </c>
      <c r="F68" s="410" t="s">
        <v>271</v>
      </c>
      <c r="G68" s="374" t="s">
        <v>270</v>
      </c>
      <c r="H68" s="200" t="s">
        <v>158</v>
      </c>
      <c r="I68" s="238"/>
      <c r="J68" s="239"/>
      <c r="K68" s="239"/>
      <c r="L68" s="239" t="s">
        <v>272</v>
      </c>
    </row>
    <row r="69" spans="1:12" s="136" customFormat="1" ht="29.25" customHeight="1">
      <c r="A69" s="367">
        <v>66</v>
      </c>
      <c r="B69" s="195" t="str">
        <f t="shared" si="2"/>
        <v>ÜÇADIM-2</v>
      </c>
      <c r="C69" s="405">
        <v>519</v>
      </c>
      <c r="D69" s="405"/>
      <c r="E69" s="408">
        <v>34617</v>
      </c>
      <c r="F69" s="410" t="s">
        <v>268</v>
      </c>
      <c r="G69" s="374" t="s">
        <v>269</v>
      </c>
      <c r="H69" s="200" t="s">
        <v>158</v>
      </c>
      <c r="I69" s="201"/>
      <c r="J69" s="202"/>
      <c r="K69" s="202"/>
      <c r="L69" s="202" t="s">
        <v>273</v>
      </c>
    </row>
    <row r="70" spans="1:12" s="136" customFormat="1" ht="29.25" customHeight="1">
      <c r="A70" s="367">
        <v>67</v>
      </c>
      <c r="B70" s="195" t="str">
        <f t="shared" si="2"/>
        <v>ÜÇADIM-</v>
      </c>
      <c r="C70" s="405"/>
      <c r="D70" s="405"/>
      <c r="E70" s="408"/>
      <c r="F70" s="410"/>
      <c r="G70" s="374"/>
      <c r="H70" s="200" t="s">
        <v>158</v>
      </c>
      <c r="I70" s="201"/>
      <c r="J70" s="202"/>
      <c r="K70" s="202"/>
      <c r="L70" s="202"/>
    </row>
    <row r="71" spans="1:12" s="136" customFormat="1" ht="29.25" customHeight="1">
      <c r="A71" s="367">
        <v>68</v>
      </c>
      <c r="B71" s="368"/>
      <c r="C71" s="404"/>
      <c r="D71" s="404"/>
      <c r="E71" s="406"/>
      <c r="F71" s="409"/>
      <c r="G71" s="394"/>
      <c r="H71" s="200"/>
      <c r="I71" s="201"/>
      <c r="J71" s="202"/>
      <c r="K71" s="202"/>
      <c r="L71" s="202"/>
    </row>
    <row r="72" spans="1:12" s="136" customFormat="1" ht="29.25" customHeight="1">
      <c r="A72" s="367">
        <v>69</v>
      </c>
      <c r="B72" s="368" t="str">
        <f aca="true" t="shared" si="3" ref="B72:B99">CONCATENATE(H72,"-",J72,"-",K72)</f>
        <v>100M-6-4</v>
      </c>
      <c r="C72" s="197">
        <v>420</v>
      </c>
      <c r="D72" s="197"/>
      <c r="E72" s="198">
        <v>31048</v>
      </c>
      <c r="F72" s="199" t="s">
        <v>306</v>
      </c>
      <c r="G72" s="204" t="s">
        <v>307</v>
      </c>
      <c r="H72" s="200" t="s">
        <v>95</v>
      </c>
      <c r="I72" s="201"/>
      <c r="J72" s="202" t="s">
        <v>277</v>
      </c>
      <c r="K72" s="202" t="s">
        <v>275</v>
      </c>
      <c r="L72" s="203"/>
    </row>
    <row r="73" spans="1:12" s="136" customFormat="1" ht="29.25" customHeight="1">
      <c r="A73" s="367">
        <v>70</v>
      </c>
      <c r="B73" s="368" t="str">
        <f t="shared" si="3"/>
        <v>200M-6-4</v>
      </c>
      <c r="C73" s="197">
        <v>420</v>
      </c>
      <c r="D73" s="197"/>
      <c r="E73" s="198">
        <v>31048</v>
      </c>
      <c r="F73" s="199" t="s">
        <v>306</v>
      </c>
      <c r="G73" s="204" t="s">
        <v>307</v>
      </c>
      <c r="H73" s="200" t="s">
        <v>155</v>
      </c>
      <c r="I73" s="201"/>
      <c r="J73" s="202" t="s">
        <v>277</v>
      </c>
      <c r="K73" s="202" t="s">
        <v>275</v>
      </c>
      <c r="L73" s="203"/>
    </row>
    <row r="74" spans="1:12" s="136" customFormat="1" ht="29.25" customHeight="1">
      <c r="A74" s="367">
        <v>71</v>
      </c>
      <c r="B74" s="368" t="str">
        <f t="shared" si="3"/>
        <v>100M-3-4</v>
      </c>
      <c r="C74" s="197">
        <v>418</v>
      </c>
      <c r="D74" s="197"/>
      <c r="E74" s="198">
        <v>34787</v>
      </c>
      <c r="F74" s="199" t="s">
        <v>308</v>
      </c>
      <c r="G74" s="204" t="s">
        <v>309</v>
      </c>
      <c r="H74" s="200" t="s">
        <v>95</v>
      </c>
      <c r="I74" s="201"/>
      <c r="J74" s="202" t="s">
        <v>274</v>
      </c>
      <c r="K74" s="202" t="s">
        <v>275</v>
      </c>
      <c r="L74" s="203"/>
    </row>
    <row r="75" spans="1:12" s="136" customFormat="1" ht="29.25" customHeight="1">
      <c r="A75" s="367">
        <v>72</v>
      </c>
      <c r="B75" s="368" t="str">
        <f t="shared" si="3"/>
        <v>200M-2-8</v>
      </c>
      <c r="C75" s="197">
        <v>418</v>
      </c>
      <c r="D75" s="197"/>
      <c r="E75" s="198">
        <v>34787</v>
      </c>
      <c r="F75" s="199" t="s">
        <v>308</v>
      </c>
      <c r="G75" s="204" t="s">
        <v>309</v>
      </c>
      <c r="H75" s="200" t="s">
        <v>155</v>
      </c>
      <c r="I75" s="201"/>
      <c r="J75" s="202" t="s">
        <v>273</v>
      </c>
      <c r="K75" s="202" t="s">
        <v>279</v>
      </c>
      <c r="L75" s="203"/>
    </row>
    <row r="76" spans="1:12" s="136" customFormat="1" ht="29.25" customHeight="1">
      <c r="A76" s="367">
        <v>73</v>
      </c>
      <c r="B76" s="368" t="str">
        <f t="shared" si="3"/>
        <v>100M-2-4</v>
      </c>
      <c r="C76" s="197">
        <v>419</v>
      </c>
      <c r="D76" s="197"/>
      <c r="E76" s="198">
        <v>34350</v>
      </c>
      <c r="F76" s="199" t="s">
        <v>310</v>
      </c>
      <c r="G76" s="204" t="s">
        <v>309</v>
      </c>
      <c r="H76" s="200" t="s">
        <v>95</v>
      </c>
      <c r="I76" s="201"/>
      <c r="J76" s="202" t="s">
        <v>273</v>
      </c>
      <c r="K76" s="202" t="s">
        <v>275</v>
      </c>
      <c r="L76" s="203"/>
    </row>
    <row r="77" spans="1:12" s="136" customFormat="1" ht="29.25" customHeight="1">
      <c r="A77" s="367">
        <v>74</v>
      </c>
      <c r="B77" s="368" t="str">
        <f t="shared" si="3"/>
        <v>100M-3-1</v>
      </c>
      <c r="C77" s="197">
        <v>500</v>
      </c>
      <c r="D77" s="197"/>
      <c r="E77" s="198">
        <v>34335</v>
      </c>
      <c r="F77" s="199" t="s">
        <v>313</v>
      </c>
      <c r="G77" s="204" t="s">
        <v>252</v>
      </c>
      <c r="H77" s="200" t="s">
        <v>95</v>
      </c>
      <c r="I77" s="201"/>
      <c r="J77" s="202" t="s">
        <v>274</v>
      </c>
      <c r="K77" s="202" t="s">
        <v>272</v>
      </c>
      <c r="L77" s="203"/>
    </row>
    <row r="78" spans="1:12" s="136" customFormat="1" ht="29.25" customHeight="1">
      <c r="A78" s="367">
        <v>75</v>
      </c>
      <c r="B78" s="368" t="str">
        <f t="shared" si="3"/>
        <v>100M-4-4</v>
      </c>
      <c r="C78" s="197">
        <v>422</v>
      </c>
      <c r="D78" s="197"/>
      <c r="E78" s="198">
        <v>33062</v>
      </c>
      <c r="F78" s="199" t="s">
        <v>315</v>
      </c>
      <c r="G78" s="204" t="s">
        <v>316</v>
      </c>
      <c r="H78" s="200" t="s">
        <v>95</v>
      </c>
      <c r="I78" s="201"/>
      <c r="J78" s="202" t="s">
        <v>275</v>
      </c>
      <c r="K78" s="202" t="s">
        <v>275</v>
      </c>
      <c r="L78" s="203"/>
    </row>
    <row r="79" spans="1:12" s="136" customFormat="1" ht="29.25" customHeight="1">
      <c r="A79" s="367">
        <v>76</v>
      </c>
      <c r="B79" s="368" t="str">
        <f t="shared" si="3"/>
        <v>400M.ENG-1-5</v>
      </c>
      <c r="C79" s="197">
        <v>483</v>
      </c>
      <c r="D79" s="197"/>
      <c r="E79" s="198">
        <v>33871</v>
      </c>
      <c r="F79" s="199" t="s">
        <v>317</v>
      </c>
      <c r="G79" s="204" t="s">
        <v>318</v>
      </c>
      <c r="H79" s="200" t="s">
        <v>202</v>
      </c>
      <c r="I79" s="201"/>
      <c r="J79" s="202" t="s">
        <v>272</v>
      </c>
      <c r="K79" s="202" t="s">
        <v>276</v>
      </c>
      <c r="L79" s="203"/>
    </row>
    <row r="80" spans="1:12" s="136" customFormat="1" ht="29.25" customHeight="1">
      <c r="A80" s="367">
        <v>77</v>
      </c>
      <c r="B80" s="368" t="str">
        <f t="shared" si="3"/>
        <v>400M-2-7</v>
      </c>
      <c r="C80" s="197">
        <v>483</v>
      </c>
      <c r="D80" s="197"/>
      <c r="E80" s="198">
        <v>33871</v>
      </c>
      <c r="F80" s="199" t="s">
        <v>317</v>
      </c>
      <c r="G80" s="204" t="s">
        <v>318</v>
      </c>
      <c r="H80" s="200" t="s">
        <v>156</v>
      </c>
      <c r="I80" s="201"/>
      <c r="J80" s="202" t="s">
        <v>273</v>
      </c>
      <c r="K80" s="202" t="s">
        <v>278</v>
      </c>
      <c r="L80" s="203"/>
    </row>
    <row r="81" spans="1:12" s="136" customFormat="1" ht="29.25" customHeight="1">
      <c r="A81" s="367">
        <v>78</v>
      </c>
      <c r="B81" s="368" t="str">
        <f t="shared" si="3"/>
        <v>200M-3-4</v>
      </c>
      <c r="C81" s="197">
        <v>422</v>
      </c>
      <c r="D81" s="197"/>
      <c r="E81" s="198">
        <v>33062</v>
      </c>
      <c r="F81" s="199" t="s">
        <v>315</v>
      </c>
      <c r="G81" s="204" t="s">
        <v>316</v>
      </c>
      <c r="H81" s="200" t="s">
        <v>155</v>
      </c>
      <c r="I81" s="201"/>
      <c r="J81" s="202" t="s">
        <v>274</v>
      </c>
      <c r="K81" s="202" t="s">
        <v>275</v>
      </c>
      <c r="L81" s="203"/>
    </row>
    <row r="82" spans="1:12" s="136" customFormat="1" ht="29.25" customHeight="1">
      <c r="A82" s="367">
        <v>79</v>
      </c>
      <c r="B82" s="368" t="str">
        <f t="shared" si="3"/>
        <v>200M-4-8</v>
      </c>
      <c r="C82" s="197">
        <v>500</v>
      </c>
      <c r="D82" s="197"/>
      <c r="E82" s="198">
        <v>34335</v>
      </c>
      <c r="F82" s="199" t="s">
        <v>313</v>
      </c>
      <c r="G82" s="204" t="s">
        <v>252</v>
      </c>
      <c r="H82" s="200" t="s">
        <v>155</v>
      </c>
      <c r="I82" s="201"/>
      <c r="J82" s="202" t="s">
        <v>275</v>
      </c>
      <c r="K82" s="202" t="s">
        <v>279</v>
      </c>
      <c r="L82" s="203"/>
    </row>
    <row r="83" spans="1:12" s="222" customFormat="1" ht="74.25" customHeight="1">
      <c r="A83" s="367">
        <v>80</v>
      </c>
      <c r="B83" s="368" t="str">
        <f t="shared" si="3"/>
        <v>110M.ENG--</v>
      </c>
      <c r="C83" s="197"/>
      <c r="D83" s="197"/>
      <c r="E83" s="198"/>
      <c r="F83" s="199"/>
      <c r="G83" s="204"/>
      <c r="H83" s="200" t="s">
        <v>190</v>
      </c>
      <c r="I83" s="201"/>
      <c r="J83" s="202"/>
      <c r="K83" s="202"/>
      <c r="L83" s="203"/>
    </row>
    <row r="84" spans="1:12" s="222" customFormat="1" ht="24" customHeight="1">
      <c r="A84" s="367">
        <v>81</v>
      </c>
      <c r="B84" s="368" t="str">
        <f t="shared" si="3"/>
        <v>110M.ENG--</v>
      </c>
      <c r="C84" s="197"/>
      <c r="D84" s="197"/>
      <c r="E84" s="198"/>
      <c r="F84" s="199"/>
      <c r="G84" s="204"/>
      <c r="H84" s="200" t="s">
        <v>190</v>
      </c>
      <c r="I84" s="201"/>
      <c r="J84" s="202"/>
      <c r="K84" s="202"/>
      <c r="L84" s="203"/>
    </row>
    <row r="85" spans="1:12" s="222" customFormat="1" ht="24" customHeight="1">
      <c r="A85" s="367">
        <v>82</v>
      </c>
      <c r="B85" s="368" t="str">
        <f t="shared" si="3"/>
        <v>110M.ENG--</v>
      </c>
      <c r="C85" s="197"/>
      <c r="D85" s="197"/>
      <c r="E85" s="198"/>
      <c r="F85" s="199"/>
      <c r="G85" s="204"/>
      <c r="H85" s="200" t="s">
        <v>190</v>
      </c>
      <c r="I85" s="201"/>
      <c r="J85" s="202"/>
      <c r="K85" s="202"/>
      <c r="L85" s="203"/>
    </row>
    <row r="86" spans="1:12" s="222" customFormat="1" ht="24" customHeight="1">
      <c r="A86" s="367">
        <v>83</v>
      </c>
      <c r="B86" s="368" t="str">
        <f t="shared" si="3"/>
        <v>110M.ENG--</v>
      </c>
      <c r="C86" s="197"/>
      <c r="D86" s="197"/>
      <c r="E86" s="198"/>
      <c r="F86" s="199"/>
      <c r="G86" s="204"/>
      <c r="H86" s="200" t="s">
        <v>190</v>
      </c>
      <c r="I86" s="201"/>
      <c r="J86" s="202"/>
      <c r="K86" s="202"/>
      <c r="L86" s="203"/>
    </row>
    <row r="87" spans="1:12" s="222" customFormat="1" ht="24" customHeight="1">
      <c r="A87" s="367">
        <v>84</v>
      </c>
      <c r="B87" s="368" t="str">
        <f t="shared" si="3"/>
        <v>110M.ENG--</v>
      </c>
      <c r="C87" s="197"/>
      <c r="D87" s="197"/>
      <c r="E87" s="198"/>
      <c r="F87" s="199"/>
      <c r="G87" s="204"/>
      <c r="H87" s="200" t="s">
        <v>190</v>
      </c>
      <c r="I87" s="201"/>
      <c r="J87" s="202"/>
      <c r="K87" s="202"/>
      <c r="L87" s="203"/>
    </row>
    <row r="88" spans="1:12" s="222" customFormat="1" ht="24" customHeight="1">
      <c r="A88" s="367">
        <v>85</v>
      </c>
      <c r="B88" s="368" t="str">
        <f t="shared" si="3"/>
        <v>110M.ENG--</v>
      </c>
      <c r="C88" s="197"/>
      <c r="D88" s="197"/>
      <c r="E88" s="198"/>
      <c r="F88" s="199"/>
      <c r="G88" s="204"/>
      <c r="H88" s="200" t="s">
        <v>190</v>
      </c>
      <c r="I88" s="201"/>
      <c r="J88" s="202"/>
      <c r="K88" s="202"/>
      <c r="L88" s="203"/>
    </row>
    <row r="89" spans="1:12" s="222" customFormat="1" ht="24" customHeight="1">
      <c r="A89" s="367">
        <v>86</v>
      </c>
      <c r="B89" s="368" t="str">
        <f t="shared" si="3"/>
        <v>110M.ENG--</v>
      </c>
      <c r="C89" s="197"/>
      <c r="D89" s="197"/>
      <c r="E89" s="198"/>
      <c r="F89" s="199"/>
      <c r="G89" s="204"/>
      <c r="H89" s="200" t="s">
        <v>190</v>
      </c>
      <c r="I89" s="201"/>
      <c r="J89" s="202"/>
      <c r="K89" s="202"/>
      <c r="L89" s="203"/>
    </row>
    <row r="90" spans="1:12" s="222" customFormat="1" ht="24" customHeight="1">
      <c r="A90" s="367">
        <v>87</v>
      </c>
      <c r="B90" s="368" t="str">
        <f t="shared" si="3"/>
        <v>110M.ENG--</v>
      </c>
      <c r="C90" s="197"/>
      <c r="D90" s="197"/>
      <c r="E90" s="198"/>
      <c r="F90" s="199"/>
      <c r="G90" s="204"/>
      <c r="H90" s="200" t="s">
        <v>190</v>
      </c>
      <c r="I90" s="201"/>
      <c r="J90" s="202"/>
      <c r="K90" s="202"/>
      <c r="L90" s="203"/>
    </row>
    <row r="91" spans="1:12" s="222" customFormat="1" ht="25.5" customHeight="1">
      <c r="A91" s="367">
        <v>88</v>
      </c>
      <c r="B91" s="368" t="str">
        <f t="shared" si="3"/>
        <v>110M.ENG--</v>
      </c>
      <c r="C91" s="197"/>
      <c r="D91" s="197"/>
      <c r="E91" s="198"/>
      <c r="F91" s="199"/>
      <c r="G91" s="204"/>
      <c r="H91" s="200" t="s">
        <v>190</v>
      </c>
      <c r="I91" s="201"/>
      <c r="J91" s="202"/>
      <c r="K91" s="202"/>
      <c r="L91" s="203"/>
    </row>
    <row r="92" spans="1:12" s="222" customFormat="1" ht="24" customHeight="1">
      <c r="A92" s="367">
        <v>89</v>
      </c>
      <c r="B92" s="368" t="str">
        <f t="shared" si="3"/>
        <v>110M.ENG--</v>
      </c>
      <c r="C92" s="197"/>
      <c r="D92" s="197"/>
      <c r="E92" s="198"/>
      <c r="F92" s="199"/>
      <c r="G92" s="204"/>
      <c r="H92" s="200" t="s">
        <v>190</v>
      </c>
      <c r="I92" s="201"/>
      <c r="J92" s="202"/>
      <c r="K92" s="202"/>
      <c r="L92" s="203"/>
    </row>
    <row r="93" spans="1:12" s="222" customFormat="1" ht="24" customHeight="1">
      <c r="A93" s="367">
        <v>90</v>
      </c>
      <c r="B93" s="368" t="str">
        <f t="shared" si="3"/>
        <v>110M.ENG--</v>
      </c>
      <c r="C93" s="197"/>
      <c r="D93" s="197"/>
      <c r="E93" s="198"/>
      <c r="F93" s="199"/>
      <c r="G93" s="204"/>
      <c r="H93" s="200" t="s">
        <v>190</v>
      </c>
      <c r="I93" s="201"/>
      <c r="J93" s="202"/>
      <c r="K93" s="202"/>
      <c r="L93" s="203"/>
    </row>
    <row r="94" spans="1:12" s="222" customFormat="1" ht="24" customHeight="1">
      <c r="A94" s="367">
        <v>91</v>
      </c>
      <c r="B94" s="368" t="str">
        <f t="shared" si="3"/>
        <v>110M.ENG--</v>
      </c>
      <c r="C94" s="197"/>
      <c r="D94" s="197"/>
      <c r="E94" s="198"/>
      <c r="F94" s="199"/>
      <c r="G94" s="204"/>
      <c r="H94" s="200" t="s">
        <v>190</v>
      </c>
      <c r="I94" s="201"/>
      <c r="J94" s="202"/>
      <c r="K94" s="202"/>
      <c r="L94" s="203"/>
    </row>
    <row r="95" spans="1:12" s="222" customFormat="1" ht="24" customHeight="1">
      <c r="A95" s="367">
        <v>92</v>
      </c>
      <c r="B95" s="368" t="str">
        <f t="shared" si="3"/>
        <v>110M.ENG--</v>
      </c>
      <c r="C95" s="197"/>
      <c r="D95" s="197"/>
      <c r="E95" s="198"/>
      <c r="F95" s="199"/>
      <c r="G95" s="204"/>
      <c r="H95" s="200" t="s">
        <v>190</v>
      </c>
      <c r="I95" s="201"/>
      <c r="J95" s="202"/>
      <c r="K95" s="202"/>
      <c r="L95" s="203"/>
    </row>
    <row r="96" spans="1:12" s="222" customFormat="1" ht="24" customHeight="1">
      <c r="A96" s="367">
        <v>93</v>
      </c>
      <c r="B96" s="368" t="str">
        <f t="shared" si="3"/>
        <v>110M.ENG--</v>
      </c>
      <c r="C96" s="197"/>
      <c r="D96" s="197"/>
      <c r="E96" s="198"/>
      <c r="F96" s="199"/>
      <c r="G96" s="204"/>
      <c r="H96" s="200" t="s">
        <v>190</v>
      </c>
      <c r="I96" s="201"/>
      <c r="J96" s="202"/>
      <c r="K96" s="202"/>
      <c r="L96" s="203"/>
    </row>
    <row r="97" spans="1:12" s="222" customFormat="1" ht="24" customHeight="1">
      <c r="A97" s="367">
        <v>94</v>
      </c>
      <c r="B97" s="368" t="str">
        <f t="shared" si="3"/>
        <v>110M.ENG--</v>
      </c>
      <c r="C97" s="197"/>
      <c r="D97" s="197"/>
      <c r="E97" s="198"/>
      <c r="F97" s="199"/>
      <c r="G97" s="204"/>
      <c r="H97" s="200" t="s">
        <v>190</v>
      </c>
      <c r="I97" s="201"/>
      <c r="J97" s="202"/>
      <c r="K97" s="202"/>
      <c r="L97" s="203"/>
    </row>
    <row r="98" spans="1:12" s="222" customFormat="1" ht="24" customHeight="1">
      <c r="A98" s="367">
        <v>95</v>
      </c>
      <c r="B98" s="368" t="str">
        <f t="shared" si="3"/>
        <v>110M.ENG--</v>
      </c>
      <c r="C98" s="197"/>
      <c r="D98" s="197"/>
      <c r="E98" s="198"/>
      <c r="F98" s="199"/>
      <c r="G98" s="204"/>
      <c r="H98" s="200" t="s">
        <v>190</v>
      </c>
      <c r="I98" s="201"/>
      <c r="J98" s="202"/>
      <c r="K98" s="202"/>
      <c r="L98" s="203"/>
    </row>
    <row r="99" spans="1:12" s="222" customFormat="1" ht="69" customHeight="1" thickBot="1">
      <c r="A99" s="369">
        <v>96</v>
      </c>
      <c r="B99" s="370" t="str">
        <f t="shared" si="3"/>
        <v>110M.ENG--</v>
      </c>
      <c r="C99" s="225"/>
      <c r="D99" s="225"/>
      <c r="E99" s="226"/>
      <c r="F99" s="227"/>
      <c r="G99" s="228"/>
      <c r="H99" s="229" t="s">
        <v>190</v>
      </c>
      <c r="I99" s="230"/>
      <c r="J99" s="231"/>
      <c r="K99" s="231"/>
      <c r="L99" s="232"/>
    </row>
    <row r="100" spans="1:12" s="222" customFormat="1" ht="24" customHeight="1">
      <c r="A100" s="380">
        <v>97</v>
      </c>
      <c r="B100" s="249" t="str">
        <f aca="true" t="shared" si="4" ref="B100:B130">CONCATENATE(H100,"-",J100,"-",K100)</f>
        <v>200M--</v>
      </c>
      <c r="C100" s="383"/>
      <c r="D100" s="383"/>
      <c r="E100" s="384"/>
      <c r="F100" s="385"/>
      <c r="G100" s="386"/>
      <c r="H100" s="387" t="s">
        <v>155</v>
      </c>
      <c r="I100" s="388"/>
      <c r="J100" s="389"/>
      <c r="K100" s="389"/>
      <c r="L100" s="390"/>
    </row>
    <row r="101" spans="1:12" s="222" customFormat="1" ht="24" customHeight="1">
      <c r="A101" s="87">
        <v>98</v>
      </c>
      <c r="B101" s="195" t="str">
        <f t="shared" si="4"/>
        <v>200M--</v>
      </c>
      <c r="C101" s="371"/>
      <c r="D101" s="371"/>
      <c r="E101" s="372"/>
      <c r="F101" s="373"/>
      <c r="G101" s="374"/>
      <c r="H101" s="375" t="s">
        <v>155</v>
      </c>
      <c r="I101" s="376"/>
      <c r="J101" s="377"/>
      <c r="K101" s="377"/>
      <c r="L101" s="378"/>
    </row>
    <row r="102" spans="1:12" s="222" customFormat="1" ht="24" customHeight="1">
      <c r="A102" s="87">
        <v>99</v>
      </c>
      <c r="B102" s="195" t="str">
        <f t="shared" si="4"/>
        <v>200M--</v>
      </c>
      <c r="C102" s="371"/>
      <c r="D102" s="371"/>
      <c r="E102" s="372"/>
      <c r="F102" s="373"/>
      <c r="G102" s="374"/>
      <c r="H102" s="375" t="s">
        <v>155</v>
      </c>
      <c r="I102" s="376"/>
      <c r="J102" s="377"/>
      <c r="K102" s="377"/>
      <c r="L102" s="378"/>
    </row>
    <row r="103" spans="1:12" s="222" customFormat="1" ht="24" customHeight="1">
      <c r="A103" s="87">
        <v>100</v>
      </c>
      <c r="B103" s="195" t="str">
        <f t="shared" si="4"/>
        <v>200M--</v>
      </c>
      <c r="C103" s="371"/>
      <c r="D103" s="371"/>
      <c r="E103" s="372"/>
      <c r="F103" s="373"/>
      <c r="G103" s="374"/>
      <c r="H103" s="375" t="s">
        <v>155</v>
      </c>
      <c r="I103" s="376"/>
      <c r="J103" s="377"/>
      <c r="K103" s="377"/>
      <c r="L103" s="378"/>
    </row>
    <row r="104" spans="1:12" s="222" customFormat="1" ht="24" customHeight="1">
      <c r="A104" s="87">
        <v>101</v>
      </c>
      <c r="B104" s="195" t="str">
        <f t="shared" si="4"/>
        <v>200M--</v>
      </c>
      <c r="C104" s="371"/>
      <c r="D104" s="371"/>
      <c r="E104" s="372"/>
      <c r="F104" s="373"/>
      <c r="G104" s="374"/>
      <c r="H104" s="375" t="s">
        <v>155</v>
      </c>
      <c r="I104" s="376"/>
      <c r="J104" s="377"/>
      <c r="K104" s="377"/>
      <c r="L104" s="378"/>
    </row>
    <row r="105" spans="1:12" s="222" customFormat="1" ht="24" customHeight="1">
      <c r="A105" s="87">
        <v>102</v>
      </c>
      <c r="B105" s="195" t="str">
        <f t="shared" si="4"/>
        <v>200M--</v>
      </c>
      <c r="C105" s="371"/>
      <c r="D105" s="371"/>
      <c r="E105" s="372"/>
      <c r="F105" s="373"/>
      <c r="G105" s="374"/>
      <c r="H105" s="375" t="s">
        <v>155</v>
      </c>
      <c r="I105" s="376"/>
      <c r="J105" s="377"/>
      <c r="K105" s="377"/>
      <c r="L105" s="378"/>
    </row>
    <row r="106" spans="1:12" s="222" customFormat="1" ht="24" customHeight="1">
      <c r="A106" s="87">
        <v>103</v>
      </c>
      <c r="B106" s="195" t="str">
        <f t="shared" si="4"/>
        <v>200M--</v>
      </c>
      <c r="C106" s="371"/>
      <c r="D106" s="371"/>
      <c r="E106" s="372"/>
      <c r="F106" s="373"/>
      <c r="G106" s="374"/>
      <c r="H106" s="375" t="s">
        <v>155</v>
      </c>
      <c r="I106" s="376"/>
      <c r="J106" s="377"/>
      <c r="K106" s="377"/>
      <c r="L106" s="378"/>
    </row>
    <row r="107" spans="1:12" s="222" customFormat="1" ht="24" customHeight="1">
      <c r="A107" s="87">
        <v>104</v>
      </c>
      <c r="B107" s="195" t="str">
        <f t="shared" si="4"/>
        <v>200M--</v>
      </c>
      <c r="C107" s="371"/>
      <c r="D107" s="371"/>
      <c r="E107" s="372"/>
      <c r="F107" s="373"/>
      <c r="G107" s="374"/>
      <c r="H107" s="375" t="s">
        <v>155</v>
      </c>
      <c r="I107" s="376"/>
      <c r="J107" s="377"/>
      <c r="K107" s="377"/>
      <c r="L107" s="378"/>
    </row>
    <row r="108" spans="1:12" s="222" customFormat="1" ht="24" customHeight="1">
      <c r="A108" s="87">
        <v>105</v>
      </c>
      <c r="B108" s="195" t="str">
        <f t="shared" si="4"/>
        <v>200M--</v>
      </c>
      <c r="C108" s="371"/>
      <c r="D108" s="371"/>
      <c r="E108" s="372"/>
      <c r="F108" s="373"/>
      <c r="G108" s="374"/>
      <c r="H108" s="375" t="s">
        <v>155</v>
      </c>
      <c r="I108" s="376"/>
      <c r="J108" s="377"/>
      <c r="K108" s="377"/>
      <c r="L108" s="378"/>
    </row>
    <row r="109" spans="1:12" s="222" customFormat="1" ht="24" customHeight="1">
      <c r="A109" s="87">
        <v>106</v>
      </c>
      <c r="B109" s="195" t="str">
        <f t="shared" si="4"/>
        <v>200M--</v>
      </c>
      <c r="C109" s="371"/>
      <c r="D109" s="371"/>
      <c r="E109" s="372"/>
      <c r="F109" s="373"/>
      <c r="G109" s="374"/>
      <c r="H109" s="375" t="s">
        <v>155</v>
      </c>
      <c r="I109" s="376"/>
      <c r="J109" s="377"/>
      <c r="K109" s="377"/>
      <c r="L109" s="378"/>
    </row>
    <row r="110" spans="1:12" s="222" customFormat="1" ht="24" customHeight="1">
      <c r="A110" s="87">
        <v>107</v>
      </c>
      <c r="B110" s="195" t="str">
        <f t="shared" si="4"/>
        <v>200M--</v>
      </c>
      <c r="C110" s="371"/>
      <c r="D110" s="371"/>
      <c r="E110" s="372"/>
      <c r="F110" s="373"/>
      <c r="G110" s="374"/>
      <c r="H110" s="375" t="s">
        <v>155</v>
      </c>
      <c r="I110" s="376"/>
      <c r="J110" s="377"/>
      <c r="K110" s="377"/>
      <c r="L110" s="378"/>
    </row>
    <row r="111" spans="1:12" s="222" customFormat="1" ht="24" customHeight="1">
      <c r="A111" s="87">
        <v>108</v>
      </c>
      <c r="B111" s="195" t="str">
        <f t="shared" si="4"/>
        <v>200M--</v>
      </c>
      <c r="C111" s="371"/>
      <c r="D111" s="371"/>
      <c r="E111" s="372"/>
      <c r="F111" s="373"/>
      <c r="G111" s="374"/>
      <c r="H111" s="375" t="s">
        <v>155</v>
      </c>
      <c r="I111" s="376"/>
      <c r="J111" s="377"/>
      <c r="K111" s="377"/>
      <c r="L111" s="378"/>
    </row>
    <row r="112" spans="1:12" s="222" customFormat="1" ht="24" customHeight="1">
      <c r="A112" s="87">
        <v>109</v>
      </c>
      <c r="B112" s="195" t="str">
        <f t="shared" si="4"/>
        <v>200M--</v>
      </c>
      <c r="C112" s="371"/>
      <c r="D112" s="371"/>
      <c r="E112" s="372"/>
      <c r="F112" s="373"/>
      <c r="G112" s="374"/>
      <c r="H112" s="375" t="s">
        <v>155</v>
      </c>
      <c r="I112" s="376"/>
      <c r="J112" s="377"/>
      <c r="K112" s="377"/>
      <c r="L112" s="378"/>
    </row>
    <row r="113" spans="1:12" s="222" customFormat="1" ht="24.75" customHeight="1">
      <c r="A113" s="87">
        <v>110</v>
      </c>
      <c r="B113" s="195" t="str">
        <f t="shared" si="4"/>
        <v>200M--</v>
      </c>
      <c r="C113" s="371"/>
      <c r="D113" s="371"/>
      <c r="E113" s="372"/>
      <c r="F113" s="373"/>
      <c r="G113" s="374"/>
      <c r="H113" s="375" t="s">
        <v>155</v>
      </c>
      <c r="I113" s="376"/>
      <c r="J113" s="377"/>
      <c r="K113" s="377"/>
      <c r="L113" s="378"/>
    </row>
    <row r="114" spans="1:12" s="222" customFormat="1" ht="24" customHeight="1">
      <c r="A114" s="87">
        <v>111</v>
      </c>
      <c r="B114" s="195" t="str">
        <f t="shared" si="4"/>
        <v>200M--</v>
      </c>
      <c r="C114" s="371"/>
      <c r="D114" s="371"/>
      <c r="E114" s="372"/>
      <c r="F114" s="373"/>
      <c r="G114" s="374"/>
      <c r="H114" s="375" t="s">
        <v>155</v>
      </c>
      <c r="I114" s="376"/>
      <c r="J114" s="377"/>
      <c r="K114" s="377"/>
      <c r="L114" s="378"/>
    </row>
    <row r="115" spans="1:12" s="222" customFormat="1" ht="59.25" customHeight="1">
      <c r="A115" s="87">
        <v>112</v>
      </c>
      <c r="B115" s="195" t="str">
        <f t="shared" si="4"/>
        <v>200M--</v>
      </c>
      <c r="C115" s="371"/>
      <c r="D115" s="371"/>
      <c r="E115" s="372"/>
      <c r="F115" s="373"/>
      <c r="G115" s="374"/>
      <c r="H115" s="375" t="s">
        <v>155</v>
      </c>
      <c r="I115" s="376"/>
      <c r="J115" s="377"/>
      <c r="K115" s="377"/>
      <c r="L115" s="378"/>
    </row>
    <row r="116" spans="1:12" s="222" customFormat="1" ht="24" customHeight="1">
      <c r="A116" s="87">
        <v>113</v>
      </c>
      <c r="B116" s="195" t="str">
        <f t="shared" si="4"/>
        <v>200M--</v>
      </c>
      <c r="C116" s="371"/>
      <c r="D116" s="371"/>
      <c r="E116" s="372"/>
      <c r="F116" s="373"/>
      <c r="G116" s="374"/>
      <c r="H116" s="375" t="s">
        <v>155</v>
      </c>
      <c r="I116" s="376"/>
      <c r="J116" s="377"/>
      <c r="K116" s="377"/>
      <c r="L116" s="378"/>
    </row>
    <row r="117" spans="1:12" s="222" customFormat="1" ht="24" customHeight="1">
      <c r="A117" s="87">
        <v>114</v>
      </c>
      <c r="B117" s="195" t="str">
        <f t="shared" si="4"/>
        <v>200M--</v>
      </c>
      <c r="C117" s="371"/>
      <c r="D117" s="371"/>
      <c r="E117" s="372"/>
      <c r="F117" s="373"/>
      <c r="G117" s="374"/>
      <c r="H117" s="375" t="s">
        <v>155</v>
      </c>
      <c r="I117" s="376"/>
      <c r="J117" s="377"/>
      <c r="K117" s="377"/>
      <c r="L117" s="378"/>
    </row>
    <row r="118" spans="1:12" s="222" customFormat="1" ht="24" customHeight="1">
      <c r="A118" s="87">
        <v>115</v>
      </c>
      <c r="B118" s="195" t="str">
        <f t="shared" si="4"/>
        <v>200M--</v>
      </c>
      <c r="C118" s="371"/>
      <c r="D118" s="371"/>
      <c r="E118" s="372"/>
      <c r="F118" s="373"/>
      <c r="G118" s="374"/>
      <c r="H118" s="375" t="s">
        <v>155</v>
      </c>
      <c r="I118" s="376"/>
      <c r="J118" s="377"/>
      <c r="K118" s="377"/>
      <c r="L118" s="378"/>
    </row>
    <row r="119" spans="1:12" s="222" customFormat="1" ht="24" customHeight="1">
      <c r="A119" s="87">
        <v>116</v>
      </c>
      <c r="B119" s="195" t="str">
        <f t="shared" si="4"/>
        <v>200M--</v>
      </c>
      <c r="C119" s="371"/>
      <c r="D119" s="371"/>
      <c r="E119" s="372"/>
      <c r="F119" s="373"/>
      <c r="G119" s="374"/>
      <c r="H119" s="375" t="s">
        <v>155</v>
      </c>
      <c r="I119" s="376"/>
      <c r="J119" s="377"/>
      <c r="K119" s="377"/>
      <c r="L119" s="378"/>
    </row>
    <row r="120" spans="1:12" s="222" customFormat="1" ht="24" customHeight="1">
      <c r="A120" s="87">
        <v>117</v>
      </c>
      <c r="B120" s="195" t="str">
        <f t="shared" si="4"/>
        <v>200M--</v>
      </c>
      <c r="C120" s="371"/>
      <c r="D120" s="371"/>
      <c r="E120" s="372"/>
      <c r="F120" s="373"/>
      <c r="G120" s="374"/>
      <c r="H120" s="375" t="s">
        <v>155</v>
      </c>
      <c r="I120" s="376"/>
      <c r="J120" s="377"/>
      <c r="K120" s="377"/>
      <c r="L120" s="378"/>
    </row>
    <row r="121" spans="1:12" s="222" customFormat="1" ht="24" customHeight="1">
      <c r="A121" s="87">
        <v>118</v>
      </c>
      <c r="B121" s="195" t="str">
        <f t="shared" si="4"/>
        <v>200M--</v>
      </c>
      <c r="C121" s="371"/>
      <c r="D121" s="371"/>
      <c r="E121" s="372"/>
      <c r="F121" s="373"/>
      <c r="G121" s="374"/>
      <c r="H121" s="375" t="s">
        <v>155</v>
      </c>
      <c r="I121" s="376"/>
      <c r="J121" s="377"/>
      <c r="K121" s="377"/>
      <c r="L121" s="378"/>
    </row>
    <row r="122" spans="1:12" s="222" customFormat="1" ht="25.5" customHeight="1">
      <c r="A122" s="87">
        <v>119</v>
      </c>
      <c r="B122" s="195" t="str">
        <f t="shared" si="4"/>
        <v>200M--</v>
      </c>
      <c r="C122" s="371"/>
      <c r="D122" s="371"/>
      <c r="E122" s="372"/>
      <c r="F122" s="373"/>
      <c r="G122" s="374"/>
      <c r="H122" s="375" t="s">
        <v>155</v>
      </c>
      <c r="I122" s="376"/>
      <c r="J122" s="377"/>
      <c r="K122" s="377"/>
      <c r="L122" s="378"/>
    </row>
    <row r="123" spans="1:12" s="222" customFormat="1" ht="24" customHeight="1">
      <c r="A123" s="87">
        <v>120</v>
      </c>
      <c r="B123" s="195" t="str">
        <f t="shared" si="4"/>
        <v>200M--</v>
      </c>
      <c r="C123" s="371"/>
      <c r="D123" s="371"/>
      <c r="E123" s="372"/>
      <c r="F123" s="373"/>
      <c r="G123" s="374"/>
      <c r="H123" s="375" t="s">
        <v>155</v>
      </c>
      <c r="I123" s="376"/>
      <c r="J123" s="377"/>
      <c r="K123" s="377"/>
      <c r="L123" s="378"/>
    </row>
    <row r="124" spans="1:12" s="222" customFormat="1" ht="24" customHeight="1">
      <c r="A124" s="87">
        <v>121</v>
      </c>
      <c r="B124" s="195" t="str">
        <f t="shared" si="4"/>
        <v>200M--</v>
      </c>
      <c r="C124" s="371"/>
      <c r="D124" s="371"/>
      <c r="E124" s="372"/>
      <c r="F124" s="373"/>
      <c r="G124" s="374"/>
      <c r="H124" s="375" t="s">
        <v>155</v>
      </c>
      <c r="I124" s="376"/>
      <c r="J124" s="377"/>
      <c r="K124" s="377"/>
      <c r="L124" s="378"/>
    </row>
    <row r="125" spans="1:12" s="222" customFormat="1" ht="24" customHeight="1">
      <c r="A125" s="87">
        <v>122</v>
      </c>
      <c r="B125" s="195" t="str">
        <f t="shared" si="4"/>
        <v>200M--</v>
      </c>
      <c r="C125" s="371"/>
      <c r="D125" s="371"/>
      <c r="E125" s="372"/>
      <c r="F125" s="373"/>
      <c r="G125" s="374"/>
      <c r="H125" s="375" t="s">
        <v>155</v>
      </c>
      <c r="I125" s="376"/>
      <c r="J125" s="377"/>
      <c r="K125" s="377"/>
      <c r="L125" s="378"/>
    </row>
    <row r="126" spans="1:12" s="222" customFormat="1" ht="24" customHeight="1">
      <c r="A126" s="87">
        <v>123</v>
      </c>
      <c r="B126" s="195" t="str">
        <f t="shared" si="4"/>
        <v>200M--</v>
      </c>
      <c r="C126" s="371"/>
      <c r="D126" s="371"/>
      <c r="E126" s="372"/>
      <c r="F126" s="373"/>
      <c r="G126" s="374"/>
      <c r="H126" s="375" t="s">
        <v>155</v>
      </c>
      <c r="I126" s="376"/>
      <c r="J126" s="377"/>
      <c r="K126" s="377"/>
      <c r="L126" s="378"/>
    </row>
    <row r="127" spans="1:12" s="222" customFormat="1" ht="24" customHeight="1">
      <c r="A127" s="87">
        <v>124</v>
      </c>
      <c r="B127" s="195" t="str">
        <f t="shared" si="4"/>
        <v>200M--</v>
      </c>
      <c r="C127" s="371"/>
      <c r="D127" s="371"/>
      <c r="E127" s="372"/>
      <c r="F127" s="373"/>
      <c r="G127" s="374"/>
      <c r="H127" s="375" t="s">
        <v>155</v>
      </c>
      <c r="I127" s="376"/>
      <c r="J127" s="377"/>
      <c r="K127" s="377"/>
      <c r="L127" s="378"/>
    </row>
    <row r="128" spans="1:12" s="222" customFormat="1" ht="24" customHeight="1">
      <c r="A128" s="87">
        <v>125</v>
      </c>
      <c r="B128" s="195" t="str">
        <f t="shared" si="4"/>
        <v>200M--</v>
      </c>
      <c r="C128" s="371"/>
      <c r="D128" s="371"/>
      <c r="E128" s="372"/>
      <c r="F128" s="373"/>
      <c r="G128" s="374"/>
      <c r="H128" s="375" t="s">
        <v>155</v>
      </c>
      <c r="I128" s="376"/>
      <c r="J128" s="377"/>
      <c r="K128" s="377"/>
      <c r="L128" s="378"/>
    </row>
    <row r="129" spans="1:12" s="222" customFormat="1" ht="24" customHeight="1">
      <c r="A129" s="87">
        <v>126</v>
      </c>
      <c r="B129" s="195" t="str">
        <f t="shared" si="4"/>
        <v>200M--</v>
      </c>
      <c r="C129" s="371"/>
      <c r="D129" s="371"/>
      <c r="E129" s="372"/>
      <c r="F129" s="373"/>
      <c r="G129" s="374"/>
      <c r="H129" s="375" t="s">
        <v>155</v>
      </c>
      <c r="I129" s="376"/>
      <c r="J129" s="377"/>
      <c r="K129" s="377"/>
      <c r="L129" s="378"/>
    </row>
    <row r="130" spans="1:12" s="222" customFormat="1" ht="25.5" customHeight="1">
      <c r="A130" s="87">
        <v>127</v>
      </c>
      <c r="B130" s="195" t="str">
        <f t="shared" si="4"/>
        <v>200M--</v>
      </c>
      <c r="C130" s="371"/>
      <c r="D130" s="371"/>
      <c r="E130" s="372"/>
      <c r="F130" s="373"/>
      <c r="G130" s="374"/>
      <c r="H130" s="375" t="s">
        <v>155</v>
      </c>
      <c r="I130" s="376"/>
      <c r="J130" s="377"/>
      <c r="K130" s="377"/>
      <c r="L130" s="378"/>
    </row>
    <row r="131" spans="1:12" s="222" customFormat="1" ht="71.25" customHeight="1" thickBot="1">
      <c r="A131" s="366">
        <v>128</v>
      </c>
      <c r="B131" s="224" t="str">
        <f aca="true" t="shared" si="5" ref="B131:B162">CONCATENATE(H131,"-",J131,"-",K131)</f>
        <v>200M--</v>
      </c>
      <c r="C131" s="241"/>
      <c r="D131" s="241"/>
      <c r="E131" s="242"/>
      <c r="F131" s="243"/>
      <c r="G131" s="244"/>
      <c r="H131" s="245" t="s">
        <v>155</v>
      </c>
      <c r="I131" s="246"/>
      <c r="J131" s="379"/>
      <c r="K131" s="379"/>
      <c r="L131" s="247"/>
    </row>
    <row r="132" spans="1:12" s="222" customFormat="1" ht="24" customHeight="1">
      <c r="A132" s="381">
        <v>129</v>
      </c>
      <c r="B132" s="382" t="str">
        <f t="shared" si="5"/>
        <v>400M.ENG--</v>
      </c>
      <c r="C132" s="233"/>
      <c r="D132" s="233"/>
      <c r="E132" s="234"/>
      <c r="F132" s="235"/>
      <c r="G132" s="236"/>
      <c r="H132" s="237" t="s">
        <v>202</v>
      </c>
      <c r="I132" s="238"/>
      <c r="J132" s="239"/>
      <c r="K132" s="239"/>
      <c r="L132" s="240"/>
    </row>
    <row r="133" spans="1:12" s="222" customFormat="1" ht="24" customHeight="1">
      <c r="A133" s="367">
        <v>130</v>
      </c>
      <c r="B133" s="368" t="str">
        <f t="shared" si="5"/>
        <v>400M.ENG--</v>
      </c>
      <c r="C133" s="197"/>
      <c r="D133" s="197"/>
      <c r="E133" s="198"/>
      <c r="F133" s="199"/>
      <c r="G133" s="204"/>
      <c r="H133" s="200" t="s">
        <v>202</v>
      </c>
      <c r="I133" s="201"/>
      <c r="J133" s="202"/>
      <c r="K133" s="202"/>
      <c r="L133" s="203"/>
    </row>
    <row r="134" spans="1:12" s="222" customFormat="1" ht="24" customHeight="1">
      <c r="A134" s="367">
        <v>131</v>
      </c>
      <c r="B134" s="368" t="str">
        <f t="shared" si="5"/>
        <v>400M.ENG--</v>
      </c>
      <c r="C134" s="197"/>
      <c r="D134" s="197"/>
      <c r="E134" s="198"/>
      <c r="F134" s="199"/>
      <c r="G134" s="204"/>
      <c r="H134" s="200" t="s">
        <v>202</v>
      </c>
      <c r="I134" s="201"/>
      <c r="J134" s="202"/>
      <c r="K134" s="202"/>
      <c r="L134" s="203"/>
    </row>
    <row r="135" spans="1:12" s="222" customFormat="1" ht="24" customHeight="1">
      <c r="A135" s="367">
        <v>132</v>
      </c>
      <c r="B135" s="368" t="str">
        <f t="shared" si="5"/>
        <v>400M.ENG--</v>
      </c>
      <c r="C135" s="197"/>
      <c r="D135" s="197"/>
      <c r="E135" s="198"/>
      <c r="F135" s="199"/>
      <c r="G135" s="204"/>
      <c r="H135" s="200" t="s">
        <v>202</v>
      </c>
      <c r="I135" s="201"/>
      <c r="J135" s="202"/>
      <c r="K135" s="202"/>
      <c r="L135" s="203"/>
    </row>
    <row r="136" spans="1:12" s="222" customFormat="1" ht="24" customHeight="1">
      <c r="A136" s="367">
        <v>133</v>
      </c>
      <c r="B136" s="368" t="str">
        <f t="shared" si="5"/>
        <v>400M.ENG--</v>
      </c>
      <c r="C136" s="197"/>
      <c r="D136" s="197"/>
      <c r="E136" s="198"/>
      <c r="F136" s="199"/>
      <c r="G136" s="204"/>
      <c r="H136" s="200" t="s">
        <v>202</v>
      </c>
      <c r="I136" s="201"/>
      <c r="J136" s="202"/>
      <c r="K136" s="202"/>
      <c r="L136" s="203"/>
    </row>
    <row r="137" spans="1:12" s="222" customFormat="1" ht="24" customHeight="1">
      <c r="A137" s="367">
        <v>134</v>
      </c>
      <c r="B137" s="368" t="str">
        <f t="shared" si="5"/>
        <v>400M.ENG--</v>
      </c>
      <c r="C137" s="197"/>
      <c r="D137" s="197"/>
      <c r="E137" s="198"/>
      <c r="F137" s="199"/>
      <c r="G137" s="204"/>
      <c r="H137" s="200" t="s">
        <v>202</v>
      </c>
      <c r="I137" s="201"/>
      <c r="J137" s="202"/>
      <c r="K137" s="202"/>
      <c r="L137" s="203"/>
    </row>
    <row r="138" spans="1:12" s="222" customFormat="1" ht="24" customHeight="1">
      <c r="A138" s="367">
        <v>135</v>
      </c>
      <c r="B138" s="368" t="str">
        <f t="shared" si="5"/>
        <v>400M.ENG--</v>
      </c>
      <c r="C138" s="197"/>
      <c r="D138" s="197"/>
      <c r="E138" s="198"/>
      <c r="F138" s="199"/>
      <c r="G138" s="204"/>
      <c r="H138" s="200" t="s">
        <v>202</v>
      </c>
      <c r="I138" s="201"/>
      <c r="J138" s="202"/>
      <c r="K138" s="202"/>
      <c r="L138" s="203"/>
    </row>
    <row r="139" spans="1:12" s="222" customFormat="1" ht="30" customHeight="1">
      <c r="A139" s="367">
        <v>136</v>
      </c>
      <c r="B139" s="368" t="str">
        <f t="shared" si="5"/>
        <v>400M.ENG--</v>
      </c>
      <c r="C139" s="197"/>
      <c r="D139" s="197"/>
      <c r="E139" s="198"/>
      <c r="F139" s="199"/>
      <c r="G139" s="204"/>
      <c r="H139" s="200" t="s">
        <v>202</v>
      </c>
      <c r="I139" s="201"/>
      <c r="J139" s="202"/>
      <c r="K139" s="202"/>
      <c r="L139" s="203"/>
    </row>
    <row r="140" spans="1:12" s="222" customFormat="1" ht="29.25" customHeight="1">
      <c r="A140" s="367">
        <v>137</v>
      </c>
      <c r="B140" s="368" t="str">
        <f t="shared" si="5"/>
        <v>400M.ENG--</v>
      </c>
      <c r="C140" s="197"/>
      <c r="D140" s="197"/>
      <c r="E140" s="198"/>
      <c r="F140" s="199"/>
      <c r="G140" s="204"/>
      <c r="H140" s="200" t="s">
        <v>202</v>
      </c>
      <c r="I140" s="201"/>
      <c r="J140" s="202"/>
      <c r="K140" s="202"/>
      <c r="L140" s="203"/>
    </row>
    <row r="141" spans="1:12" s="222" customFormat="1" ht="25.5" customHeight="1">
      <c r="A141" s="367">
        <v>138</v>
      </c>
      <c r="B141" s="368" t="str">
        <f t="shared" si="5"/>
        <v>400M.ENG--</v>
      </c>
      <c r="C141" s="197"/>
      <c r="D141" s="197"/>
      <c r="E141" s="198"/>
      <c r="F141" s="199"/>
      <c r="G141" s="204"/>
      <c r="H141" s="200" t="s">
        <v>202</v>
      </c>
      <c r="I141" s="201"/>
      <c r="J141" s="202"/>
      <c r="K141" s="202"/>
      <c r="L141" s="203"/>
    </row>
    <row r="142" spans="1:12" s="222" customFormat="1" ht="25.5" customHeight="1">
      <c r="A142" s="367">
        <v>139</v>
      </c>
      <c r="B142" s="368" t="str">
        <f t="shared" si="5"/>
        <v>400M.ENG--</v>
      </c>
      <c r="C142" s="197"/>
      <c r="D142" s="197"/>
      <c r="E142" s="198"/>
      <c r="F142" s="199"/>
      <c r="G142" s="204"/>
      <c r="H142" s="200" t="s">
        <v>202</v>
      </c>
      <c r="I142" s="201"/>
      <c r="J142" s="202"/>
      <c r="K142" s="202"/>
      <c r="L142" s="203"/>
    </row>
    <row r="143" spans="1:12" s="222" customFormat="1" ht="25.5" customHeight="1">
      <c r="A143" s="367">
        <v>140</v>
      </c>
      <c r="B143" s="368" t="str">
        <f t="shared" si="5"/>
        <v>400M.ENG--</v>
      </c>
      <c r="C143" s="197"/>
      <c r="D143" s="197"/>
      <c r="E143" s="198"/>
      <c r="F143" s="199"/>
      <c r="G143" s="204"/>
      <c r="H143" s="200" t="s">
        <v>202</v>
      </c>
      <c r="I143" s="201"/>
      <c r="J143" s="202"/>
      <c r="K143" s="202"/>
      <c r="L143" s="203"/>
    </row>
    <row r="144" spans="1:12" s="222" customFormat="1" ht="26.25" customHeight="1">
      <c r="A144" s="367">
        <v>141</v>
      </c>
      <c r="B144" s="368" t="str">
        <f t="shared" si="5"/>
        <v>400M.ENG--</v>
      </c>
      <c r="C144" s="197"/>
      <c r="D144" s="197"/>
      <c r="E144" s="198"/>
      <c r="F144" s="199"/>
      <c r="G144" s="204"/>
      <c r="H144" s="200" t="s">
        <v>202</v>
      </c>
      <c r="I144" s="201"/>
      <c r="J144" s="202"/>
      <c r="K144" s="202"/>
      <c r="L144" s="203"/>
    </row>
    <row r="145" spans="1:12" s="222" customFormat="1" ht="27.75" customHeight="1">
      <c r="A145" s="367">
        <v>142</v>
      </c>
      <c r="B145" s="368" t="str">
        <f t="shared" si="5"/>
        <v>400M.ENG--</v>
      </c>
      <c r="C145" s="197"/>
      <c r="D145" s="197"/>
      <c r="E145" s="198"/>
      <c r="F145" s="199"/>
      <c r="G145" s="204"/>
      <c r="H145" s="200" t="s">
        <v>202</v>
      </c>
      <c r="I145" s="201"/>
      <c r="J145" s="202"/>
      <c r="K145" s="202"/>
      <c r="L145" s="203"/>
    </row>
    <row r="146" spans="1:12" s="222" customFormat="1" ht="28.5" customHeight="1">
      <c r="A146" s="367">
        <v>143</v>
      </c>
      <c r="B146" s="368" t="str">
        <f t="shared" si="5"/>
        <v>400M.ENG--</v>
      </c>
      <c r="C146" s="197"/>
      <c r="D146" s="197"/>
      <c r="E146" s="198"/>
      <c r="F146" s="199"/>
      <c r="G146" s="204"/>
      <c r="H146" s="200" t="s">
        <v>202</v>
      </c>
      <c r="I146" s="201"/>
      <c r="J146" s="202"/>
      <c r="K146" s="202"/>
      <c r="L146" s="203"/>
    </row>
    <row r="147" spans="1:12" s="222" customFormat="1" ht="72" customHeight="1">
      <c r="A147" s="367">
        <v>144</v>
      </c>
      <c r="B147" s="368" t="str">
        <f t="shared" si="5"/>
        <v>400M.ENG--</v>
      </c>
      <c r="C147" s="197"/>
      <c r="D147" s="197"/>
      <c r="E147" s="198"/>
      <c r="F147" s="199"/>
      <c r="G147" s="204"/>
      <c r="H147" s="200" t="s">
        <v>202</v>
      </c>
      <c r="I147" s="201"/>
      <c r="J147" s="202"/>
      <c r="K147" s="202"/>
      <c r="L147" s="203"/>
    </row>
    <row r="148" spans="1:12" s="222" customFormat="1" ht="24" customHeight="1">
      <c r="A148" s="367">
        <v>145</v>
      </c>
      <c r="B148" s="368" t="str">
        <f t="shared" si="5"/>
        <v>400M.ENG--</v>
      </c>
      <c r="C148" s="197"/>
      <c r="D148" s="197"/>
      <c r="E148" s="198"/>
      <c r="F148" s="199"/>
      <c r="G148" s="204"/>
      <c r="H148" s="200" t="s">
        <v>202</v>
      </c>
      <c r="I148" s="201"/>
      <c r="J148" s="202"/>
      <c r="K148" s="202"/>
      <c r="L148" s="203"/>
    </row>
    <row r="149" spans="1:12" s="222" customFormat="1" ht="24" customHeight="1">
      <c r="A149" s="367">
        <v>146</v>
      </c>
      <c r="B149" s="368" t="str">
        <f t="shared" si="5"/>
        <v>400M.ENG--</v>
      </c>
      <c r="C149" s="197"/>
      <c r="D149" s="197"/>
      <c r="E149" s="198"/>
      <c r="F149" s="199"/>
      <c r="G149" s="204"/>
      <c r="H149" s="200" t="s">
        <v>202</v>
      </c>
      <c r="I149" s="201"/>
      <c r="J149" s="202"/>
      <c r="K149" s="202"/>
      <c r="L149" s="203"/>
    </row>
    <row r="150" spans="1:12" s="222" customFormat="1" ht="24" customHeight="1">
      <c r="A150" s="367">
        <v>147</v>
      </c>
      <c r="B150" s="368" t="str">
        <f t="shared" si="5"/>
        <v>400M.ENG--</v>
      </c>
      <c r="C150" s="197"/>
      <c r="D150" s="197"/>
      <c r="E150" s="198"/>
      <c r="F150" s="199"/>
      <c r="G150" s="204"/>
      <c r="H150" s="200" t="s">
        <v>202</v>
      </c>
      <c r="I150" s="201"/>
      <c r="J150" s="202"/>
      <c r="K150" s="202"/>
      <c r="L150" s="203"/>
    </row>
    <row r="151" spans="1:12" s="222" customFormat="1" ht="24" customHeight="1">
      <c r="A151" s="367">
        <v>148</v>
      </c>
      <c r="B151" s="368" t="str">
        <f t="shared" si="5"/>
        <v>400M.ENG--</v>
      </c>
      <c r="C151" s="197"/>
      <c r="D151" s="197"/>
      <c r="E151" s="198"/>
      <c r="F151" s="199"/>
      <c r="G151" s="204"/>
      <c r="H151" s="200" t="s">
        <v>202</v>
      </c>
      <c r="I151" s="201"/>
      <c r="J151" s="202"/>
      <c r="K151" s="202"/>
      <c r="L151" s="203"/>
    </row>
    <row r="152" spans="1:12" s="222" customFormat="1" ht="24" customHeight="1">
      <c r="A152" s="367">
        <v>149</v>
      </c>
      <c r="B152" s="368" t="str">
        <f t="shared" si="5"/>
        <v>400M.ENG--</v>
      </c>
      <c r="C152" s="197"/>
      <c r="D152" s="197"/>
      <c r="E152" s="198"/>
      <c r="F152" s="199"/>
      <c r="G152" s="204"/>
      <c r="H152" s="200" t="s">
        <v>202</v>
      </c>
      <c r="I152" s="201"/>
      <c r="J152" s="202"/>
      <c r="K152" s="202"/>
      <c r="L152" s="203"/>
    </row>
    <row r="153" spans="1:12" s="222" customFormat="1" ht="24" customHeight="1">
      <c r="A153" s="367">
        <v>150</v>
      </c>
      <c r="B153" s="368" t="str">
        <f t="shared" si="5"/>
        <v>400M.ENG--</v>
      </c>
      <c r="C153" s="197"/>
      <c r="D153" s="197"/>
      <c r="E153" s="198"/>
      <c r="F153" s="199"/>
      <c r="G153" s="204"/>
      <c r="H153" s="200" t="s">
        <v>202</v>
      </c>
      <c r="I153" s="201"/>
      <c r="J153" s="202"/>
      <c r="K153" s="202"/>
      <c r="L153" s="203"/>
    </row>
    <row r="154" spans="1:12" s="222" customFormat="1" ht="24" customHeight="1">
      <c r="A154" s="367">
        <v>151</v>
      </c>
      <c r="B154" s="368" t="str">
        <f t="shared" si="5"/>
        <v>400M.ENG--</v>
      </c>
      <c r="C154" s="197"/>
      <c r="D154" s="197"/>
      <c r="E154" s="198"/>
      <c r="F154" s="199"/>
      <c r="G154" s="204"/>
      <c r="H154" s="200" t="s">
        <v>202</v>
      </c>
      <c r="I154" s="201"/>
      <c r="J154" s="202"/>
      <c r="K154" s="202"/>
      <c r="L154" s="203"/>
    </row>
    <row r="155" spans="1:12" s="222" customFormat="1" ht="24" customHeight="1">
      <c r="A155" s="367">
        <v>152</v>
      </c>
      <c r="B155" s="368" t="str">
        <f t="shared" si="5"/>
        <v>400M.ENG--</v>
      </c>
      <c r="C155" s="197"/>
      <c r="D155" s="197"/>
      <c r="E155" s="198"/>
      <c r="F155" s="199"/>
      <c r="G155" s="204"/>
      <c r="H155" s="200" t="s">
        <v>202</v>
      </c>
      <c r="I155" s="201"/>
      <c r="J155" s="202"/>
      <c r="K155" s="202"/>
      <c r="L155" s="203"/>
    </row>
    <row r="156" spans="1:12" s="222" customFormat="1" ht="29.25" customHeight="1">
      <c r="A156" s="367">
        <v>153</v>
      </c>
      <c r="B156" s="368" t="str">
        <f t="shared" si="5"/>
        <v>400M.ENG--</v>
      </c>
      <c r="C156" s="197"/>
      <c r="D156" s="197"/>
      <c r="E156" s="198"/>
      <c r="F156" s="199"/>
      <c r="G156" s="204"/>
      <c r="H156" s="200" t="s">
        <v>202</v>
      </c>
      <c r="I156" s="201"/>
      <c r="J156" s="202"/>
      <c r="K156" s="202"/>
      <c r="L156" s="203"/>
    </row>
    <row r="157" spans="1:12" s="222" customFormat="1" ht="24" customHeight="1">
      <c r="A157" s="367">
        <v>154</v>
      </c>
      <c r="B157" s="368" t="str">
        <f t="shared" si="5"/>
        <v>400M.ENG--</v>
      </c>
      <c r="C157" s="197"/>
      <c r="D157" s="197"/>
      <c r="E157" s="198"/>
      <c r="F157" s="199"/>
      <c r="G157" s="204"/>
      <c r="H157" s="200" t="s">
        <v>202</v>
      </c>
      <c r="I157" s="201"/>
      <c r="J157" s="202"/>
      <c r="K157" s="202"/>
      <c r="L157" s="203"/>
    </row>
    <row r="158" spans="1:12" s="222" customFormat="1" ht="24" customHeight="1">
      <c r="A158" s="367">
        <v>155</v>
      </c>
      <c r="B158" s="368" t="str">
        <f t="shared" si="5"/>
        <v>400M.ENG--</v>
      </c>
      <c r="C158" s="197"/>
      <c r="D158" s="197"/>
      <c r="E158" s="198"/>
      <c r="F158" s="199"/>
      <c r="G158" s="204"/>
      <c r="H158" s="200" t="s">
        <v>202</v>
      </c>
      <c r="I158" s="201"/>
      <c r="J158" s="202"/>
      <c r="K158" s="202"/>
      <c r="L158" s="203"/>
    </row>
    <row r="159" spans="1:12" s="222" customFormat="1" ht="24" customHeight="1">
      <c r="A159" s="367">
        <v>156</v>
      </c>
      <c r="B159" s="368" t="str">
        <f t="shared" si="5"/>
        <v>400M.ENG--</v>
      </c>
      <c r="C159" s="197"/>
      <c r="D159" s="197"/>
      <c r="E159" s="198"/>
      <c r="F159" s="199"/>
      <c r="G159" s="204"/>
      <c r="H159" s="200" t="s">
        <v>202</v>
      </c>
      <c r="I159" s="201"/>
      <c r="J159" s="202"/>
      <c r="K159" s="202"/>
      <c r="L159" s="203"/>
    </row>
    <row r="160" spans="1:12" s="222" customFormat="1" ht="24" customHeight="1">
      <c r="A160" s="367">
        <v>157</v>
      </c>
      <c r="B160" s="368" t="str">
        <f t="shared" si="5"/>
        <v>400M.ENG--</v>
      </c>
      <c r="C160" s="197"/>
      <c r="D160" s="197"/>
      <c r="E160" s="198"/>
      <c r="F160" s="199"/>
      <c r="G160" s="204"/>
      <c r="H160" s="200" t="s">
        <v>202</v>
      </c>
      <c r="I160" s="201"/>
      <c r="J160" s="202"/>
      <c r="K160" s="202"/>
      <c r="L160" s="203"/>
    </row>
    <row r="161" spans="1:12" s="222" customFormat="1" ht="24" customHeight="1">
      <c r="A161" s="367">
        <v>158</v>
      </c>
      <c r="B161" s="368" t="str">
        <f t="shared" si="5"/>
        <v>400M.ENG--</v>
      </c>
      <c r="C161" s="197"/>
      <c r="D161" s="197"/>
      <c r="E161" s="198"/>
      <c r="F161" s="199"/>
      <c r="G161" s="204"/>
      <c r="H161" s="200" t="s">
        <v>202</v>
      </c>
      <c r="I161" s="201"/>
      <c r="J161" s="202"/>
      <c r="K161" s="202"/>
      <c r="L161" s="203"/>
    </row>
    <row r="162" spans="1:12" s="222" customFormat="1" ht="24" customHeight="1">
      <c r="A162" s="367">
        <v>159</v>
      </c>
      <c r="B162" s="368" t="str">
        <f t="shared" si="5"/>
        <v>400M.ENG--</v>
      </c>
      <c r="C162" s="197"/>
      <c r="D162" s="197"/>
      <c r="E162" s="198"/>
      <c r="F162" s="199"/>
      <c r="G162" s="204"/>
      <c r="H162" s="200" t="s">
        <v>202</v>
      </c>
      <c r="I162" s="201"/>
      <c r="J162" s="202"/>
      <c r="K162" s="202"/>
      <c r="L162" s="203"/>
    </row>
    <row r="163" spans="1:12" s="222" customFormat="1" ht="68.25" customHeight="1" thickBot="1">
      <c r="A163" s="369">
        <v>160</v>
      </c>
      <c r="B163" s="370" t="str">
        <f>CONCATENATE(H163,"-",J163,"-",K163)</f>
        <v>400M.ENG--</v>
      </c>
      <c r="C163" s="225"/>
      <c r="D163" s="225"/>
      <c r="E163" s="226"/>
      <c r="F163" s="227"/>
      <c r="G163" s="228"/>
      <c r="H163" s="229" t="s">
        <v>202</v>
      </c>
      <c r="I163" s="230"/>
      <c r="J163" s="231"/>
      <c r="K163" s="231"/>
      <c r="L163" s="232"/>
    </row>
    <row r="164" spans="1:12" s="136" customFormat="1" ht="24" customHeight="1">
      <c r="A164" s="365">
        <v>161</v>
      </c>
      <c r="B164" s="223" t="str">
        <f aca="true" t="shared" si="6" ref="B164:B196">CONCATENATE(H164,"-",L164)</f>
        <v>UZUN-</v>
      </c>
      <c r="C164" s="267"/>
      <c r="D164" s="267"/>
      <c r="E164" s="268"/>
      <c r="F164" s="269"/>
      <c r="G164" s="270"/>
      <c r="H164" s="271" t="s">
        <v>48</v>
      </c>
      <c r="I164" s="272"/>
      <c r="J164" s="273"/>
      <c r="K164" s="273"/>
      <c r="L164" s="274"/>
    </row>
    <row r="165" spans="1:12" s="136" customFormat="1" ht="24" customHeight="1">
      <c r="A165" s="87">
        <v>162</v>
      </c>
      <c r="B165" s="195" t="str">
        <f t="shared" si="6"/>
        <v>UZUN-</v>
      </c>
      <c r="C165" s="275"/>
      <c r="D165" s="275"/>
      <c r="E165" s="276"/>
      <c r="F165" s="277"/>
      <c r="G165" s="278"/>
      <c r="H165" s="279" t="s">
        <v>48</v>
      </c>
      <c r="I165" s="280"/>
      <c r="J165" s="281"/>
      <c r="K165" s="281"/>
      <c r="L165" s="282"/>
    </row>
    <row r="166" spans="1:12" s="136" customFormat="1" ht="24" customHeight="1">
      <c r="A166" s="87">
        <v>163</v>
      </c>
      <c r="B166" s="195" t="str">
        <f t="shared" si="6"/>
        <v>UZUN-</v>
      </c>
      <c r="C166" s="275"/>
      <c r="D166" s="275"/>
      <c r="E166" s="276"/>
      <c r="F166" s="277"/>
      <c r="G166" s="278"/>
      <c r="H166" s="279" t="s">
        <v>48</v>
      </c>
      <c r="I166" s="280"/>
      <c r="J166" s="281"/>
      <c r="K166" s="281"/>
      <c r="L166" s="282"/>
    </row>
    <row r="167" spans="1:12" s="136" customFormat="1" ht="24" customHeight="1">
      <c r="A167" s="87">
        <v>164</v>
      </c>
      <c r="B167" s="195" t="str">
        <f t="shared" si="6"/>
        <v>UZUN-</v>
      </c>
      <c r="C167" s="275"/>
      <c r="D167" s="275"/>
      <c r="E167" s="276"/>
      <c r="F167" s="277"/>
      <c r="G167" s="278"/>
      <c r="H167" s="279" t="s">
        <v>48</v>
      </c>
      <c r="I167" s="280"/>
      <c r="J167" s="281"/>
      <c r="K167" s="281"/>
      <c r="L167" s="282"/>
    </row>
    <row r="168" spans="1:12" s="136" customFormat="1" ht="24" customHeight="1">
      <c r="A168" s="87">
        <v>165</v>
      </c>
      <c r="B168" s="195" t="str">
        <f t="shared" si="6"/>
        <v>UZUN-</v>
      </c>
      <c r="C168" s="275"/>
      <c r="D168" s="275"/>
      <c r="E168" s="276"/>
      <c r="F168" s="277"/>
      <c r="G168" s="278"/>
      <c r="H168" s="279" t="s">
        <v>48</v>
      </c>
      <c r="I168" s="280"/>
      <c r="J168" s="281"/>
      <c r="K168" s="281"/>
      <c r="L168" s="282"/>
    </row>
    <row r="169" spans="1:12" s="136" customFormat="1" ht="24" customHeight="1">
      <c r="A169" s="87">
        <v>166</v>
      </c>
      <c r="B169" s="195" t="str">
        <f t="shared" si="6"/>
        <v>UZUN-</v>
      </c>
      <c r="C169" s="275"/>
      <c r="D169" s="275"/>
      <c r="E169" s="276"/>
      <c r="F169" s="277"/>
      <c r="G169" s="278"/>
      <c r="H169" s="279" t="s">
        <v>48</v>
      </c>
      <c r="I169" s="280"/>
      <c r="J169" s="281"/>
      <c r="K169" s="281"/>
      <c r="L169" s="282"/>
    </row>
    <row r="170" spans="1:12" s="136" customFormat="1" ht="24" customHeight="1">
      <c r="A170" s="87">
        <v>167</v>
      </c>
      <c r="B170" s="195" t="str">
        <f t="shared" si="6"/>
        <v>UZUN-</v>
      </c>
      <c r="C170" s="275"/>
      <c r="D170" s="275"/>
      <c r="E170" s="276"/>
      <c r="F170" s="277"/>
      <c r="G170" s="278"/>
      <c r="H170" s="279" t="s">
        <v>48</v>
      </c>
      <c r="I170" s="280"/>
      <c r="J170" s="281"/>
      <c r="K170" s="281"/>
      <c r="L170" s="282"/>
    </row>
    <row r="171" spans="1:12" s="136" customFormat="1" ht="24" customHeight="1">
      <c r="A171" s="87">
        <v>168</v>
      </c>
      <c r="B171" s="195" t="str">
        <f t="shared" si="6"/>
        <v>UZUN-</v>
      </c>
      <c r="C171" s="275"/>
      <c r="D171" s="275"/>
      <c r="E171" s="276"/>
      <c r="F171" s="277"/>
      <c r="G171" s="278"/>
      <c r="H171" s="279" t="s">
        <v>48</v>
      </c>
      <c r="I171" s="280"/>
      <c r="J171" s="281"/>
      <c r="K171" s="281"/>
      <c r="L171" s="282"/>
    </row>
    <row r="172" spans="1:12" s="136" customFormat="1" ht="24" customHeight="1">
      <c r="A172" s="87">
        <v>169</v>
      </c>
      <c r="B172" s="195" t="str">
        <f t="shared" si="6"/>
        <v>UZUN-</v>
      </c>
      <c r="C172" s="275"/>
      <c r="D172" s="275"/>
      <c r="E172" s="276"/>
      <c r="F172" s="277"/>
      <c r="G172" s="278"/>
      <c r="H172" s="279" t="s">
        <v>48</v>
      </c>
      <c r="I172" s="280"/>
      <c r="J172" s="281"/>
      <c r="K172" s="281"/>
      <c r="L172" s="282"/>
    </row>
    <row r="173" spans="1:12" s="136" customFormat="1" ht="24" customHeight="1">
      <c r="A173" s="87">
        <v>170</v>
      </c>
      <c r="B173" s="195" t="str">
        <f t="shared" si="6"/>
        <v>UZUN-</v>
      </c>
      <c r="C173" s="275"/>
      <c r="D173" s="275"/>
      <c r="E173" s="276"/>
      <c r="F173" s="277"/>
      <c r="G173" s="278"/>
      <c r="H173" s="279" t="s">
        <v>48</v>
      </c>
      <c r="I173" s="280"/>
      <c r="J173" s="281"/>
      <c r="K173" s="281"/>
      <c r="L173" s="282"/>
    </row>
    <row r="174" spans="1:12" s="136" customFormat="1" ht="24" customHeight="1">
      <c r="A174" s="87">
        <v>171</v>
      </c>
      <c r="B174" s="195" t="str">
        <f t="shared" si="6"/>
        <v>UZUN-</v>
      </c>
      <c r="C174" s="275"/>
      <c r="D174" s="275"/>
      <c r="E174" s="276"/>
      <c r="F174" s="277"/>
      <c r="G174" s="278"/>
      <c r="H174" s="279" t="s">
        <v>48</v>
      </c>
      <c r="I174" s="280"/>
      <c r="J174" s="281"/>
      <c r="K174" s="281"/>
      <c r="L174" s="282"/>
    </row>
    <row r="175" spans="1:12" s="136" customFormat="1" ht="24" customHeight="1">
      <c r="A175" s="87">
        <v>172</v>
      </c>
      <c r="B175" s="195" t="str">
        <f t="shared" si="6"/>
        <v>UZUN-</v>
      </c>
      <c r="C175" s="275"/>
      <c r="D175" s="275"/>
      <c r="E175" s="276"/>
      <c r="F175" s="277"/>
      <c r="G175" s="278"/>
      <c r="H175" s="279" t="s">
        <v>48</v>
      </c>
      <c r="I175" s="280"/>
      <c r="J175" s="281"/>
      <c r="K175" s="281"/>
      <c r="L175" s="282"/>
    </row>
    <row r="176" spans="1:12" s="136" customFormat="1" ht="24" customHeight="1">
      <c r="A176" s="87">
        <v>173</v>
      </c>
      <c r="B176" s="195" t="str">
        <f t="shared" si="6"/>
        <v>UZUN-</v>
      </c>
      <c r="C176" s="275"/>
      <c r="D176" s="275"/>
      <c r="E176" s="276"/>
      <c r="F176" s="277"/>
      <c r="G176" s="278"/>
      <c r="H176" s="279" t="s">
        <v>48</v>
      </c>
      <c r="I176" s="280"/>
      <c r="J176" s="281"/>
      <c r="K176" s="281"/>
      <c r="L176" s="282"/>
    </row>
    <row r="177" spans="1:12" s="136" customFormat="1" ht="24" customHeight="1">
      <c r="A177" s="87">
        <v>174</v>
      </c>
      <c r="B177" s="195" t="str">
        <f t="shared" si="6"/>
        <v>UZUN-</v>
      </c>
      <c r="C177" s="275"/>
      <c r="D177" s="275"/>
      <c r="E177" s="276"/>
      <c r="F177" s="277"/>
      <c r="G177" s="278"/>
      <c r="H177" s="279" t="s">
        <v>48</v>
      </c>
      <c r="I177" s="280"/>
      <c r="J177" s="281"/>
      <c r="K177" s="281"/>
      <c r="L177" s="282"/>
    </row>
    <row r="178" spans="1:12" s="136" customFormat="1" ht="24" customHeight="1">
      <c r="A178" s="87">
        <v>175</v>
      </c>
      <c r="B178" s="195" t="str">
        <f t="shared" si="6"/>
        <v>UZUN-</v>
      </c>
      <c r="C178" s="275"/>
      <c r="D178" s="275"/>
      <c r="E178" s="276"/>
      <c r="F178" s="277"/>
      <c r="G178" s="278"/>
      <c r="H178" s="279" t="s">
        <v>48</v>
      </c>
      <c r="I178" s="280"/>
      <c r="J178" s="281"/>
      <c r="K178" s="281"/>
      <c r="L178" s="282"/>
    </row>
    <row r="179" spans="1:12" s="136" customFormat="1" ht="24" customHeight="1">
      <c r="A179" s="87">
        <v>176</v>
      </c>
      <c r="B179" s="195" t="str">
        <f t="shared" si="6"/>
        <v>UZUN-</v>
      </c>
      <c r="C179" s="275"/>
      <c r="D179" s="275"/>
      <c r="E179" s="276"/>
      <c r="F179" s="277"/>
      <c r="G179" s="278"/>
      <c r="H179" s="279" t="s">
        <v>48</v>
      </c>
      <c r="I179" s="280"/>
      <c r="J179" s="281"/>
      <c r="K179" s="281"/>
      <c r="L179" s="282"/>
    </row>
    <row r="180" spans="1:12" s="136" customFormat="1" ht="24" customHeight="1">
      <c r="A180" s="87">
        <v>177</v>
      </c>
      <c r="B180" s="195" t="str">
        <f t="shared" si="6"/>
        <v>UZUN-</v>
      </c>
      <c r="C180" s="275"/>
      <c r="D180" s="275"/>
      <c r="E180" s="276"/>
      <c r="F180" s="277"/>
      <c r="G180" s="278"/>
      <c r="H180" s="279" t="s">
        <v>48</v>
      </c>
      <c r="I180" s="280"/>
      <c r="J180" s="281"/>
      <c r="K180" s="281"/>
      <c r="L180" s="282"/>
    </row>
    <row r="181" spans="1:12" s="136" customFormat="1" ht="24" customHeight="1">
      <c r="A181" s="87">
        <v>178</v>
      </c>
      <c r="B181" s="195" t="str">
        <f t="shared" si="6"/>
        <v>UZUN-</v>
      </c>
      <c r="C181" s="275"/>
      <c r="D181" s="275"/>
      <c r="E181" s="276"/>
      <c r="F181" s="277"/>
      <c r="G181" s="278"/>
      <c r="H181" s="279" t="s">
        <v>48</v>
      </c>
      <c r="I181" s="280"/>
      <c r="J181" s="281"/>
      <c r="K181" s="281"/>
      <c r="L181" s="282"/>
    </row>
    <row r="182" spans="1:12" s="136" customFormat="1" ht="24" customHeight="1">
      <c r="A182" s="87">
        <v>179</v>
      </c>
      <c r="B182" s="195" t="str">
        <f t="shared" si="6"/>
        <v>UZUN-</v>
      </c>
      <c r="C182" s="275"/>
      <c r="D182" s="275"/>
      <c r="E182" s="276"/>
      <c r="F182" s="277"/>
      <c r="G182" s="278"/>
      <c r="H182" s="279" t="s">
        <v>48</v>
      </c>
      <c r="I182" s="280"/>
      <c r="J182" s="281"/>
      <c r="K182" s="281"/>
      <c r="L182" s="282"/>
    </row>
    <row r="183" spans="1:12" s="136" customFormat="1" ht="24" customHeight="1" thickBot="1">
      <c r="A183" s="391">
        <v>180</v>
      </c>
      <c r="B183" s="248" t="str">
        <f t="shared" si="6"/>
        <v>UZUN-</v>
      </c>
      <c r="C183" s="283"/>
      <c r="D183" s="283"/>
      <c r="E183" s="284"/>
      <c r="F183" s="285"/>
      <c r="G183" s="286"/>
      <c r="H183" s="287" t="s">
        <v>48</v>
      </c>
      <c r="I183" s="288"/>
      <c r="J183" s="289"/>
      <c r="K183" s="289"/>
      <c r="L183" s="290"/>
    </row>
    <row r="184" spans="1:12" s="136" customFormat="1" ht="24" customHeight="1">
      <c r="A184" s="380">
        <v>181</v>
      </c>
      <c r="B184" s="249" t="str">
        <f t="shared" si="6"/>
        <v>YÜKSEK-</v>
      </c>
      <c r="C184" s="307"/>
      <c r="D184" s="307"/>
      <c r="E184" s="308"/>
      <c r="F184" s="309"/>
      <c r="G184" s="310"/>
      <c r="H184" s="311" t="s">
        <v>49</v>
      </c>
      <c r="I184" s="312"/>
      <c r="J184" s="313"/>
      <c r="K184" s="313"/>
      <c r="L184" s="314"/>
    </row>
    <row r="185" spans="1:12" s="136" customFormat="1" ht="24" customHeight="1">
      <c r="A185" s="87">
        <v>182</v>
      </c>
      <c r="B185" s="195" t="str">
        <f t="shared" si="6"/>
        <v>YÜKSEK-</v>
      </c>
      <c r="C185" s="291"/>
      <c r="D185" s="291"/>
      <c r="E185" s="292"/>
      <c r="F185" s="293"/>
      <c r="G185" s="294"/>
      <c r="H185" s="295" t="s">
        <v>49</v>
      </c>
      <c r="I185" s="296"/>
      <c r="J185" s="297"/>
      <c r="K185" s="297"/>
      <c r="L185" s="298"/>
    </row>
    <row r="186" spans="1:12" s="136" customFormat="1" ht="24" customHeight="1">
      <c r="A186" s="87">
        <v>183</v>
      </c>
      <c r="B186" s="195" t="str">
        <f t="shared" si="6"/>
        <v>YÜKSEK-</v>
      </c>
      <c r="C186" s="291"/>
      <c r="D186" s="291"/>
      <c r="E186" s="292"/>
      <c r="F186" s="293"/>
      <c r="G186" s="294"/>
      <c r="H186" s="295" t="s">
        <v>49</v>
      </c>
      <c r="I186" s="296"/>
      <c r="J186" s="297"/>
      <c r="K186" s="297"/>
      <c r="L186" s="298"/>
    </row>
    <row r="187" spans="1:12" s="136" customFormat="1" ht="24" customHeight="1">
      <c r="A187" s="87">
        <v>184</v>
      </c>
      <c r="B187" s="195" t="str">
        <f t="shared" si="6"/>
        <v>YÜKSEK-</v>
      </c>
      <c r="C187" s="291"/>
      <c r="D187" s="291"/>
      <c r="E187" s="292"/>
      <c r="F187" s="293"/>
      <c r="G187" s="294"/>
      <c r="H187" s="295" t="s">
        <v>49</v>
      </c>
      <c r="I187" s="296"/>
      <c r="J187" s="297"/>
      <c r="K187" s="297"/>
      <c r="L187" s="298"/>
    </row>
    <row r="188" spans="1:12" s="136" customFormat="1" ht="24" customHeight="1">
      <c r="A188" s="87">
        <v>185</v>
      </c>
      <c r="B188" s="195" t="str">
        <f t="shared" si="6"/>
        <v>YÜKSEK-</v>
      </c>
      <c r="C188" s="291"/>
      <c r="D188" s="291"/>
      <c r="E188" s="292"/>
      <c r="F188" s="293"/>
      <c r="G188" s="294"/>
      <c r="H188" s="295" t="s">
        <v>49</v>
      </c>
      <c r="I188" s="296"/>
      <c r="J188" s="297"/>
      <c r="K188" s="297"/>
      <c r="L188" s="298"/>
    </row>
    <row r="189" spans="1:12" s="136" customFormat="1" ht="24" customHeight="1">
      <c r="A189" s="87">
        <v>186</v>
      </c>
      <c r="B189" s="195" t="str">
        <f t="shared" si="6"/>
        <v>YÜKSEK-</v>
      </c>
      <c r="C189" s="291"/>
      <c r="D189" s="291"/>
      <c r="E189" s="292"/>
      <c r="F189" s="293"/>
      <c r="G189" s="294"/>
      <c r="H189" s="295" t="s">
        <v>49</v>
      </c>
      <c r="I189" s="296"/>
      <c r="J189" s="297"/>
      <c r="K189" s="297"/>
      <c r="L189" s="298"/>
    </row>
    <row r="190" spans="1:12" s="136" customFormat="1" ht="24" customHeight="1">
      <c r="A190" s="87">
        <v>187</v>
      </c>
      <c r="B190" s="195" t="str">
        <f t="shared" si="6"/>
        <v>YÜKSEK-</v>
      </c>
      <c r="C190" s="291"/>
      <c r="D190" s="291"/>
      <c r="E190" s="292"/>
      <c r="F190" s="293"/>
      <c r="G190" s="294"/>
      <c r="H190" s="295" t="s">
        <v>49</v>
      </c>
      <c r="I190" s="296"/>
      <c r="J190" s="297"/>
      <c r="K190" s="297"/>
      <c r="L190" s="298"/>
    </row>
    <row r="191" spans="1:12" s="136" customFormat="1" ht="24" customHeight="1">
      <c r="A191" s="87">
        <v>188</v>
      </c>
      <c r="B191" s="195" t="str">
        <f t="shared" si="6"/>
        <v>YÜKSEK-</v>
      </c>
      <c r="C191" s="291"/>
      <c r="D191" s="291"/>
      <c r="E191" s="292"/>
      <c r="F191" s="293"/>
      <c r="G191" s="294"/>
      <c r="H191" s="295" t="s">
        <v>49</v>
      </c>
      <c r="I191" s="296"/>
      <c r="J191" s="297"/>
      <c r="K191" s="297"/>
      <c r="L191" s="298"/>
    </row>
    <row r="192" spans="1:12" s="136" customFormat="1" ht="24" customHeight="1">
      <c r="A192" s="87">
        <v>189</v>
      </c>
      <c r="B192" s="195" t="str">
        <f t="shared" si="6"/>
        <v>YÜKSEK-</v>
      </c>
      <c r="C192" s="291"/>
      <c r="D192" s="291"/>
      <c r="E192" s="292"/>
      <c r="F192" s="293"/>
      <c r="G192" s="294"/>
      <c r="H192" s="295" t="s">
        <v>49</v>
      </c>
      <c r="I192" s="296"/>
      <c r="J192" s="297"/>
      <c r="K192" s="297"/>
      <c r="L192" s="298"/>
    </row>
    <row r="193" spans="1:12" s="136" customFormat="1" ht="24" customHeight="1">
      <c r="A193" s="87">
        <v>190</v>
      </c>
      <c r="B193" s="195" t="str">
        <f t="shared" si="6"/>
        <v>YÜKSEK-</v>
      </c>
      <c r="C193" s="291"/>
      <c r="D193" s="291"/>
      <c r="E193" s="292"/>
      <c r="F193" s="293"/>
      <c r="G193" s="294"/>
      <c r="H193" s="295" t="s">
        <v>49</v>
      </c>
      <c r="I193" s="296"/>
      <c r="J193" s="297"/>
      <c r="K193" s="297"/>
      <c r="L193" s="298"/>
    </row>
    <row r="194" spans="1:12" s="136" customFormat="1" ht="24" customHeight="1">
      <c r="A194" s="87">
        <v>191</v>
      </c>
      <c r="B194" s="195" t="str">
        <f t="shared" si="6"/>
        <v>YÜKSEK-</v>
      </c>
      <c r="C194" s="291"/>
      <c r="D194" s="291"/>
      <c r="E194" s="292"/>
      <c r="F194" s="293"/>
      <c r="G194" s="294"/>
      <c r="H194" s="295" t="s">
        <v>49</v>
      </c>
      <c r="I194" s="296"/>
      <c r="J194" s="297"/>
      <c r="K194" s="297"/>
      <c r="L194" s="298"/>
    </row>
    <row r="195" spans="1:12" s="136" customFormat="1" ht="24" customHeight="1">
      <c r="A195" s="87">
        <v>192</v>
      </c>
      <c r="B195" s="195" t="str">
        <f t="shared" si="6"/>
        <v>YÜKSEK-</v>
      </c>
      <c r="C195" s="291"/>
      <c r="D195" s="291"/>
      <c r="E195" s="292"/>
      <c r="F195" s="293"/>
      <c r="G195" s="294"/>
      <c r="H195" s="295" t="s">
        <v>49</v>
      </c>
      <c r="I195" s="296"/>
      <c r="J195" s="297"/>
      <c r="K195" s="297"/>
      <c r="L195" s="298"/>
    </row>
    <row r="196" spans="1:12" s="136" customFormat="1" ht="24" customHeight="1">
      <c r="A196" s="87">
        <v>193</v>
      </c>
      <c r="B196" s="195" t="str">
        <f t="shared" si="6"/>
        <v>YÜKSEK-</v>
      </c>
      <c r="C196" s="291"/>
      <c r="D196" s="291"/>
      <c r="E196" s="292"/>
      <c r="F196" s="293"/>
      <c r="G196" s="294"/>
      <c r="H196" s="295" t="s">
        <v>49</v>
      </c>
      <c r="I196" s="296"/>
      <c r="J196" s="297"/>
      <c r="K196" s="297"/>
      <c r="L196" s="298"/>
    </row>
    <row r="197" spans="1:12" s="136" customFormat="1" ht="24" customHeight="1">
      <c r="A197" s="87">
        <v>194</v>
      </c>
      <c r="B197" s="195" t="str">
        <f aca="true" t="shared" si="7" ref="B197:B208">CONCATENATE(H197,"-",L197)</f>
        <v>YÜKSEK-</v>
      </c>
      <c r="C197" s="291"/>
      <c r="D197" s="291"/>
      <c r="E197" s="292"/>
      <c r="F197" s="293"/>
      <c r="G197" s="294"/>
      <c r="H197" s="295" t="s">
        <v>49</v>
      </c>
      <c r="I197" s="296"/>
      <c r="J197" s="297"/>
      <c r="K197" s="297"/>
      <c r="L197" s="298"/>
    </row>
    <row r="198" spans="1:12" s="136" customFormat="1" ht="24" customHeight="1">
      <c r="A198" s="87">
        <v>195</v>
      </c>
      <c r="B198" s="195" t="str">
        <f t="shared" si="7"/>
        <v>YÜKSEK-</v>
      </c>
      <c r="C198" s="291"/>
      <c r="D198" s="291"/>
      <c r="E198" s="292"/>
      <c r="F198" s="293"/>
      <c r="G198" s="294"/>
      <c r="H198" s="295" t="s">
        <v>49</v>
      </c>
      <c r="I198" s="296"/>
      <c r="J198" s="297"/>
      <c r="K198" s="297"/>
      <c r="L198" s="298"/>
    </row>
    <row r="199" spans="1:12" s="136" customFormat="1" ht="24" customHeight="1">
      <c r="A199" s="87">
        <v>196</v>
      </c>
      <c r="B199" s="195" t="str">
        <f t="shared" si="7"/>
        <v>YÜKSEK-</v>
      </c>
      <c r="C199" s="291"/>
      <c r="D199" s="291"/>
      <c r="E199" s="292"/>
      <c r="F199" s="293"/>
      <c r="G199" s="294"/>
      <c r="H199" s="295" t="s">
        <v>49</v>
      </c>
      <c r="I199" s="296"/>
      <c r="J199" s="297"/>
      <c r="K199" s="297"/>
      <c r="L199" s="298"/>
    </row>
    <row r="200" spans="1:12" s="136" customFormat="1" ht="24" customHeight="1">
      <c r="A200" s="87">
        <v>197</v>
      </c>
      <c r="B200" s="195" t="str">
        <f t="shared" si="7"/>
        <v>YÜKSEK-</v>
      </c>
      <c r="C200" s="291"/>
      <c r="D200" s="291"/>
      <c r="E200" s="292"/>
      <c r="F200" s="293"/>
      <c r="G200" s="294"/>
      <c r="H200" s="295" t="s">
        <v>49</v>
      </c>
      <c r="I200" s="296"/>
      <c r="J200" s="297"/>
      <c r="K200" s="297"/>
      <c r="L200" s="298"/>
    </row>
    <row r="201" spans="1:12" s="136" customFormat="1" ht="24" customHeight="1">
      <c r="A201" s="87">
        <v>198</v>
      </c>
      <c r="B201" s="195" t="str">
        <f t="shared" si="7"/>
        <v>YÜKSEK-</v>
      </c>
      <c r="C201" s="291"/>
      <c r="D201" s="291"/>
      <c r="E201" s="292"/>
      <c r="F201" s="293"/>
      <c r="G201" s="294"/>
      <c r="H201" s="295" t="s">
        <v>49</v>
      </c>
      <c r="I201" s="296"/>
      <c r="J201" s="297"/>
      <c r="K201" s="297"/>
      <c r="L201" s="298"/>
    </row>
    <row r="202" spans="1:12" s="136" customFormat="1" ht="24" customHeight="1">
      <c r="A202" s="87">
        <v>199</v>
      </c>
      <c r="B202" s="195" t="str">
        <f t="shared" si="7"/>
        <v>YÜKSEK-</v>
      </c>
      <c r="C202" s="291"/>
      <c r="D202" s="291"/>
      <c r="E202" s="292"/>
      <c r="F202" s="293"/>
      <c r="G202" s="294"/>
      <c r="H202" s="295" t="s">
        <v>49</v>
      </c>
      <c r="I202" s="296"/>
      <c r="J202" s="297"/>
      <c r="K202" s="297"/>
      <c r="L202" s="298"/>
    </row>
    <row r="203" spans="1:12" s="136" customFormat="1" ht="24" customHeight="1">
      <c r="A203" s="87">
        <v>200</v>
      </c>
      <c r="B203" s="195" t="str">
        <f t="shared" si="7"/>
        <v>YÜKSEK-</v>
      </c>
      <c r="C203" s="291"/>
      <c r="D203" s="291"/>
      <c r="E203" s="292"/>
      <c r="F203" s="293"/>
      <c r="G203" s="294"/>
      <c r="H203" s="295" t="s">
        <v>49</v>
      </c>
      <c r="I203" s="296"/>
      <c r="J203" s="297"/>
      <c r="K203" s="297"/>
      <c r="L203" s="298"/>
    </row>
    <row r="204" spans="1:12" s="136" customFormat="1" ht="24" customHeight="1">
      <c r="A204" s="87">
        <v>201</v>
      </c>
      <c r="B204" s="195" t="str">
        <f t="shared" si="7"/>
        <v>YÜKSEK-</v>
      </c>
      <c r="C204" s="291"/>
      <c r="D204" s="291"/>
      <c r="E204" s="292"/>
      <c r="F204" s="293"/>
      <c r="G204" s="294"/>
      <c r="H204" s="295" t="s">
        <v>49</v>
      </c>
      <c r="I204" s="296"/>
      <c r="J204" s="297"/>
      <c r="K204" s="297"/>
      <c r="L204" s="298"/>
    </row>
    <row r="205" spans="1:12" s="136" customFormat="1" ht="24" customHeight="1">
      <c r="A205" s="87">
        <v>202</v>
      </c>
      <c r="B205" s="195" t="str">
        <f t="shared" si="7"/>
        <v>YÜKSEK-</v>
      </c>
      <c r="C205" s="291"/>
      <c r="D205" s="291"/>
      <c r="E205" s="292"/>
      <c r="F205" s="293"/>
      <c r="G205" s="294"/>
      <c r="H205" s="295" t="s">
        <v>49</v>
      </c>
      <c r="I205" s="296"/>
      <c r="J205" s="297"/>
      <c r="K205" s="297"/>
      <c r="L205" s="298"/>
    </row>
    <row r="206" spans="1:12" s="136" customFormat="1" ht="24" customHeight="1">
      <c r="A206" s="87">
        <v>203</v>
      </c>
      <c r="B206" s="195" t="str">
        <f t="shared" si="7"/>
        <v>YÜKSEK-</v>
      </c>
      <c r="C206" s="291"/>
      <c r="D206" s="291"/>
      <c r="E206" s="292"/>
      <c r="F206" s="293"/>
      <c r="G206" s="294"/>
      <c r="H206" s="295" t="s">
        <v>49</v>
      </c>
      <c r="I206" s="296"/>
      <c r="J206" s="297"/>
      <c r="K206" s="297"/>
      <c r="L206" s="298"/>
    </row>
    <row r="207" spans="1:12" s="136" customFormat="1" ht="24" customHeight="1">
      <c r="A207" s="87">
        <v>204</v>
      </c>
      <c r="B207" s="195" t="str">
        <f t="shared" si="7"/>
        <v>YÜKSEK-</v>
      </c>
      <c r="C207" s="291"/>
      <c r="D207" s="291"/>
      <c r="E207" s="292"/>
      <c r="F207" s="293"/>
      <c r="G207" s="294"/>
      <c r="H207" s="295" t="s">
        <v>49</v>
      </c>
      <c r="I207" s="296"/>
      <c r="J207" s="297"/>
      <c r="K207" s="297"/>
      <c r="L207" s="298"/>
    </row>
    <row r="208" spans="1:12" s="136" customFormat="1" ht="24" customHeight="1" thickBot="1">
      <c r="A208" s="366">
        <v>205</v>
      </c>
      <c r="B208" s="224" t="str">
        <f t="shared" si="7"/>
        <v>YÜKSEK-</v>
      </c>
      <c r="C208" s="299"/>
      <c r="D208" s="299"/>
      <c r="E208" s="300"/>
      <c r="F208" s="301"/>
      <c r="G208" s="302"/>
      <c r="H208" s="303" t="s">
        <v>49</v>
      </c>
      <c r="I208" s="304"/>
      <c r="J208" s="305"/>
      <c r="K208" s="305"/>
      <c r="L208" s="306"/>
    </row>
    <row r="209" spans="1:12" ht="24" customHeight="1">
      <c r="A209" s="365">
        <v>206</v>
      </c>
      <c r="B209" s="223" t="str">
        <f aca="true" t="shared" si="8" ref="B209:B252">CONCATENATE(H209,"-",L209)</f>
        <v>ÜÇADIM-</v>
      </c>
      <c r="C209" s="267"/>
      <c r="D209" s="267"/>
      <c r="E209" s="268"/>
      <c r="F209" s="269"/>
      <c r="G209" s="270"/>
      <c r="H209" s="271" t="s">
        <v>158</v>
      </c>
      <c r="I209" s="272"/>
      <c r="J209" s="273"/>
      <c r="K209" s="273"/>
      <c r="L209" s="274"/>
    </row>
    <row r="210" spans="1:12" ht="24" customHeight="1">
      <c r="A210" s="87">
        <v>207</v>
      </c>
      <c r="B210" s="195" t="str">
        <f t="shared" si="8"/>
        <v>ÜÇADIM-</v>
      </c>
      <c r="C210" s="275"/>
      <c r="D210" s="275"/>
      <c r="E210" s="276"/>
      <c r="F210" s="277"/>
      <c r="G210" s="278"/>
      <c r="H210" s="279" t="s">
        <v>158</v>
      </c>
      <c r="I210" s="280"/>
      <c r="J210" s="281"/>
      <c r="K210" s="281"/>
      <c r="L210" s="282"/>
    </row>
    <row r="211" spans="1:12" ht="24" customHeight="1">
      <c r="A211" s="87">
        <v>208</v>
      </c>
      <c r="B211" s="195" t="str">
        <f t="shared" si="8"/>
        <v>ÜÇADIM-</v>
      </c>
      <c r="C211" s="275"/>
      <c r="D211" s="275"/>
      <c r="E211" s="276"/>
      <c r="F211" s="277"/>
      <c r="G211" s="278"/>
      <c r="H211" s="279" t="s">
        <v>158</v>
      </c>
      <c r="I211" s="280"/>
      <c r="J211" s="281"/>
      <c r="K211" s="281"/>
      <c r="L211" s="282"/>
    </row>
    <row r="212" spans="1:12" ht="24" customHeight="1">
      <c r="A212" s="87">
        <v>209</v>
      </c>
      <c r="B212" s="195" t="str">
        <f t="shared" si="8"/>
        <v>ÜÇADIM-</v>
      </c>
      <c r="C212" s="275"/>
      <c r="D212" s="275"/>
      <c r="E212" s="276"/>
      <c r="F212" s="277"/>
      <c r="G212" s="278"/>
      <c r="H212" s="279" t="s">
        <v>158</v>
      </c>
      <c r="I212" s="280"/>
      <c r="J212" s="281"/>
      <c r="K212" s="281"/>
      <c r="L212" s="282"/>
    </row>
    <row r="213" spans="1:12" ht="24" customHeight="1">
      <c r="A213" s="87">
        <v>210</v>
      </c>
      <c r="B213" s="195" t="str">
        <f t="shared" si="8"/>
        <v>ÜÇADIM-</v>
      </c>
      <c r="C213" s="275"/>
      <c r="D213" s="275"/>
      <c r="E213" s="276"/>
      <c r="F213" s="277"/>
      <c r="G213" s="278"/>
      <c r="H213" s="279" t="s">
        <v>158</v>
      </c>
      <c r="I213" s="280"/>
      <c r="J213" s="281"/>
      <c r="K213" s="281"/>
      <c r="L213" s="282"/>
    </row>
    <row r="214" spans="1:12" ht="24" customHeight="1">
      <c r="A214" s="87">
        <v>211</v>
      </c>
      <c r="B214" s="195" t="str">
        <f t="shared" si="8"/>
        <v>ÜÇADIM-</v>
      </c>
      <c r="C214" s="275"/>
      <c r="D214" s="275"/>
      <c r="E214" s="276"/>
      <c r="F214" s="277"/>
      <c r="G214" s="278"/>
      <c r="H214" s="279" t="s">
        <v>158</v>
      </c>
      <c r="I214" s="280"/>
      <c r="J214" s="281"/>
      <c r="K214" s="281"/>
      <c r="L214" s="282"/>
    </row>
    <row r="215" spans="1:12" ht="24" customHeight="1">
      <c r="A215" s="87">
        <v>212</v>
      </c>
      <c r="B215" s="195" t="str">
        <f t="shared" si="8"/>
        <v>ÜÇADIM-</v>
      </c>
      <c r="C215" s="275"/>
      <c r="D215" s="275"/>
      <c r="E215" s="276"/>
      <c r="F215" s="277"/>
      <c r="G215" s="278"/>
      <c r="H215" s="279" t="s">
        <v>158</v>
      </c>
      <c r="I215" s="280"/>
      <c r="J215" s="281"/>
      <c r="K215" s="281"/>
      <c r="L215" s="282"/>
    </row>
    <row r="216" spans="1:12" ht="24" customHeight="1">
      <c r="A216" s="87">
        <v>213</v>
      </c>
      <c r="B216" s="195" t="str">
        <f t="shared" si="8"/>
        <v>ÜÇADIM-</v>
      </c>
      <c r="C216" s="275"/>
      <c r="D216" s="275"/>
      <c r="E216" s="276"/>
      <c r="F216" s="277"/>
      <c r="G216" s="278"/>
      <c r="H216" s="279" t="s">
        <v>158</v>
      </c>
      <c r="I216" s="280"/>
      <c r="J216" s="281"/>
      <c r="K216" s="281"/>
      <c r="L216" s="282"/>
    </row>
    <row r="217" spans="1:12" ht="24" customHeight="1">
      <c r="A217" s="87">
        <v>214</v>
      </c>
      <c r="B217" s="195" t="str">
        <f t="shared" si="8"/>
        <v>ÜÇADIM-</v>
      </c>
      <c r="C217" s="275"/>
      <c r="D217" s="275"/>
      <c r="E217" s="276"/>
      <c r="F217" s="277"/>
      <c r="G217" s="278"/>
      <c r="H217" s="279" t="s">
        <v>158</v>
      </c>
      <c r="I217" s="280"/>
      <c r="J217" s="281"/>
      <c r="K217" s="281"/>
      <c r="L217" s="282"/>
    </row>
    <row r="218" spans="1:12" ht="24" customHeight="1">
      <c r="A218" s="87">
        <v>215</v>
      </c>
      <c r="B218" s="195" t="str">
        <f t="shared" si="8"/>
        <v>ÜÇADIM-</v>
      </c>
      <c r="C218" s="275"/>
      <c r="D218" s="275"/>
      <c r="E218" s="276"/>
      <c r="F218" s="277"/>
      <c r="G218" s="278"/>
      <c r="H218" s="279" t="s">
        <v>158</v>
      </c>
      <c r="I218" s="280"/>
      <c r="J218" s="281"/>
      <c r="K218" s="281"/>
      <c r="L218" s="282"/>
    </row>
    <row r="219" spans="1:12" ht="24" customHeight="1">
      <c r="A219" s="87">
        <v>216</v>
      </c>
      <c r="B219" s="195" t="str">
        <f t="shared" si="8"/>
        <v>ÜÇADIM-</v>
      </c>
      <c r="C219" s="275"/>
      <c r="D219" s="275"/>
      <c r="E219" s="276"/>
      <c r="F219" s="277"/>
      <c r="G219" s="278"/>
      <c r="H219" s="279" t="s">
        <v>158</v>
      </c>
      <c r="I219" s="280"/>
      <c r="J219" s="281"/>
      <c r="K219" s="281"/>
      <c r="L219" s="282"/>
    </row>
    <row r="220" spans="1:12" ht="24" customHeight="1">
      <c r="A220" s="87">
        <v>217</v>
      </c>
      <c r="B220" s="195" t="str">
        <f t="shared" si="8"/>
        <v>ÜÇADIM-</v>
      </c>
      <c r="C220" s="275"/>
      <c r="D220" s="275"/>
      <c r="E220" s="276"/>
      <c r="F220" s="277"/>
      <c r="G220" s="278"/>
      <c r="H220" s="279" t="s">
        <v>158</v>
      </c>
      <c r="I220" s="280"/>
      <c r="J220" s="281"/>
      <c r="K220" s="281"/>
      <c r="L220" s="282"/>
    </row>
    <row r="221" spans="1:12" ht="24" customHeight="1">
      <c r="A221" s="87">
        <v>218</v>
      </c>
      <c r="B221" s="195" t="str">
        <f t="shared" si="8"/>
        <v>ÜÇADIM-</v>
      </c>
      <c r="C221" s="275"/>
      <c r="D221" s="275"/>
      <c r="E221" s="276"/>
      <c r="F221" s="277"/>
      <c r="G221" s="278"/>
      <c r="H221" s="279" t="s">
        <v>158</v>
      </c>
      <c r="I221" s="280"/>
      <c r="J221" s="281"/>
      <c r="K221" s="281"/>
      <c r="L221" s="282"/>
    </row>
    <row r="222" spans="1:12" ht="24" customHeight="1">
      <c r="A222" s="87">
        <v>219</v>
      </c>
      <c r="B222" s="195" t="str">
        <f t="shared" si="8"/>
        <v>ÜÇADIM-</v>
      </c>
      <c r="C222" s="275"/>
      <c r="D222" s="275"/>
      <c r="E222" s="276"/>
      <c r="F222" s="277"/>
      <c r="G222" s="278"/>
      <c r="H222" s="279" t="s">
        <v>158</v>
      </c>
      <c r="I222" s="280"/>
      <c r="J222" s="281"/>
      <c r="K222" s="281"/>
      <c r="L222" s="282"/>
    </row>
    <row r="223" spans="1:12" ht="24" customHeight="1">
      <c r="A223" s="87">
        <v>220</v>
      </c>
      <c r="B223" s="195" t="str">
        <f t="shared" si="8"/>
        <v>ÜÇADIM-</v>
      </c>
      <c r="C223" s="275"/>
      <c r="D223" s="275"/>
      <c r="E223" s="276"/>
      <c r="F223" s="277"/>
      <c r="G223" s="278"/>
      <c r="H223" s="279" t="s">
        <v>158</v>
      </c>
      <c r="I223" s="280"/>
      <c r="J223" s="281"/>
      <c r="K223" s="281"/>
      <c r="L223" s="282"/>
    </row>
    <row r="224" spans="1:12" ht="24" customHeight="1">
      <c r="A224" s="87">
        <v>221</v>
      </c>
      <c r="B224" s="195" t="str">
        <f t="shared" si="8"/>
        <v>ÜÇADIM-</v>
      </c>
      <c r="C224" s="275"/>
      <c r="D224" s="275"/>
      <c r="E224" s="276"/>
      <c r="F224" s="277"/>
      <c r="G224" s="278"/>
      <c r="H224" s="279" t="s">
        <v>158</v>
      </c>
      <c r="I224" s="280"/>
      <c r="J224" s="281"/>
      <c r="K224" s="281"/>
      <c r="L224" s="282"/>
    </row>
    <row r="225" spans="1:12" ht="24" customHeight="1">
      <c r="A225" s="87">
        <v>222</v>
      </c>
      <c r="B225" s="195" t="str">
        <f t="shared" si="8"/>
        <v>ÜÇADIM-</v>
      </c>
      <c r="C225" s="275"/>
      <c r="D225" s="275"/>
      <c r="E225" s="276"/>
      <c r="F225" s="277"/>
      <c r="G225" s="278"/>
      <c r="H225" s="279" t="s">
        <v>158</v>
      </c>
      <c r="I225" s="280"/>
      <c r="J225" s="281"/>
      <c r="K225" s="281"/>
      <c r="L225" s="282"/>
    </row>
    <row r="226" spans="1:12" ht="24" customHeight="1">
      <c r="A226" s="87">
        <v>223</v>
      </c>
      <c r="B226" s="195" t="str">
        <f t="shared" si="8"/>
        <v>ÜÇADIM-</v>
      </c>
      <c r="C226" s="275"/>
      <c r="D226" s="275"/>
      <c r="E226" s="276"/>
      <c r="F226" s="277"/>
      <c r="G226" s="278"/>
      <c r="H226" s="279" t="s">
        <v>158</v>
      </c>
      <c r="I226" s="280"/>
      <c r="J226" s="281"/>
      <c r="K226" s="281"/>
      <c r="L226" s="282"/>
    </row>
    <row r="227" spans="1:12" ht="24" customHeight="1">
      <c r="A227" s="87">
        <v>224</v>
      </c>
      <c r="B227" s="195" t="str">
        <f t="shared" si="8"/>
        <v>ÜÇADIM-</v>
      </c>
      <c r="C227" s="275"/>
      <c r="D227" s="275"/>
      <c r="E227" s="276"/>
      <c r="F227" s="277"/>
      <c r="G227" s="278"/>
      <c r="H227" s="279" t="s">
        <v>158</v>
      </c>
      <c r="I227" s="280"/>
      <c r="J227" s="281"/>
      <c r="K227" s="281"/>
      <c r="L227" s="282"/>
    </row>
    <row r="228" spans="1:12" ht="24" customHeight="1">
      <c r="A228" s="87">
        <v>225</v>
      </c>
      <c r="B228" s="195" t="str">
        <f t="shared" si="8"/>
        <v>ÜÇADIM-</v>
      </c>
      <c r="C228" s="275"/>
      <c r="D228" s="275"/>
      <c r="E228" s="276"/>
      <c r="F228" s="277"/>
      <c r="G228" s="278"/>
      <c r="H228" s="279" t="s">
        <v>158</v>
      </c>
      <c r="I228" s="280"/>
      <c r="J228" s="281"/>
      <c r="K228" s="281"/>
      <c r="L228" s="282"/>
    </row>
    <row r="229" spans="1:12" ht="24" customHeight="1">
      <c r="A229" s="87">
        <v>226</v>
      </c>
      <c r="B229" s="195" t="str">
        <f t="shared" si="8"/>
        <v>ÜÇADIM-</v>
      </c>
      <c r="C229" s="275"/>
      <c r="D229" s="275"/>
      <c r="E229" s="276"/>
      <c r="F229" s="277"/>
      <c r="G229" s="278"/>
      <c r="H229" s="279" t="s">
        <v>158</v>
      </c>
      <c r="I229" s="280"/>
      <c r="J229" s="281"/>
      <c r="K229" s="281"/>
      <c r="L229" s="282"/>
    </row>
    <row r="230" spans="1:12" ht="24" customHeight="1">
      <c r="A230" s="87">
        <v>227</v>
      </c>
      <c r="B230" s="195" t="str">
        <f t="shared" si="8"/>
        <v>ÜÇADIM-</v>
      </c>
      <c r="C230" s="275"/>
      <c r="D230" s="275"/>
      <c r="E230" s="276"/>
      <c r="F230" s="277"/>
      <c r="G230" s="278"/>
      <c r="H230" s="279" t="s">
        <v>158</v>
      </c>
      <c r="I230" s="280"/>
      <c r="J230" s="281"/>
      <c r="K230" s="281"/>
      <c r="L230" s="282"/>
    </row>
    <row r="231" spans="1:12" ht="24" customHeight="1">
      <c r="A231" s="87">
        <v>228</v>
      </c>
      <c r="B231" s="195" t="str">
        <f t="shared" si="8"/>
        <v>SIRIK-</v>
      </c>
      <c r="C231" s="291"/>
      <c r="D231" s="291"/>
      <c r="E231" s="292"/>
      <c r="F231" s="293"/>
      <c r="G231" s="294"/>
      <c r="H231" s="295" t="s">
        <v>159</v>
      </c>
      <c r="I231" s="296"/>
      <c r="J231" s="297"/>
      <c r="K231" s="297"/>
      <c r="L231" s="298"/>
    </row>
    <row r="232" spans="1:12" ht="24" customHeight="1">
      <c r="A232" s="87">
        <v>229</v>
      </c>
      <c r="B232" s="195" t="str">
        <f t="shared" si="8"/>
        <v>SIRIK-</v>
      </c>
      <c r="C232" s="291"/>
      <c r="D232" s="291"/>
      <c r="E232" s="292"/>
      <c r="F232" s="293"/>
      <c r="G232" s="294"/>
      <c r="H232" s="295" t="s">
        <v>159</v>
      </c>
      <c r="I232" s="296"/>
      <c r="J232" s="297"/>
      <c r="K232" s="297"/>
      <c r="L232" s="298"/>
    </row>
    <row r="233" spans="1:12" ht="24" customHeight="1">
      <c r="A233" s="87">
        <v>230</v>
      </c>
      <c r="B233" s="195" t="str">
        <f t="shared" si="8"/>
        <v>SIRIK-</v>
      </c>
      <c r="C233" s="291"/>
      <c r="D233" s="291"/>
      <c r="E233" s="292"/>
      <c r="F233" s="293"/>
      <c r="G233" s="294"/>
      <c r="H233" s="295" t="s">
        <v>159</v>
      </c>
      <c r="I233" s="296"/>
      <c r="J233" s="297"/>
      <c r="K233" s="297"/>
      <c r="L233" s="298"/>
    </row>
    <row r="234" spans="1:12" ht="24" customHeight="1">
      <c r="A234" s="87">
        <v>231</v>
      </c>
      <c r="B234" s="195" t="str">
        <f t="shared" si="8"/>
        <v>SIRIK-</v>
      </c>
      <c r="C234" s="291"/>
      <c r="D234" s="291"/>
      <c r="E234" s="292"/>
      <c r="F234" s="293"/>
      <c r="G234" s="294"/>
      <c r="H234" s="295" t="s">
        <v>159</v>
      </c>
      <c r="I234" s="296"/>
      <c r="J234" s="297"/>
      <c r="K234" s="297"/>
      <c r="L234" s="298"/>
    </row>
    <row r="235" spans="1:12" ht="24" customHeight="1">
      <c r="A235" s="87">
        <v>232</v>
      </c>
      <c r="B235" s="195" t="str">
        <f t="shared" si="8"/>
        <v>SIRIK-</v>
      </c>
      <c r="C235" s="291"/>
      <c r="D235" s="291"/>
      <c r="E235" s="292"/>
      <c r="F235" s="293"/>
      <c r="G235" s="294"/>
      <c r="H235" s="295" t="s">
        <v>159</v>
      </c>
      <c r="I235" s="296"/>
      <c r="J235" s="297"/>
      <c r="K235" s="297"/>
      <c r="L235" s="298"/>
    </row>
    <row r="236" spans="1:12" ht="24" customHeight="1">
      <c r="A236" s="87">
        <v>233</v>
      </c>
      <c r="B236" s="195" t="str">
        <f t="shared" si="8"/>
        <v>SIRIK-</v>
      </c>
      <c r="C236" s="291"/>
      <c r="D236" s="291"/>
      <c r="E236" s="292"/>
      <c r="F236" s="293"/>
      <c r="G236" s="294"/>
      <c r="H236" s="295" t="s">
        <v>159</v>
      </c>
      <c r="I236" s="296"/>
      <c r="J236" s="297"/>
      <c r="K236" s="297"/>
      <c r="L236" s="298"/>
    </row>
    <row r="237" spans="1:12" ht="24" customHeight="1">
      <c r="A237" s="87">
        <v>234</v>
      </c>
      <c r="B237" s="195" t="str">
        <f t="shared" si="8"/>
        <v>SIRIK-</v>
      </c>
      <c r="C237" s="291"/>
      <c r="D237" s="291"/>
      <c r="E237" s="292"/>
      <c r="F237" s="293"/>
      <c r="G237" s="294"/>
      <c r="H237" s="295" t="s">
        <v>159</v>
      </c>
      <c r="I237" s="296"/>
      <c r="J237" s="297"/>
      <c r="K237" s="297"/>
      <c r="L237" s="298"/>
    </row>
    <row r="238" spans="1:12" ht="24" customHeight="1">
      <c r="A238" s="87">
        <v>235</v>
      </c>
      <c r="B238" s="195" t="str">
        <f t="shared" si="8"/>
        <v>SIRIK-</v>
      </c>
      <c r="C238" s="291"/>
      <c r="D238" s="291"/>
      <c r="E238" s="292"/>
      <c r="F238" s="293"/>
      <c r="G238" s="294"/>
      <c r="H238" s="295" t="s">
        <v>159</v>
      </c>
      <c r="I238" s="296"/>
      <c r="J238" s="297"/>
      <c r="K238" s="297"/>
      <c r="L238" s="298"/>
    </row>
    <row r="239" spans="1:12" ht="24" customHeight="1">
      <c r="A239" s="87">
        <v>236</v>
      </c>
      <c r="B239" s="195" t="str">
        <f t="shared" si="8"/>
        <v>SIRIK-</v>
      </c>
      <c r="C239" s="291"/>
      <c r="D239" s="291"/>
      <c r="E239" s="292"/>
      <c r="F239" s="293"/>
      <c r="G239" s="294"/>
      <c r="H239" s="295" t="s">
        <v>159</v>
      </c>
      <c r="I239" s="296"/>
      <c r="J239" s="297"/>
      <c r="K239" s="297"/>
      <c r="L239" s="298"/>
    </row>
    <row r="240" spans="1:12" ht="24" customHeight="1">
      <c r="A240" s="87">
        <v>237</v>
      </c>
      <c r="B240" s="195" t="str">
        <f t="shared" si="8"/>
        <v>SIRIK-</v>
      </c>
      <c r="C240" s="291"/>
      <c r="D240" s="291"/>
      <c r="E240" s="292"/>
      <c r="F240" s="293"/>
      <c r="G240" s="294"/>
      <c r="H240" s="295" t="s">
        <v>159</v>
      </c>
      <c r="I240" s="296"/>
      <c r="J240" s="297"/>
      <c r="K240" s="297"/>
      <c r="L240" s="298"/>
    </row>
    <row r="241" spans="1:12" ht="24" customHeight="1">
      <c r="A241" s="87">
        <v>238</v>
      </c>
      <c r="B241" s="195" t="str">
        <f t="shared" si="8"/>
        <v>SIRIK-</v>
      </c>
      <c r="C241" s="291"/>
      <c r="D241" s="291"/>
      <c r="E241" s="292"/>
      <c r="F241" s="293"/>
      <c r="G241" s="294"/>
      <c r="H241" s="295" t="s">
        <v>159</v>
      </c>
      <c r="I241" s="296"/>
      <c r="J241" s="297"/>
      <c r="K241" s="297"/>
      <c r="L241" s="298"/>
    </row>
    <row r="242" spans="1:12" ht="24" customHeight="1">
      <c r="A242" s="87">
        <v>239</v>
      </c>
      <c r="B242" s="195" t="str">
        <f t="shared" si="8"/>
        <v>SIRIK-</v>
      </c>
      <c r="C242" s="291"/>
      <c r="D242" s="291"/>
      <c r="E242" s="292"/>
      <c r="F242" s="293"/>
      <c r="G242" s="294"/>
      <c r="H242" s="295" t="s">
        <v>159</v>
      </c>
      <c r="I242" s="296"/>
      <c r="J242" s="297"/>
      <c r="K242" s="297"/>
      <c r="L242" s="298"/>
    </row>
    <row r="243" spans="1:12" ht="24" customHeight="1">
      <c r="A243" s="87">
        <v>240</v>
      </c>
      <c r="B243" s="195" t="str">
        <f t="shared" si="8"/>
        <v>SIRIK-</v>
      </c>
      <c r="C243" s="291"/>
      <c r="D243" s="291"/>
      <c r="E243" s="292"/>
      <c r="F243" s="293"/>
      <c r="G243" s="294"/>
      <c r="H243" s="295" t="s">
        <v>159</v>
      </c>
      <c r="I243" s="296"/>
      <c r="J243" s="297"/>
      <c r="K243" s="297"/>
      <c r="L243" s="298"/>
    </row>
    <row r="244" spans="1:12" ht="24" customHeight="1">
      <c r="A244" s="87">
        <v>241</v>
      </c>
      <c r="B244" s="195" t="str">
        <f t="shared" si="8"/>
        <v>SIRIK-</v>
      </c>
      <c r="C244" s="291"/>
      <c r="D244" s="291"/>
      <c r="E244" s="292"/>
      <c r="F244" s="293"/>
      <c r="G244" s="294"/>
      <c r="H244" s="295" t="s">
        <v>159</v>
      </c>
      <c r="I244" s="296"/>
      <c r="J244" s="297"/>
      <c r="K244" s="297"/>
      <c r="L244" s="298"/>
    </row>
    <row r="245" spans="1:12" ht="24" customHeight="1">
      <c r="A245" s="87">
        <v>242</v>
      </c>
      <c r="B245" s="195" t="str">
        <f t="shared" si="8"/>
        <v>SIRIK-</v>
      </c>
      <c r="C245" s="291"/>
      <c r="D245" s="291"/>
      <c r="E245" s="292"/>
      <c r="F245" s="293"/>
      <c r="G245" s="294"/>
      <c r="H245" s="295" t="s">
        <v>159</v>
      </c>
      <c r="I245" s="296"/>
      <c r="J245" s="297"/>
      <c r="K245" s="297"/>
      <c r="L245" s="298"/>
    </row>
    <row r="246" spans="1:12" ht="24" customHeight="1">
      <c r="A246" s="87">
        <v>243</v>
      </c>
      <c r="B246" s="195" t="str">
        <f t="shared" si="8"/>
        <v>SIRIK-</v>
      </c>
      <c r="C246" s="291"/>
      <c r="D246" s="291"/>
      <c r="E246" s="292"/>
      <c r="F246" s="293"/>
      <c r="G246" s="294"/>
      <c r="H246" s="295" t="s">
        <v>159</v>
      </c>
      <c r="I246" s="296"/>
      <c r="J246" s="297"/>
      <c r="K246" s="297"/>
      <c r="L246" s="298"/>
    </row>
    <row r="247" spans="1:12" ht="24" customHeight="1">
      <c r="A247" s="87">
        <v>244</v>
      </c>
      <c r="B247" s="195" t="str">
        <f t="shared" si="8"/>
        <v>SIRIK-</v>
      </c>
      <c r="C247" s="291"/>
      <c r="D247" s="291"/>
      <c r="E247" s="292"/>
      <c r="F247" s="293"/>
      <c r="G247" s="294"/>
      <c r="H247" s="295" t="s">
        <v>159</v>
      </c>
      <c r="I247" s="296"/>
      <c r="J247" s="297"/>
      <c r="K247" s="297"/>
      <c r="L247" s="298"/>
    </row>
    <row r="248" spans="1:12" ht="24" customHeight="1">
      <c r="A248" s="87">
        <v>245</v>
      </c>
      <c r="B248" s="195" t="str">
        <f t="shared" si="8"/>
        <v>SIRIK-</v>
      </c>
      <c r="C248" s="291"/>
      <c r="D248" s="291"/>
      <c r="E248" s="292"/>
      <c r="F248" s="293"/>
      <c r="G248" s="294"/>
      <c r="H248" s="295" t="s">
        <v>159</v>
      </c>
      <c r="I248" s="296"/>
      <c r="J248" s="297"/>
      <c r="K248" s="297"/>
      <c r="L248" s="298"/>
    </row>
    <row r="249" spans="1:12" ht="24" customHeight="1">
      <c r="A249" s="87">
        <v>246</v>
      </c>
      <c r="B249" s="195" t="str">
        <f t="shared" si="8"/>
        <v>SIRIK-</v>
      </c>
      <c r="C249" s="291"/>
      <c r="D249" s="291"/>
      <c r="E249" s="292"/>
      <c r="F249" s="293"/>
      <c r="G249" s="294"/>
      <c r="H249" s="295" t="s">
        <v>159</v>
      </c>
      <c r="I249" s="296"/>
      <c r="J249" s="297"/>
      <c r="K249" s="297"/>
      <c r="L249" s="298"/>
    </row>
    <row r="250" spans="1:12" ht="24" customHeight="1">
      <c r="A250" s="87">
        <v>247</v>
      </c>
      <c r="B250" s="195" t="str">
        <f t="shared" si="8"/>
        <v>SIRIK-</v>
      </c>
      <c r="C250" s="291"/>
      <c r="D250" s="291"/>
      <c r="E250" s="292"/>
      <c r="F250" s="293"/>
      <c r="G250" s="294"/>
      <c r="H250" s="295" t="s">
        <v>159</v>
      </c>
      <c r="I250" s="296"/>
      <c r="J250" s="297"/>
      <c r="K250" s="297"/>
      <c r="L250" s="298"/>
    </row>
    <row r="251" spans="1:12" ht="24" customHeight="1">
      <c r="A251" s="87">
        <v>248</v>
      </c>
      <c r="B251" s="195" t="str">
        <f t="shared" si="8"/>
        <v>SIRIK-</v>
      </c>
      <c r="C251" s="291"/>
      <c r="D251" s="291"/>
      <c r="E251" s="292"/>
      <c r="F251" s="293"/>
      <c r="G251" s="294"/>
      <c r="H251" s="295" t="s">
        <v>159</v>
      </c>
      <c r="I251" s="296"/>
      <c r="J251" s="297"/>
      <c r="K251" s="297"/>
      <c r="L251" s="298"/>
    </row>
    <row r="252" spans="1:12" ht="24" customHeight="1">
      <c r="A252" s="87">
        <v>249</v>
      </c>
      <c r="B252" s="195" t="str">
        <f t="shared" si="8"/>
        <v>SIRIK-</v>
      </c>
      <c r="C252" s="291"/>
      <c r="D252" s="291"/>
      <c r="E252" s="292"/>
      <c r="F252" s="293"/>
      <c r="G252" s="294"/>
      <c r="H252" s="295" t="s">
        <v>159</v>
      </c>
      <c r="I252" s="296"/>
      <c r="J252" s="297"/>
      <c r="K252" s="297"/>
      <c r="L252" s="298"/>
    </row>
  </sheetData>
  <sheetProtection/>
  <autoFilter ref="A3:L252"/>
  <mergeCells count="3">
    <mergeCell ref="A1:L1"/>
    <mergeCell ref="A2:F2"/>
    <mergeCell ref="I2:L2"/>
  </mergeCells>
  <conditionalFormatting sqref="E4:E933">
    <cfRule type="cellIs" priority="305" dxfId="272" operator="between" stopIfTrue="1">
      <formula>35065</formula>
      <formula>36160</formula>
    </cfRule>
  </conditionalFormatting>
  <conditionalFormatting sqref="C4:D4">
    <cfRule type="duplicateValues" priority="304" dxfId="0" stopIfTrue="1">
      <formula>AND(COUNTIF($C$4:$D$4,C4)&gt;1,NOT(ISBLANK(C4)))</formula>
    </cfRule>
  </conditionalFormatting>
  <conditionalFormatting sqref="C4:D4">
    <cfRule type="duplicateValues" priority="303" dxfId="0" stopIfTrue="1">
      <formula>AND(COUNTIF($C$4:$D$4,C4)&gt;1,NOT(ISBLANK(C4)))</formula>
    </cfRule>
  </conditionalFormatting>
  <conditionalFormatting sqref="E4">
    <cfRule type="duplicateValues" priority="302" dxfId="0" stopIfTrue="1">
      <formula>AND(COUNTIF($E$4:$E$4,E4)&gt;1,NOT(ISBLANK(E4)))</formula>
    </cfRule>
  </conditionalFormatting>
  <conditionalFormatting sqref="E4">
    <cfRule type="duplicateValues" priority="301" dxfId="0" stopIfTrue="1">
      <formula>AND(COUNTIF($E$4:$E$4,E4)&gt;1,NOT(ISBLANK(E4)))</formula>
    </cfRule>
  </conditionalFormatting>
  <conditionalFormatting sqref="E4">
    <cfRule type="duplicateValues" priority="300" dxfId="0" stopIfTrue="1">
      <formula>AND(COUNTIF($E$4:$E$4,E4)&gt;1,NOT(ISBLANK(E4)))</formula>
    </cfRule>
  </conditionalFormatting>
  <conditionalFormatting sqref="E4">
    <cfRule type="duplicateValues" priority="299" dxfId="0" stopIfTrue="1">
      <formula>AND(COUNTIF($E$4:$E$4,E4)&gt;1,NOT(ISBLANK(E4)))</formula>
    </cfRule>
  </conditionalFormatting>
  <conditionalFormatting sqref="G4">
    <cfRule type="duplicateValues" priority="297" dxfId="0" stopIfTrue="1">
      <formula>AND(COUNTIF($G$4:$G$4,G4)&gt;1,NOT(ISBLANK(G4)))</formula>
    </cfRule>
  </conditionalFormatting>
  <conditionalFormatting sqref="F4">
    <cfRule type="duplicateValues" priority="296" dxfId="0" stopIfTrue="1">
      <formula>AND(COUNTIF($F$4:$F$4,F4)&gt;1,NOT(ISBLANK(F4)))</formula>
    </cfRule>
  </conditionalFormatting>
  <conditionalFormatting sqref="F4">
    <cfRule type="duplicateValues" priority="295" dxfId="0" stopIfTrue="1">
      <formula>AND(COUNTIF($F$4:$F$4,F4)&gt;1,NOT(ISBLANK(F4)))</formula>
    </cfRule>
  </conditionalFormatting>
  <conditionalFormatting sqref="C5:D5">
    <cfRule type="duplicateValues" priority="294" dxfId="0" stopIfTrue="1">
      <formula>AND(COUNTIF($C$5:$D$5,C5)&gt;1,NOT(ISBLANK(C5)))</formula>
    </cfRule>
  </conditionalFormatting>
  <conditionalFormatting sqref="C5:D5">
    <cfRule type="duplicateValues" priority="293" dxfId="0" stopIfTrue="1">
      <formula>AND(COUNTIF($C$5:$D$5,C5)&gt;1,NOT(ISBLANK(C5)))</formula>
    </cfRule>
  </conditionalFormatting>
  <conditionalFormatting sqref="E5">
    <cfRule type="duplicateValues" priority="292" dxfId="0" stopIfTrue="1">
      <formula>AND(COUNTIF($E$5:$E$5,E5)&gt;1,NOT(ISBLANK(E5)))</formula>
    </cfRule>
  </conditionalFormatting>
  <conditionalFormatting sqref="E5">
    <cfRule type="duplicateValues" priority="291" dxfId="0" stopIfTrue="1">
      <formula>AND(COUNTIF($E$5:$E$5,E5)&gt;1,NOT(ISBLANK(E5)))</formula>
    </cfRule>
  </conditionalFormatting>
  <conditionalFormatting sqref="E5">
    <cfRule type="duplicateValues" priority="290" dxfId="0" stopIfTrue="1">
      <formula>AND(COUNTIF($E$5:$E$5,E5)&gt;1,NOT(ISBLANK(E5)))</formula>
    </cfRule>
  </conditionalFormatting>
  <conditionalFormatting sqref="E5">
    <cfRule type="duplicateValues" priority="289" dxfId="0" stopIfTrue="1">
      <formula>AND(COUNTIF($E$5:$E$5,E5)&gt;1,NOT(ISBLANK(E5)))</formula>
    </cfRule>
  </conditionalFormatting>
  <conditionalFormatting sqref="G5">
    <cfRule type="duplicateValues" priority="287" dxfId="0" stopIfTrue="1">
      <formula>AND(COUNTIF($G$5:$G$5,G5)&gt;1,NOT(ISBLANK(G5)))</formula>
    </cfRule>
  </conditionalFormatting>
  <conditionalFormatting sqref="F5">
    <cfRule type="duplicateValues" priority="286" dxfId="0" stopIfTrue="1">
      <formula>AND(COUNTIF($F$5:$F$5,F5)&gt;1,NOT(ISBLANK(F5)))</formula>
    </cfRule>
  </conditionalFormatting>
  <conditionalFormatting sqref="F5">
    <cfRule type="duplicateValues" priority="285" dxfId="0" stopIfTrue="1">
      <formula>AND(COUNTIF($F$5:$F$5,F5)&gt;1,NOT(ISBLANK(F5)))</formula>
    </cfRule>
  </conditionalFormatting>
  <conditionalFormatting sqref="C6:D6">
    <cfRule type="duplicateValues" priority="284" dxfId="0" stopIfTrue="1">
      <formula>AND(COUNTIF($C$6:$D$6,C6)&gt;1,NOT(ISBLANK(C6)))</formula>
    </cfRule>
  </conditionalFormatting>
  <conditionalFormatting sqref="C6:D6">
    <cfRule type="duplicateValues" priority="283" dxfId="0" stopIfTrue="1">
      <formula>AND(COUNTIF($C$6:$D$6,C6)&gt;1,NOT(ISBLANK(C6)))</formula>
    </cfRule>
  </conditionalFormatting>
  <conditionalFormatting sqref="C6:D6">
    <cfRule type="duplicateValues" priority="282" dxfId="0" stopIfTrue="1">
      <formula>AND(COUNTIF($C$6:$D$6,C6)&gt;1,NOT(ISBLANK(C6)))</formula>
    </cfRule>
  </conditionalFormatting>
  <conditionalFormatting sqref="E6">
    <cfRule type="duplicateValues" priority="281" dxfId="0" stopIfTrue="1">
      <formula>AND(COUNTIF($E$6:$E$6,E6)&gt;1,NOT(ISBLANK(E6)))</formula>
    </cfRule>
  </conditionalFormatting>
  <conditionalFormatting sqref="E6">
    <cfRule type="duplicateValues" priority="280" dxfId="0" stopIfTrue="1">
      <formula>AND(COUNTIF($E$6:$E$6,E6)&gt;1,NOT(ISBLANK(E6)))</formula>
    </cfRule>
  </conditionalFormatting>
  <conditionalFormatting sqref="E6">
    <cfRule type="duplicateValues" priority="279" dxfId="0" stopIfTrue="1">
      <formula>AND(COUNTIF($E$6:$E$6,E6)&gt;1,NOT(ISBLANK(E6)))</formula>
    </cfRule>
  </conditionalFormatting>
  <conditionalFormatting sqref="E6">
    <cfRule type="duplicateValues" priority="278" dxfId="0" stopIfTrue="1">
      <formula>AND(COUNTIF($E$6:$E$6,E6)&gt;1,NOT(ISBLANK(E6)))</formula>
    </cfRule>
  </conditionalFormatting>
  <conditionalFormatting sqref="G6">
    <cfRule type="duplicateValues" priority="276" dxfId="0" stopIfTrue="1">
      <formula>AND(COUNTIF($G$6:$G$6,G6)&gt;1,NOT(ISBLANK(G6)))</formula>
    </cfRule>
  </conditionalFormatting>
  <conditionalFormatting sqref="F6">
    <cfRule type="duplicateValues" priority="275" dxfId="0" stopIfTrue="1">
      <formula>AND(COUNTIF($F$6:$F$6,F6)&gt;1,NOT(ISBLANK(F6)))</formula>
    </cfRule>
  </conditionalFormatting>
  <conditionalFormatting sqref="F6">
    <cfRule type="duplicateValues" priority="274" dxfId="0" stopIfTrue="1">
      <formula>AND(COUNTIF($F$6:$F$6,F6)&gt;1,NOT(ISBLANK(F6)))</formula>
    </cfRule>
  </conditionalFormatting>
  <conditionalFormatting sqref="C7:D7">
    <cfRule type="duplicateValues" priority="273" dxfId="0" stopIfTrue="1">
      <formula>AND(COUNTIF($C$7:$D$7,C7)&gt;1,NOT(ISBLANK(C7)))</formula>
    </cfRule>
  </conditionalFormatting>
  <conditionalFormatting sqref="C7:D7">
    <cfRule type="duplicateValues" priority="272" dxfId="0" stopIfTrue="1">
      <formula>AND(COUNTIF($C$7:$D$7,C7)&gt;1,NOT(ISBLANK(C7)))</formula>
    </cfRule>
  </conditionalFormatting>
  <conditionalFormatting sqref="E7">
    <cfRule type="duplicateValues" priority="271" dxfId="0" stopIfTrue="1">
      <formula>AND(COUNTIF($E$7:$E$7,E7)&gt;1,NOT(ISBLANK(E7)))</formula>
    </cfRule>
  </conditionalFormatting>
  <conditionalFormatting sqref="E7">
    <cfRule type="duplicateValues" priority="270" dxfId="0" stopIfTrue="1">
      <formula>AND(COUNTIF($E$7:$E$7,E7)&gt;1,NOT(ISBLANK(E7)))</formula>
    </cfRule>
  </conditionalFormatting>
  <conditionalFormatting sqref="E7">
    <cfRule type="duplicateValues" priority="269" dxfId="0" stopIfTrue="1">
      <formula>AND(COUNTIF($E$7:$E$7,E7)&gt;1,NOT(ISBLANK(E7)))</formula>
    </cfRule>
  </conditionalFormatting>
  <conditionalFormatting sqref="E7">
    <cfRule type="duplicateValues" priority="268" dxfId="0" stopIfTrue="1">
      <formula>AND(COUNTIF($E$7:$E$7,E7)&gt;1,NOT(ISBLANK(E7)))</formula>
    </cfRule>
  </conditionalFormatting>
  <conditionalFormatting sqref="G7">
    <cfRule type="duplicateValues" priority="266" dxfId="0" stopIfTrue="1">
      <formula>AND(COUNTIF($G$7:$G$7,G7)&gt;1,NOT(ISBLANK(G7)))</formula>
    </cfRule>
  </conditionalFormatting>
  <conditionalFormatting sqref="F7">
    <cfRule type="duplicateValues" priority="265" dxfId="0" stopIfTrue="1">
      <formula>AND(COUNTIF($F$7:$F$7,F7)&gt;1,NOT(ISBLANK(F7)))</formula>
    </cfRule>
  </conditionalFormatting>
  <conditionalFormatting sqref="F7">
    <cfRule type="duplicateValues" priority="264" dxfId="0" stopIfTrue="1">
      <formula>AND(COUNTIF($F$7:$F$7,F7)&gt;1,NOT(ISBLANK(F7)))</formula>
    </cfRule>
  </conditionalFormatting>
  <conditionalFormatting sqref="C8:D8">
    <cfRule type="duplicateValues" priority="263" dxfId="0" stopIfTrue="1">
      <formula>AND(COUNTIF($C$8:$D$8,C8)&gt;1,NOT(ISBLANK(C8)))</formula>
    </cfRule>
  </conditionalFormatting>
  <conditionalFormatting sqref="C8:D8">
    <cfRule type="duplicateValues" priority="262" dxfId="0" stopIfTrue="1">
      <formula>AND(COUNTIF($C$8:$D$8,C8)&gt;1,NOT(ISBLANK(C8)))</formula>
    </cfRule>
  </conditionalFormatting>
  <conditionalFormatting sqref="E8">
    <cfRule type="duplicateValues" priority="261" dxfId="0" stopIfTrue="1">
      <formula>AND(COUNTIF($E$8:$E$8,E8)&gt;1,NOT(ISBLANK(E8)))</formula>
    </cfRule>
  </conditionalFormatting>
  <conditionalFormatting sqref="E8">
    <cfRule type="duplicateValues" priority="260" dxfId="0" stopIfTrue="1">
      <formula>AND(COUNTIF($E$8:$E$8,E8)&gt;1,NOT(ISBLANK(E8)))</formula>
    </cfRule>
  </conditionalFormatting>
  <conditionalFormatting sqref="E8">
    <cfRule type="duplicateValues" priority="259" dxfId="0" stopIfTrue="1">
      <formula>AND(COUNTIF($E$8:$E$8,E8)&gt;1,NOT(ISBLANK(E8)))</formula>
    </cfRule>
  </conditionalFormatting>
  <conditionalFormatting sqref="E8">
    <cfRule type="duplicateValues" priority="258" dxfId="0" stopIfTrue="1">
      <formula>AND(COUNTIF($E$8:$E$8,E8)&gt;1,NOT(ISBLANK(E8)))</formula>
    </cfRule>
  </conditionalFormatting>
  <conditionalFormatting sqref="G8">
    <cfRule type="duplicateValues" priority="256" dxfId="0" stopIfTrue="1">
      <formula>AND(COUNTIF($G$8:$G$8,G8)&gt;1,NOT(ISBLANK(G8)))</formula>
    </cfRule>
  </conditionalFormatting>
  <conditionalFormatting sqref="F8">
    <cfRule type="duplicateValues" priority="255" dxfId="0" stopIfTrue="1">
      <formula>AND(COUNTIF($F$8:$F$8,F8)&gt;1,NOT(ISBLANK(F8)))</formula>
    </cfRule>
  </conditionalFormatting>
  <conditionalFormatting sqref="F8">
    <cfRule type="duplicateValues" priority="254" dxfId="0" stopIfTrue="1">
      <formula>AND(COUNTIF($F$8:$F$8,F8)&gt;1,NOT(ISBLANK(F8)))</formula>
    </cfRule>
  </conditionalFormatting>
  <conditionalFormatting sqref="C9:D9">
    <cfRule type="duplicateValues" priority="253" dxfId="0" stopIfTrue="1">
      <formula>AND(COUNTIF($C$9:$D$9,C9)&gt;1,NOT(ISBLANK(C9)))</formula>
    </cfRule>
  </conditionalFormatting>
  <conditionalFormatting sqref="C9:D9">
    <cfRule type="duplicateValues" priority="252" dxfId="0" stopIfTrue="1">
      <formula>AND(COUNTIF($C$9:$D$9,C9)&gt;1,NOT(ISBLANK(C9)))</formula>
    </cfRule>
  </conditionalFormatting>
  <conditionalFormatting sqref="E9">
    <cfRule type="duplicateValues" priority="251" dxfId="0" stopIfTrue="1">
      <formula>AND(COUNTIF($E$9:$E$9,E9)&gt;1,NOT(ISBLANK(E9)))</formula>
    </cfRule>
  </conditionalFormatting>
  <conditionalFormatting sqref="E9">
    <cfRule type="duplicateValues" priority="250" dxfId="0" stopIfTrue="1">
      <formula>AND(COUNTIF($E$9:$E$9,E9)&gt;1,NOT(ISBLANK(E9)))</formula>
    </cfRule>
  </conditionalFormatting>
  <conditionalFormatting sqref="E9">
    <cfRule type="duplicateValues" priority="249" dxfId="0" stopIfTrue="1">
      <formula>AND(COUNTIF($E$9:$E$9,E9)&gt;1,NOT(ISBLANK(E9)))</formula>
    </cfRule>
  </conditionalFormatting>
  <conditionalFormatting sqref="E9">
    <cfRule type="duplicateValues" priority="248" dxfId="0" stopIfTrue="1">
      <formula>AND(COUNTIF($E$9:$E$9,E9)&gt;1,NOT(ISBLANK(E9)))</formula>
    </cfRule>
  </conditionalFormatting>
  <conditionalFormatting sqref="G9">
    <cfRule type="duplicateValues" priority="246" dxfId="0" stopIfTrue="1">
      <formula>AND(COUNTIF($G$9:$G$9,G9)&gt;1,NOT(ISBLANK(G9)))</formula>
    </cfRule>
  </conditionalFormatting>
  <conditionalFormatting sqref="F9">
    <cfRule type="duplicateValues" priority="245" dxfId="0" stopIfTrue="1">
      <formula>AND(COUNTIF($F$9:$F$9,F9)&gt;1,NOT(ISBLANK(F9)))</formula>
    </cfRule>
  </conditionalFormatting>
  <conditionalFormatting sqref="F9">
    <cfRule type="duplicateValues" priority="244" dxfId="0" stopIfTrue="1">
      <formula>AND(COUNTIF($F$9:$F$9,F9)&gt;1,NOT(ISBLANK(F9)))</formula>
    </cfRule>
  </conditionalFormatting>
  <conditionalFormatting sqref="C10:D10">
    <cfRule type="duplicateValues" priority="243" dxfId="0" stopIfTrue="1">
      <formula>AND(COUNTIF($C$10:$D$10,C10)&gt;1,NOT(ISBLANK(C10)))</formula>
    </cfRule>
  </conditionalFormatting>
  <conditionalFormatting sqref="C10:D10">
    <cfRule type="duplicateValues" priority="242" dxfId="0" stopIfTrue="1">
      <formula>AND(COUNTIF($C$10:$D$10,C10)&gt;1,NOT(ISBLANK(C10)))</formula>
    </cfRule>
  </conditionalFormatting>
  <conditionalFormatting sqref="E10">
    <cfRule type="duplicateValues" priority="241" dxfId="0" stopIfTrue="1">
      <formula>AND(COUNTIF($E$10:$E$10,E10)&gt;1,NOT(ISBLANK(E10)))</formula>
    </cfRule>
  </conditionalFormatting>
  <conditionalFormatting sqref="E10">
    <cfRule type="duplicateValues" priority="240" dxfId="0" stopIfTrue="1">
      <formula>AND(COUNTIF($E$10:$E$10,E10)&gt;1,NOT(ISBLANK(E10)))</formula>
    </cfRule>
  </conditionalFormatting>
  <conditionalFormatting sqref="E10">
    <cfRule type="duplicateValues" priority="239" dxfId="0" stopIfTrue="1">
      <formula>AND(COUNTIF($E$10:$E$10,E10)&gt;1,NOT(ISBLANK(E10)))</formula>
    </cfRule>
  </conditionalFormatting>
  <conditionalFormatting sqref="E10">
    <cfRule type="duplicateValues" priority="238" dxfId="0" stopIfTrue="1">
      <formula>AND(COUNTIF($E$10:$E$10,E10)&gt;1,NOT(ISBLANK(E10)))</formula>
    </cfRule>
  </conditionalFormatting>
  <conditionalFormatting sqref="G10">
    <cfRule type="duplicateValues" priority="236" dxfId="0" stopIfTrue="1">
      <formula>AND(COUNTIF($G$10:$G$10,G10)&gt;1,NOT(ISBLANK(G10)))</formula>
    </cfRule>
  </conditionalFormatting>
  <conditionalFormatting sqref="F10">
    <cfRule type="duplicateValues" priority="235" dxfId="0" stopIfTrue="1">
      <formula>AND(COUNTIF($F$10:$F$10,F10)&gt;1,NOT(ISBLANK(F10)))</formula>
    </cfRule>
  </conditionalFormatting>
  <conditionalFormatting sqref="F10">
    <cfRule type="duplicateValues" priority="234" dxfId="0" stopIfTrue="1">
      <formula>AND(COUNTIF($F$10:$F$10,F10)&gt;1,NOT(ISBLANK(F10)))</formula>
    </cfRule>
  </conditionalFormatting>
  <conditionalFormatting sqref="C11:D11">
    <cfRule type="duplicateValues" priority="233" dxfId="0" stopIfTrue="1">
      <formula>AND(COUNTIF($C$11:$D$11,C11)&gt;1,NOT(ISBLANK(C11)))</formula>
    </cfRule>
  </conditionalFormatting>
  <conditionalFormatting sqref="C11:D11">
    <cfRule type="duplicateValues" priority="232" dxfId="0" stopIfTrue="1">
      <formula>AND(COUNTIF($C$11:$D$11,C11)&gt;1,NOT(ISBLANK(C11)))</formula>
    </cfRule>
  </conditionalFormatting>
  <conditionalFormatting sqref="E11">
    <cfRule type="duplicateValues" priority="231" dxfId="0" stopIfTrue="1">
      <formula>AND(COUNTIF($E$11:$E$11,E11)&gt;1,NOT(ISBLANK(E11)))</formula>
    </cfRule>
  </conditionalFormatting>
  <conditionalFormatting sqref="E11">
    <cfRule type="duplicateValues" priority="230" dxfId="0" stopIfTrue="1">
      <formula>AND(COUNTIF($E$11:$E$11,E11)&gt;1,NOT(ISBLANK(E11)))</formula>
    </cfRule>
  </conditionalFormatting>
  <conditionalFormatting sqref="E11">
    <cfRule type="duplicateValues" priority="229" dxfId="0" stopIfTrue="1">
      <formula>AND(COUNTIF($E$11:$E$11,E11)&gt;1,NOT(ISBLANK(E11)))</formula>
    </cfRule>
  </conditionalFormatting>
  <conditionalFormatting sqref="E11">
    <cfRule type="duplicateValues" priority="228" dxfId="0" stopIfTrue="1">
      <formula>AND(COUNTIF($E$11:$E$11,E11)&gt;1,NOT(ISBLANK(E11)))</formula>
    </cfRule>
  </conditionalFormatting>
  <conditionalFormatting sqref="G11">
    <cfRule type="duplicateValues" priority="226" dxfId="0" stopIfTrue="1">
      <formula>AND(COUNTIF($G$11:$G$11,G11)&gt;1,NOT(ISBLANK(G11)))</formula>
    </cfRule>
  </conditionalFormatting>
  <conditionalFormatting sqref="F11">
    <cfRule type="duplicateValues" priority="225" dxfId="0" stopIfTrue="1">
      <formula>AND(COUNTIF($F$11:$F$11,F11)&gt;1,NOT(ISBLANK(F11)))</formula>
    </cfRule>
  </conditionalFormatting>
  <conditionalFormatting sqref="F11">
    <cfRule type="duplicateValues" priority="224" dxfId="0" stopIfTrue="1">
      <formula>AND(COUNTIF($F$11:$F$11,F11)&gt;1,NOT(ISBLANK(F11)))</formula>
    </cfRule>
  </conditionalFormatting>
  <conditionalFormatting sqref="C12:D12">
    <cfRule type="duplicateValues" priority="223" dxfId="0" stopIfTrue="1">
      <formula>AND(COUNTIF($C$12:$D$12,C12)&gt;1,NOT(ISBLANK(C12)))</formula>
    </cfRule>
  </conditionalFormatting>
  <conditionalFormatting sqref="C12:D12">
    <cfRule type="duplicateValues" priority="222" dxfId="0" stopIfTrue="1">
      <formula>AND(COUNTIF($C$12:$D$12,C12)&gt;1,NOT(ISBLANK(C12)))</formula>
    </cfRule>
  </conditionalFormatting>
  <conditionalFormatting sqref="E12">
    <cfRule type="duplicateValues" priority="221" dxfId="0" stopIfTrue="1">
      <formula>AND(COUNTIF($E$12:$E$12,E12)&gt;1,NOT(ISBLANK(E12)))</formula>
    </cfRule>
  </conditionalFormatting>
  <conditionalFormatting sqref="E12">
    <cfRule type="duplicateValues" priority="220" dxfId="0" stopIfTrue="1">
      <formula>AND(COUNTIF($E$12:$E$12,E12)&gt;1,NOT(ISBLANK(E12)))</formula>
    </cfRule>
  </conditionalFormatting>
  <conditionalFormatting sqref="E12">
    <cfRule type="duplicateValues" priority="219" dxfId="0" stopIfTrue="1">
      <formula>AND(COUNTIF($E$12:$E$12,E12)&gt;1,NOT(ISBLANK(E12)))</formula>
    </cfRule>
  </conditionalFormatting>
  <conditionalFormatting sqref="E12">
    <cfRule type="duplicateValues" priority="218" dxfId="0" stopIfTrue="1">
      <formula>AND(COUNTIF($E$12:$E$12,E12)&gt;1,NOT(ISBLANK(E12)))</formula>
    </cfRule>
  </conditionalFormatting>
  <conditionalFormatting sqref="G12">
    <cfRule type="duplicateValues" priority="216" dxfId="0" stopIfTrue="1">
      <formula>AND(COUNTIF($G$12:$G$12,G12)&gt;1,NOT(ISBLANK(G12)))</formula>
    </cfRule>
  </conditionalFormatting>
  <conditionalFormatting sqref="F12">
    <cfRule type="duplicateValues" priority="215" dxfId="0" stopIfTrue="1">
      <formula>AND(COUNTIF($F$12:$F$12,F12)&gt;1,NOT(ISBLANK(F12)))</formula>
    </cfRule>
  </conditionalFormatting>
  <conditionalFormatting sqref="F12">
    <cfRule type="duplicateValues" priority="214" dxfId="0" stopIfTrue="1">
      <formula>AND(COUNTIF($F$12:$F$12,F12)&gt;1,NOT(ISBLANK(F12)))</formula>
    </cfRule>
  </conditionalFormatting>
  <conditionalFormatting sqref="C13:D13">
    <cfRule type="duplicateValues" priority="213" dxfId="0" stopIfTrue="1">
      <formula>AND(COUNTIF($C$13:$D$13,C13)&gt;1,NOT(ISBLANK(C13)))</formula>
    </cfRule>
  </conditionalFormatting>
  <conditionalFormatting sqref="C13:D13">
    <cfRule type="duplicateValues" priority="212" dxfId="0" stopIfTrue="1">
      <formula>AND(COUNTIF($C$13:$D$13,C13)&gt;1,NOT(ISBLANK(C13)))</formula>
    </cfRule>
  </conditionalFormatting>
  <conditionalFormatting sqref="E13">
    <cfRule type="duplicateValues" priority="211" dxfId="0" stopIfTrue="1">
      <formula>AND(COUNTIF($E$13:$E$13,E13)&gt;1,NOT(ISBLANK(E13)))</formula>
    </cfRule>
  </conditionalFormatting>
  <conditionalFormatting sqref="E13">
    <cfRule type="duplicateValues" priority="210" dxfId="0" stopIfTrue="1">
      <formula>AND(COUNTIF($E$13:$E$13,E13)&gt;1,NOT(ISBLANK(E13)))</formula>
    </cfRule>
  </conditionalFormatting>
  <conditionalFormatting sqref="E13">
    <cfRule type="duplicateValues" priority="209" dxfId="0" stopIfTrue="1">
      <formula>AND(COUNTIF($E$13:$E$13,E13)&gt;1,NOT(ISBLANK(E13)))</formula>
    </cfRule>
  </conditionalFormatting>
  <conditionalFormatting sqref="E13">
    <cfRule type="duplicateValues" priority="208" dxfId="0" stopIfTrue="1">
      <formula>AND(COUNTIF($E$13:$E$13,E13)&gt;1,NOT(ISBLANK(E13)))</formula>
    </cfRule>
  </conditionalFormatting>
  <conditionalFormatting sqref="G13">
    <cfRule type="duplicateValues" priority="206" dxfId="0" stopIfTrue="1">
      <formula>AND(COUNTIF($G$13:$G$13,G13)&gt;1,NOT(ISBLANK(G13)))</formula>
    </cfRule>
  </conditionalFormatting>
  <conditionalFormatting sqref="F13">
    <cfRule type="duplicateValues" priority="205" dxfId="0" stopIfTrue="1">
      <formula>AND(COUNTIF($F$13:$F$13,F13)&gt;1,NOT(ISBLANK(F13)))</formula>
    </cfRule>
  </conditionalFormatting>
  <conditionalFormatting sqref="F13">
    <cfRule type="duplicateValues" priority="204" dxfId="0" stopIfTrue="1">
      <formula>AND(COUNTIF($F$13:$F$13,F13)&gt;1,NOT(ISBLANK(F13)))</formula>
    </cfRule>
  </conditionalFormatting>
  <conditionalFormatting sqref="C14:D14">
    <cfRule type="duplicateValues" priority="203" dxfId="0" stopIfTrue="1">
      <formula>AND(COUNTIF($C$14:$D$14,C14)&gt;1,NOT(ISBLANK(C14)))</formula>
    </cfRule>
  </conditionalFormatting>
  <conditionalFormatting sqref="C14:D14">
    <cfRule type="duplicateValues" priority="202" dxfId="0" stopIfTrue="1">
      <formula>AND(COUNTIF($C$14:$D$14,C14)&gt;1,NOT(ISBLANK(C14)))</formula>
    </cfRule>
  </conditionalFormatting>
  <conditionalFormatting sqref="E14">
    <cfRule type="duplicateValues" priority="201" dxfId="0" stopIfTrue="1">
      <formula>AND(COUNTIF($E$14:$E$14,E14)&gt;1,NOT(ISBLANK(E14)))</formula>
    </cfRule>
  </conditionalFormatting>
  <conditionalFormatting sqref="E14">
    <cfRule type="duplicateValues" priority="200" dxfId="0" stopIfTrue="1">
      <formula>AND(COUNTIF($E$14:$E$14,E14)&gt;1,NOT(ISBLANK(E14)))</formula>
    </cfRule>
  </conditionalFormatting>
  <conditionalFormatting sqref="E14">
    <cfRule type="duplicateValues" priority="199" dxfId="0" stopIfTrue="1">
      <formula>AND(COUNTIF($E$14:$E$14,E14)&gt;1,NOT(ISBLANK(E14)))</formula>
    </cfRule>
  </conditionalFormatting>
  <conditionalFormatting sqref="E14">
    <cfRule type="duplicateValues" priority="198" dxfId="0" stopIfTrue="1">
      <formula>AND(COUNTIF($E$14:$E$14,E14)&gt;1,NOT(ISBLANK(E14)))</formula>
    </cfRule>
  </conditionalFormatting>
  <conditionalFormatting sqref="G14">
    <cfRule type="duplicateValues" priority="196" dxfId="0" stopIfTrue="1">
      <formula>AND(COUNTIF($G$14:$G$14,G14)&gt;1,NOT(ISBLANK(G14)))</formula>
    </cfRule>
  </conditionalFormatting>
  <conditionalFormatting sqref="F14">
    <cfRule type="duplicateValues" priority="195" dxfId="0" stopIfTrue="1">
      <formula>AND(COUNTIF($F$14:$F$14,F14)&gt;1,NOT(ISBLANK(F14)))</formula>
    </cfRule>
  </conditionalFormatting>
  <conditionalFormatting sqref="F14">
    <cfRule type="duplicateValues" priority="194" dxfId="0" stopIfTrue="1">
      <formula>AND(COUNTIF($F$14:$F$14,F14)&gt;1,NOT(ISBLANK(F14)))</formula>
    </cfRule>
  </conditionalFormatting>
  <conditionalFormatting sqref="C15:D15">
    <cfRule type="duplicateValues" priority="193" dxfId="0" stopIfTrue="1">
      <formula>AND(COUNTIF($C$15:$D$15,C15)&gt;1,NOT(ISBLANK(C15)))</formula>
    </cfRule>
  </conditionalFormatting>
  <conditionalFormatting sqref="C15:D15">
    <cfRule type="duplicateValues" priority="192" dxfId="0" stopIfTrue="1">
      <formula>AND(COUNTIF($C$15:$D$15,C15)&gt;1,NOT(ISBLANK(C15)))</formula>
    </cfRule>
  </conditionalFormatting>
  <conditionalFormatting sqref="E15">
    <cfRule type="duplicateValues" priority="191" dxfId="0" stopIfTrue="1">
      <formula>AND(COUNTIF($E$15:$E$15,E15)&gt;1,NOT(ISBLANK(E15)))</formula>
    </cfRule>
  </conditionalFormatting>
  <conditionalFormatting sqref="E15">
    <cfRule type="duplicateValues" priority="190" dxfId="0" stopIfTrue="1">
      <formula>AND(COUNTIF($E$15:$E$15,E15)&gt;1,NOT(ISBLANK(E15)))</formula>
    </cfRule>
  </conditionalFormatting>
  <conditionalFormatting sqref="E15">
    <cfRule type="duplicateValues" priority="189" dxfId="0" stopIfTrue="1">
      <formula>AND(COUNTIF($E$15:$E$15,E15)&gt;1,NOT(ISBLANK(E15)))</formula>
    </cfRule>
  </conditionalFormatting>
  <conditionalFormatting sqref="E15">
    <cfRule type="duplicateValues" priority="188" dxfId="0" stopIfTrue="1">
      <formula>AND(COUNTIF($E$15:$E$15,E15)&gt;1,NOT(ISBLANK(E15)))</formula>
    </cfRule>
  </conditionalFormatting>
  <conditionalFormatting sqref="G15">
    <cfRule type="duplicateValues" priority="186" dxfId="0" stopIfTrue="1">
      <formula>AND(COUNTIF($G$15:$G$15,G15)&gt;1,NOT(ISBLANK(G15)))</formula>
    </cfRule>
  </conditionalFormatting>
  <conditionalFormatting sqref="F15">
    <cfRule type="duplicateValues" priority="185" dxfId="0" stopIfTrue="1">
      <formula>AND(COUNTIF($F$15:$F$15,F15)&gt;1,NOT(ISBLANK(F15)))</formula>
    </cfRule>
  </conditionalFormatting>
  <conditionalFormatting sqref="F15">
    <cfRule type="duplicateValues" priority="184" dxfId="0" stopIfTrue="1">
      <formula>AND(COUNTIF($F$15:$F$15,F15)&gt;1,NOT(ISBLANK(F15)))</formula>
    </cfRule>
  </conditionalFormatting>
  <conditionalFormatting sqref="C16:D16">
    <cfRule type="duplicateValues" priority="183" dxfId="0" stopIfTrue="1">
      <formula>AND(COUNTIF($C$16:$D$16,C16)&gt;1,NOT(ISBLANK(C16)))</formula>
    </cfRule>
  </conditionalFormatting>
  <conditionalFormatting sqref="C16:D16">
    <cfRule type="duplicateValues" priority="182" dxfId="0" stopIfTrue="1">
      <formula>AND(COUNTIF($C$16:$D$16,C16)&gt;1,NOT(ISBLANK(C16)))</formula>
    </cfRule>
  </conditionalFormatting>
  <conditionalFormatting sqref="E16">
    <cfRule type="duplicateValues" priority="181" dxfId="0" stopIfTrue="1">
      <formula>AND(COUNTIF($E$16:$E$16,E16)&gt;1,NOT(ISBLANK(E16)))</formula>
    </cfRule>
  </conditionalFormatting>
  <conditionalFormatting sqref="E16">
    <cfRule type="duplicateValues" priority="180" dxfId="0" stopIfTrue="1">
      <formula>AND(COUNTIF($E$16:$E$16,E16)&gt;1,NOT(ISBLANK(E16)))</formula>
    </cfRule>
  </conditionalFormatting>
  <conditionalFormatting sqref="E16">
    <cfRule type="duplicateValues" priority="179" dxfId="0" stopIfTrue="1">
      <formula>AND(COUNTIF($E$16:$E$16,E16)&gt;1,NOT(ISBLANK(E16)))</formula>
    </cfRule>
  </conditionalFormatting>
  <conditionalFormatting sqref="E16">
    <cfRule type="duplicateValues" priority="178" dxfId="0" stopIfTrue="1">
      <formula>AND(COUNTIF($E$16:$E$16,E16)&gt;1,NOT(ISBLANK(E16)))</formula>
    </cfRule>
  </conditionalFormatting>
  <conditionalFormatting sqref="G16">
    <cfRule type="duplicateValues" priority="176" dxfId="0" stopIfTrue="1">
      <formula>AND(COUNTIF($G$16:$G$16,G16)&gt;1,NOT(ISBLANK(G16)))</formula>
    </cfRule>
  </conditionalFormatting>
  <conditionalFormatting sqref="F16">
    <cfRule type="duplicateValues" priority="175" dxfId="0" stopIfTrue="1">
      <formula>AND(COUNTIF($F$16:$F$16,F16)&gt;1,NOT(ISBLANK(F16)))</formula>
    </cfRule>
  </conditionalFormatting>
  <conditionalFormatting sqref="F16">
    <cfRule type="duplicateValues" priority="174" dxfId="0" stopIfTrue="1">
      <formula>AND(COUNTIF($F$16:$F$16,F16)&gt;1,NOT(ISBLANK(F16)))</formula>
    </cfRule>
  </conditionalFormatting>
  <conditionalFormatting sqref="C17:D17">
    <cfRule type="duplicateValues" priority="173" dxfId="0" stopIfTrue="1">
      <formula>AND(COUNTIF($C$17:$D$17,C17)&gt;1,NOT(ISBLANK(C17)))</formula>
    </cfRule>
  </conditionalFormatting>
  <conditionalFormatting sqref="C17:D17">
    <cfRule type="duplicateValues" priority="172" dxfId="0" stopIfTrue="1">
      <formula>AND(COUNTIF($C$17:$D$17,C17)&gt;1,NOT(ISBLANK(C17)))</formula>
    </cfRule>
  </conditionalFormatting>
  <conditionalFormatting sqref="E17">
    <cfRule type="duplicateValues" priority="171" dxfId="0" stopIfTrue="1">
      <formula>AND(COUNTIF($E$17:$E$17,E17)&gt;1,NOT(ISBLANK(E17)))</formula>
    </cfRule>
  </conditionalFormatting>
  <conditionalFormatting sqref="E17">
    <cfRule type="duplicateValues" priority="170" dxfId="0" stopIfTrue="1">
      <formula>AND(COUNTIF($E$17:$E$17,E17)&gt;1,NOT(ISBLANK(E17)))</formula>
    </cfRule>
  </conditionalFormatting>
  <conditionalFormatting sqref="E17">
    <cfRule type="duplicateValues" priority="169" dxfId="0" stopIfTrue="1">
      <formula>AND(COUNTIF($E$17:$E$17,E17)&gt;1,NOT(ISBLANK(E17)))</formula>
    </cfRule>
  </conditionalFormatting>
  <conditionalFormatting sqref="E17">
    <cfRule type="duplicateValues" priority="168" dxfId="0" stopIfTrue="1">
      <formula>AND(COUNTIF($E$17:$E$17,E17)&gt;1,NOT(ISBLANK(E17)))</formula>
    </cfRule>
  </conditionalFormatting>
  <conditionalFormatting sqref="G17">
    <cfRule type="duplicateValues" priority="166" dxfId="0" stopIfTrue="1">
      <formula>AND(COUNTIF($G$17:$G$17,G17)&gt;1,NOT(ISBLANK(G17)))</formula>
    </cfRule>
  </conditionalFormatting>
  <conditionalFormatting sqref="F17">
    <cfRule type="duplicateValues" priority="165" dxfId="0" stopIfTrue="1">
      <formula>AND(COUNTIF($F$17:$F$17,F17)&gt;1,NOT(ISBLANK(F17)))</formula>
    </cfRule>
  </conditionalFormatting>
  <conditionalFormatting sqref="F17">
    <cfRule type="duplicateValues" priority="164" dxfId="0" stopIfTrue="1">
      <formula>AND(COUNTIF($F$17:$F$17,F17)&gt;1,NOT(ISBLANK(F17)))</formula>
    </cfRule>
  </conditionalFormatting>
  <conditionalFormatting sqref="C18:D18">
    <cfRule type="duplicateValues" priority="163" dxfId="0" stopIfTrue="1">
      <formula>AND(COUNTIF($C$18:$D$18,C18)&gt;1,NOT(ISBLANK(C18)))</formula>
    </cfRule>
  </conditionalFormatting>
  <conditionalFormatting sqref="C18:D18">
    <cfRule type="duplicateValues" priority="162" dxfId="0" stopIfTrue="1">
      <formula>AND(COUNTIF($C$18:$D$18,C18)&gt;1,NOT(ISBLANK(C18)))</formula>
    </cfRule>
  </conditionalFormatting>
  <conditionalFormatting sqref="E18">
    <cfRule type="duplicateValues" priority="161" dxfId="0" stopIfTrue="1">
      <formula>AND(COUNTIF($E$18:$E$18,E18)&gt;1,NOT(ISBLANK(E18)))</formula>
    </cfRule>
  </conditionalFormatting>
  <conditionalFormatting sqref="E18">
    <cfRule type="duplicateValues" priority="160" dxfId="0" stopIfTrue="1">
      <formula>AND(COUNTIF($E$18:$E$18,E18)&gt;1,NOT(ISBLANK(E18)))</formula>
    </cfRule>
  </conditionalFormatting>
  <conditionalFormatting sqref="E18">
    <cfRule type="duplicateValues" priority="159" dxfId="0" stopIfTrue="1">
      <formula>AND(COUNTIF($E$18:$E$18,E18)&gt;1,NOT(ISBLANK(E18)))</formula>
    </cfRule>
  </conditionalFormatting>
  <conditionalFormatting sqref="E18">
    <cfRule type="duplicateValues" priority="158" dxfId="0" stopIfTrue="1">
      <formula>AND(COUNTIF($E$18:$E$18,E18)&gt;1,NOT(ISBLANK(E18)))</formula>
    </cfRule>
  </conditionalFormatting>
  <conditionalFormatting sqref="G18">
    <cfRule type="duplicateValues" priority="156" dxfId="0" stopIfTrue="1">
      <formula>AND(COUNTIF($G$18:$G$18,G18)&gt;1,NOT(ISBLANK(G18)))</formula>
    </cfRule>
  </conditionalFormatting>
  <conditionalFormatting sqref="F18">
    <cfRule type="duplicateValues" priority="155" dxfId="0" stopIfTrue="1">
      <formula>AND(COUNTIF($F$18:$F$18,F18)&gt;1,NOT(ISBLANK(F18)))</formula>
    </cfRule>
  </conditionalFormatting>
  <conditionalFormatting sqref="F18">
    <cfRule type="duplicateValues" priority="154" dxfId="0" stopIfTrue="1">
      <formula>AND(COUNTIF($F$18:$F$18,F18)&gt;1,NOT(ISBLANK(F18)))</formula>
    </cfRule>
  </conditionalFormatting>
  <conditionalFormatting sqref="C19:D19">
    <cfRule type="duplicateValues" priority="153" dxfId="0" stopIfTrue="1">
      <formula>AND(COUNTIF($C$19:$D$19,C19)&gt;1,NOT(ISBLANK(C19)))</formula>
    </cfRule>
  </conditionalFormatting>
  <conditionalFormatting sqref="C19:D19">
    <cfRule type="duplicateValues" priority="152" dxfId="0" stopIfTrue="1">
      <formula>AND(COUNTIF($C$19:$D$19,C19)&gt;1,NOT(ISBLANK(C19)))</formula>
    </cfRule>
  </conditionalFormatting>
  <conditionalFormatting sqref="E19">
    <cfRule type="duplicateValues" priority="151" dxfId="0" stopIfTrue="1">
      <formula>AND(COUNTIF($E$19:$E$19,E19)&gt;1,NOT(ISBLANK(E19)))</formula>
    </cfRule>
  </conditionalFormatting>
  <conditionalFormatting sqref="E19">
    <cfRule type="duplicateValues" priority="150" dxfId="0" stopIfTrue="1">
      <formula>AND(COUNTIF($E$19:$E$19,E19)&gt;1,NOT(ISBLANK(E19)))</formula>
    </cfRule>
  </conditionalFormatting>
  <conditionalFormatting sqref="E19">
    <cfRule type="duplicateValues" priority="149" dxfId="0" stopIfTrue="1">
      <formula>AND(COUNTIF($E$19:$E$19,E19)&gt;1,NOT(ISBLANK(E19)))</formula>
    </cfRule>
  </conditionalFormatting>
  <conditionalFormatting sqref="E19">
    <cfRule type="duplicateValues" priority="148" dxfId="0" stopIfTrue="1">
      <formula>AND(COUNTIF($E$19:$E$19,E19)&gt;1,NOT(ISBLANK(E19)))</formula>
    </cfRule>
  </conditionalFormatting>
  <conditionalFormatting sqref="G19">
    <cfRule type="duplicateValues" priority="146" dxfId="0" stopIfTrue="1">
      <formula>AND(COUNTIF($G$19:$G$19,G19)&gt;1,NOT(ISBLANK(G19)))</formula>
    </cfRule>
  </conditionalFormatting>
  <conditionalFormatting sqref="F19">
    <cfRule type="duplicateValues" priority="145" dxfId="0" stopIfTrue="1">
      <formula>AND(COUNTIF($F$19:$F$19,F19)&gt;1,NOT(ISBLANK(F19)))</formula>
    </cfRule>
  </conditionalFormatting>
  <conditionalFormatting sqref="F19">
    <cfRule type="duplicateValues" priority="144" dxfId="0" stopIfTrue="1">
      <formula>AND(COUNTIF($F$19:$F$19,F19)&gt;1,NOT(ISBLANK(F19)))</formula>
    </cfRule>
  </conditionalFormatting>
  <conditionalFormatting sqref="C20:D20">
    <cfRule type="duplicateValues" priority="143" dxfId="0" stopIfTrue="1">
      <formula>AND(COUNTIF($C$20:$D$20,C20)&gt;1,NOT(ISBLANK(C20)))</formula>
    </cfRule>
  </conditionalFormatting>
  <conditionalFormatting sqref="C20:D20">
    <cfRule type="duplicateValues" priority="142" dxfId="0" stopIfTrue="1">
      <formula>AND(COUNTIF($C$20:$D$20,C20)&gt;1,NOT(ISBLANK(C20)))</formula>
    </cfRule>
  </conditionalFormatting>
  <conditionalFormatting sqref="E20">
    <cfRule type="duplicateValues" priority="141" dxfId="0" stopIfTrue="1">
      <formula>AND(COUNTIF($E$20:$E$20,E20)&gt;1,NOT(ISBLANK(E20)))</formula>
    </cfRule>
  </conditionalFormatting>
  <conditionalFormatting sqref="E20">
    <cfRule type="duplicateValues" priority="140" dxfId="0" stopIfTrue="1">
      <formula>AND(COUNTIF($E$20:$E$20,E20)&gt;1,NOT(ISBLANK(E20)))</formula>
    </cfRule>
  </conditionalFormatting>
  <conditionalFormatting sqref="E20">
    <cfRule type="duplicateValues" priority="139" dxfId="0" stopIfTrue="1">
      <formula>AND(COUNTIF($E$20:$E$20,E20)&gt;1,NOT(ISBLANK(E20)))</formula>
    </cfRule>
  </conditionalFormatting>
  <conditionalFormatting sqref="E20">
    <cfRule type="duplicateValues" priority="138" dxfId="0" stopIfTrue="1">
      <formula>AND(COUNTIF($E$20:$E$20,E20)&gt;1,NOT(ISBLANK(E20)))</formula>
    </cfRule>
  </conditionalFormatting>
  <conditionalFormatting sqref="G20">
    <cfRule type="duplicateValues" priority="136" dxfId="0" stopIfTrue="1">
      <formula>AND(COUNTIF($G$20:$G$20,G20)&gt;1,NOT(ISBLANK(G20)))</formula>
    </cfRule>
  </conditionalFormatting>
  <conditionalFormatting sqref="F20">
    <cfRule type="duplicateValues" priority="135" dxfId="0" stopIfTrue="1">
      <formula>AND(COUNTIF($F$20:$F$20,F20)&gt;1,NOT(ISBLANK(F20)))</formula>
    </cfRule>
  </conditionalFormatting>
  <conditionalFormatting sqref="F20">
    <cfRule type="duplicateValues" priority="134" dxfId="0" stopIfTrue="1">
      <formula>AND(COUNTIF($F$20:$F$20,F20)&gt;1,NOT(ISBLANK(F20)))</formula>
    </cfRule>
  </conditionalFormatting>
  <conditionalFormatting sqref="C21:D21">
    <cfRule type="duplicateValues" priority="133" dxfId="0" stopIfTrue="1">
      <formula>AND(COUNTIF($C$21:$D$21,C21)&gt;1,NOT(ISBLANK(C21)))</formula>
    </cfRule>
  </conditionalFormatting>
  <conditionalFormatting sqref="C21:D21">
    <cfRule type="duplicateValues" priority="132" dxfId="0" stopIfTrue="1">
      <formula>AND(COUNTIF($C$21:$D$21,C21)&gt;1,NOT(ISBLANK(C21)))</formula>
    </cfRule>
  </conditionalFormatting>
  <conditionalFormatting sqref="E21">
    <cfRule type="duplicateValues" priority="131" dxfId="0" stopIfTrue="1">
      <formula>AND(COUNTIF($E$21:$E$21,E21)&gt;1,NOT(ISBLANK(E21)))</formula>
    </cfRule>
  </conditionalFormatting>
  <conditionalFormatting sqref="E21">
    <cfRule type="duplicateValues" priority="130" dxfId="0" stopIfTrue="1">
      <formula>AND(COUNTIF($E$21:$E$21,E21)&gt;1,NOT(ISBLANK(E21)))</formula>
    </cfRule>
  </conditionalFormatting>
  <conditionalFormatting sqref="E21">
    <cfRule type="duplicateValues" priority="129" dxfId="0" stopIfTrue="1">
      <formula>AND(COUNTIF($E$21:$E$21,E21)&gt;1,NOT(ISBLANK(E21)))</formula>
    </cfRule>
  </conditionalFormatting>
  <conditionalFormatting sqref="E21">
    <cfRule type="duplicateValues" priority="128" dxfId="0" stopIfTrue="1">
      <formula>AND(COUNTIF($E$21:$E$21,E21)&gt;1,NOT(ISBLANK(E21)))</formula>
    </cfRule>
  </conditionalFormatting>
  <conditionalFormatting sqref="G21">
    <cfRule type="duplicateValues" priority="126" dxfId="0" stopIfTrue="1">
      <formula>AND(COUNTIF($G$21:$G$21,G21)&gt;1,NOT(ISBLANK(G21)))</formula>
    </cfRule>
  </conditionalFormatting>
  <conditionalFormatting sqref="F21">
    <cfRule type="duplicateValues" priority="125" dxfId="0" stopIfTrue="1">
      <formula>AND(COUNTIF($F$21:$F$21,F21)&gt;1,NOT(ISBLANK(F21)))</formula>
    </cfRule>
  </conditionalFormatting>
  <conditionalFormatting sqref="F21">
    <cfRule type="duplicateValues" priority="124" dxfId="0" stopIfTrue="1">
      <formula>AND(COUNTIF($F$21:$F$21,F21)&gt;1,NOT(ISBLANK(F21)))</formula>
    </cfRule>
  </conditionalFormatting>
  <conditionalFormatting sqref="C22:D22">
    <cfRule type="duplicateValues" priority="123" dxfId="0" stopIfTrue="1">
      <formula>AND(COUNTIF($C$22:$D$22,C22)&gt;1,NOT(ISBLANK(C22)))</formula>
    </cfRule>
  </conditionalFormatting>
  <conditionalFormatting sqref="C22:D22">
    <cfRule type="duplicateValues" priority="122" dxfId="0" stopIfTrue="1">
      <formula>AND(COUNTIF($C$22:$D$22,C22)&gt;1,NOT(ISBLANK(C22)))</formula>
    </cfRule>
  </conditionalFormatting>
  <conditionalFormatting sqref="E22">
    <cfRule type="duplicateValues" priority="121" dxfId="0" stopIfTrue="1">
      <formula>AND(COUNTIF($E$22:$E$22,E22)&gt;1,NOT(ISBLANK(E22)))</formula>
    </cfRule>
  </conditionalFormatting>
  <conditionalFormatting sqref="E22">
    <cfRule type="duplicateValues" priority="120" dxfId="0" stopIfTrue="1">
      <formula>AND(COUNTIF($E$22:$E$22,E22)&gt;1,NOT(ISBLANK(E22)))</formula>
    </cfRule>
  </conditionalFormatting>
  <conditionalFormatting sqref="E22">
    <cfRule type="duplicateValues" priority="119" dxfId="0" stopIfTrue="1">
      <formula>AND(COUNTIF($E$22:$E$22,E22)&gt;1,NOT(ISBLANK(E22)))</formula>
    </cfRule>
  </conditionalFormatting>
  <conditionalFormatting sqref="E22">
    <cfRule type="duplicateValues" priority="118" dxfId="0" stopIfTrue="1">
      <formula>AND(COUNTIF($E$22:$E$22,E22)&gt;1,NOT(ISBLANK(E22)))</formula>
    </cfRule>
  </conditionalFormatting>
  <conditionalFormatting sqref="G22">
    <cfRule type="duplicateValues" priority="116" dxfId="0" stopIfTrue="1">
      <formula>AND(COUNTIF($G$22:$G$22,G22)&gt;1,NOT(ISBLANK(G22)))</formula>
    </cfRule>
  </conditionalFormatting>
  <conditionalFormatting sqref="F22">
    <cfRule type="duplicateValues" priority="115" dxfId="0" stopIfTrue="1">
      <formula>AND(COUNTIF($F$22:$F$22,F22)&gt;1,NOT(ISBLANK(F22)))</formula>
    </cfRule>
  </conditionalFormatting>
  <conditionalFormatting sqref="F22">
    <cfRule type="duplicateValues" priority="114" dxfId="0" stopIfTrue="1">
      <formula>AND(COUNTIF($F$22:$F$22,F22)&gt;1,NOT(ISBLANK(F22)))</formula>
    </cfRule>
  </conditionalFormatting>
  <conditionalFormatting sqref="C23:D23">
    <cfRule type="duplicateValues" priority="113" dxfId="0" stopIfTrue="1">
      <formula>AND(COUNTIF($C$23:$D$23,C23)&gt;1,NOT(ISBLANK(C23)))</formula>
    </cfRule>
  </conditionalFormatting>
  <conditionalFormatting sqref="C23:D23">
    <cfRule type="duplicateValues" priority="112" dxfId="0" stopIfTrue="1">
      <formula>AND(COUNTIF($C$23:$D$23,C23)&gt;1,NOT(ISBLANK(C23)))</formula>
    </cfRule>
  </conditionalFormatting>
  <conditionalFormatting sqref="E23">
    <cfRule type="duplicateValues" priority="111" dxfId="0" stopIfTrue="1">
      <formula>AND(COUNTIF($E$23:$E$23,E23)&gt;1,NOT(ISBLANK(E23)))</formula>
    </cfRule>
  </conditionalFormatting>
  <conditionalFormatting sqref="E23">
    <cfRule type="duplicateValues" priority="110" dxfId="0" stopIfTrue="1">
      <formula>AND(COUNTIF($E$23:$E$23,E23)&gt;1,NOT(ISBLANK(E23)))</formula>
    </cfRule>
  </conditionalFormatting>
  <conditionalFormatting sqref="E23">
    <cfRule type="duplicateValues" priority="109" dxfId="0" stopIfTrue="1">
      <formula>AND(COUNTIF($E$23:$E$23,E23)&gt;1,NOT(ISBLANK(E23)))</formula>
    </cfRule>
  </conditionalFormatting>
  <conditionalFormatting sqref="E23">
    <cfRule type="duplicateValues" priority="108" dxfId="0" stopIfTrue="1">
      <formula>AND(COUNTIF($E$23:$E$23,E23)&gt;1,NOT(ISBLANK(E23)))</formula>
    </cfRule>
  </conditionalFormatting>
  <conditionalFormatting sqref="G23">
    <cfRule type="duplicateValues" priority="106" dxfId="0" stopIfTrue="1">
      <formula>AND(COUNTIF($G$23:$G$23,G23)&gt;1,NOT(ISBLANK(G23)))</formula>
    </cfRule>
  </conditionalFormatting>
  <conditionalFormatting sqref="F23">
    <cfRule type="duplicateValues" priority="105" dxfId="0" stopIfTrue="1">
      <formula>AND(COUNTIF($F$23:$F$23,F23)&gt;1,NOT(ISBLANK(F23)))</formula>
    </cfRule>
  </conditionalFormatting>
  <conditionalFormatting sqref="F23">
    <cfRule type="duplicateValues" priority="104" dxfId="0" stopIfTrue="1">
      <formula>AND(COUNTIF($F$23:$F$23,F23)&gt;1,NOT(ISBLANK(F23)))</formula>
    </cfRule>
  </conditionalFormatting>
  <conditionalFormatting sqref="C24:D24">
    <cfRule type="duplicateValues" priority="103" dxfId="0" stopIfTrue="1">
      <formula>AND(COUNTIF($C$24:$D$24,C24)&gt;1,NOT(ISBLANK(C24)))</formula>
    </cfRule>
  </conditionalFormatting>
  <conditionalFormatting sqref="C24:D24">
    <cfRule type="duplicateValues" priority="102" dxfId="0" stopIfTrue="1">
      <formula>AND(COUNTIF($C$24:$D$24,C24)&gt;1,NOT(ISBLANK(C24)))</formula>
    </cfRule>
  </conditionalFormatting>
  <conditionalFormatting sqref="E24">
    <cfRule type="duplicateValues" priority="101" dxfId="0" stopIfTrue="1">
      <formula>AND(COUNTIF($E$24:$E$24,E24)&gt;1,NOT(ISBLANK(E24)))</formula>
    </cfRule>
  </conditionalFormatting>
  <conditionalFormatting sqref="E24">
    <cfRule type="duplicateValues" priority="100" dxfId="0" stopIfTrue="1">
      <formula>AND(COUNTIF($E$24:$E$24,E24)&gt;1,NOT(ISBLANK(E24)))</formula>
    </cfRule>
  </conditionalFormatting>
  <conditionalFormatting sqref="E24">
    <cfRule type="duplicateValues" priority="99" dxfId="0" stopIfTrue="1">
      <formula>AND(COUNTIF($E$24:$E$24,E24)&gt;1,NOT(ISBLANK(E24)))</formula>
    </cfRule>
  </conditionalFormatting>
  <conditionalFormatting sqref="E24">
    <cfRule type="duplicateValues" priority="98" dxfId="0" stopIfTrue="1">
      <formula>AND(COUNTIF($E$24:$E$24,E24)&gt;1,NOT(ISBLANK(E24)))</formula>
    </cfRule>
  </conditionalFormatting>
  <conditionalFormatting sqref="G24">
    <cfRule type="duplicateValues" priority="96" dxfId="0" stopIfTrue="1">
      <formula>AND(COUNTIF($G$24:$G$24,G24)&gt;1,NOT(ISBLANK(G24)))</formula>
    </cfRule>
  </conditionalFormatting>
  <conditionalFormatting sqref="F24">
    <cfRule type="duplicateValues" priority="95" dxfId="0" stopIfTrue="1">
      <formula>AND(COUNTIF($F$24:$F$24,F24)&gt;1,NOT(ISBLANK(F24)))</formula>
    </cfRule>
  </conditionalFormatting>
  <conditionalFormatting sqref="F24">
    <cfRule type="duplicateValues" priority="94" dxfId="0" stopIfTrue="1">
      <formula>AND(COUNTIF($F$24:$F$24,F24)&gt;1,NOT(ISBLANK(F24)))</formula>
    </cfRule>
  </conditionalFormatting>
  <conditionalFormatting sqref="C25:D25">
    <cfRule type="duplicateValues" priority="93" dxfId="0" stopIfTrue="1">
      <formula>AND(COUNTIF($C$25:$D$25,C25)&gt;1,NOT(ISBLANK(C25)))</formula>
    </cfRule>
  </conditionalFormatting>
  <conditionalFormatting sqref="C25:D25">
    <cfRule type="duplicateValues" priority="92" dxfId="0" stopIfTrue="1">
      <formula>AND(COUNTIF($C$25:$D$25,C25)&gt;1,NOT(ISBLANK(C25)))</formula>
    </cfRule>
  </conditionalFormatting>
  <conditionalFormatting sqref="E25">
    <cfRule type="duplicateValues" priority="91" dxfId="0" stopIfTrue="1">
      <formula>AND(COUNTIF($E$25:$E$25,E25)&gt;1,NOT(ISBLANK(E25)))</formula>
    </cfRule>
  </conditionalFormatting>
  <conditionalFormatting sqref="E25">
    <cfRule type="duplicateValues" priority="90" dxfId="0" stopIfTrue="1">
      <formula>AND(COUNTIF($E$25:$E$25,E25)&gt;1,NOT(ISBLANK(E25)))</formula>
    </cfRule>
  </conditionalFormatting>
  <conditionalFormatting sqref="E25">
    <cfRule type="duplicateValues" priority="89" dxfId="0" stopIfTrue="1">
      <formula>AND(COUNTIF($E$25:$E$25,E25)&gt;1,NOT(ISBLANK(E25)))</formula>
    </cfRule>
  </conditionalFormatting>
  <conditionalFormatting sqref="E25">
    <cfRule type="duplicateValues" priority="88" dxfId="0" stopIfTrue="1">
      <formula>AND(COUNTIF($E$25:$E$25,E25)&gt;1,NOT(ISBLANK(E25)))</formula>
    </cfRule>
  </conditionalFormatting>
  <conditionalFormatting sqref="G25">
    <cfRule type="duplicateValues" priority="86" dxfId="0" stopIfTrue="1">
      <formula>AND(COUNTIF($G$25:$G$25,G25)&gt;1,NOT(ISBLANK(G25)))</formula>
    </cfRule>
  </conditionalFormatting>
  <conditionalFormatting sqref="F25">
    <cfRule type="duplicateValues" priority="85" dxfId="0" stopIfTrue="1">
      <formula>AND(COUNTIF($F$25:$F$25,F25)&gt;1,NOT(ISBLANK(F25)))</formula>
    </cfRule>
  </conditionalFormatting>
  <conditionalFormatting sqref="F25">
    <cfRule type="duplicateValues" priority="84" dxfId="0" stopIfTrue="1">
      <formula>AND(COUNTIF($F$25:$F$25,F25)&gt;1,NOT(ISBLANK(F25)))</formula>
    </cfRule>
  </conditionalFormatting>
  <conditionalFormatting sqref="C26:D26">
    <cfRule type="duplicateValues" priority="83" dxfId="0" stopIfTrue="1">
      <formula>AND(COUNTIF($C$26:$D$26,C26)&gt;1,NOT(ISBLANK(C26)))</formula>
    </cfRule>
  </conditionalFormatting>
  <conditionalFormatting sqref="C26:D26">
    <cfRule type="duplicateValues" priority="82" dxfId="0" stopIfTrue="1">
      <formula>AND(COUNTIF($C$26:$D$26,C26)&gt;1,NOT(ISBLANK(C26)))</formula>
    </cfRule>
  </conditionalFormatting>
  <conditionalFormatting sqref="E26">
    <cfRule type="duplicateValues" priority="81" dxfId="0" stopIfTrue="1">
      <formula>AND(COUNTIF($E$26:$E$26,E26)&gt;1,NOT(ISBLANK(E26)))</formula>
    </cfRule>
  </conditionalFormatting>
  <conditionalFormatting sqref="E26">
    <cfRule type="duplicateValues" priority="80" dxfId="0" stopIfTrue="1">
      <formula>AND(COUNTIF($E$26:$E$26,E26)&gt;1,NOT(ISBLANK(E26)))</formula>
    </cfRule>
  </conditionalFormatting>
  <conditionalFormatting sqref="E26">
    <cfRule type="duplicateValues" priority="79" dxfId="0" stopIfTrue="1">
      <formula>AND(COUNTIF($E$26:$E$26,E26)&gt;1,NOT(ISBLANK(E26)))</formula>
    </cfRule>
  </conditionalFormatting>
  <conditionalFormatting sqref="E26">
    <cfRule type="duplicateValues" priority="78" dxfId="0" stopIfTrue="1">
      <formula>AND(COUNTIF($E$26:$E$26,E26)&gt;1,NOT(ISBLANK(E26)))</formula>
    </cfRule>
  </conditionalFormatting>
  <conditionalFormatting sqref="G26">
    <cfRule type="duplicateValues" priority="76" dxfId="0" stopIfTrue="1">
      <formula>AND(COUNTIF($G$26:$G$26,G26)&gt;1,NOT(ISBLANK(G26)))</formula>
    </cfRule>
  </conditionalFormatting>
  <conditionalFormatting sqref="F26">
    <cfRule type="duplicateValues" priority="75" dxfId="0" stopIfTrue="1">
      <formula>AND(COUNTIF($F$26:$F$26,F26)&gt;1,NOT(ISBLANK(F26)))</formula>
    </cfRule>
  </conditionalFormatting>
  <conditionalFormatting sqref="F26">
    <cfRule type="duplicateValues" priority="74" dxfId="0" stopIfTrue="1">
      <formula>AND(COUNTIF($F$26:$F$26,F26)&gt;1,NOT(ISBLANK(F26)))</formula>
    </cfRule>
  </conditionalFormatting>
  <conditionalFormatting sqref="C27:D27">
    <cfRule type="duplicateValues" priority="73" dxfId="0" stopIfTrue="1">
      <formula>AND(COUNTIF($C$27:$D$27,C27)&gt;1,NOT(ISBLANK(C27)))</formula>
    </cfRule>
  </conditionalFormatting>
  <conditionalFormatting sqref="C27:D27">
    <cfRule type="duplicateValues" priority="72" dxfId="0" stopIfTrue="1">
      <formula>AND(COUNTIF($C$27:$D$27,C27)&gt;1,NOT(ISBLANK(C27)))</formula>
    </cfRule>
  </conditionalFormatting>
  <conditionalFormatting sqref="E27">
    <cfRule type="duplicateValues" priority="71" dxfId="0" stopIfTrue="1">
      <formula>AND(COUNTIF($E$27:$E$27,E27)&gt;1,NOT(ISBLANK(E27)))</formula>
    </cfRule>
  </conditionalFormatting>
  <conditionalFormatting sqref="E27">
    <cfRule type="duplicateValues" priority="70" dxfId="0" stopIfTrue="1">
      <formula>AND(COUNTIF($E$27:$E$27,E27)&gt;1,NOT(ISBLANK(E27)))</formula>
    </cfRule>
  </conditionalFormatting>
  <conditionalFormatting sqref="E27">
    <cfRule type="duplicateValues" priority="69" dxfId="0" stopIfTrue="1">
      <formula>AND(COUNTIF($E$27:$E$27,E27)&gt;1,NOT(ISBLANK(E27)))</formula>
    </cfRule>
  </conditionalFormatting>
  <conditionalFormatting sqref="E27">
    <cfRule type="duplicateValues" priority="68" dxfId="0" stopIfTrue="1">
      <formula>AND(COUNTIF($E$27:$E$27,E27)&gt;1,NOT(ISBLANK(E27)))</formula>
    </cfRule>
  </conditionalFormatting>
  <conditionalFormatting sqref="G27">
    <cfRule type="duplicateValues" priority="66" dxfId="0" stopIfTrue="1">
      <formula>AND(COUNTIF($G$27:$G$27,G27)&gt;1,NOT(ISBLANK(G27)))</formula>
    </cfRule>
  </conditionalFormatting>
  <conditionalFormatting sqref="F27">
    <cfRule type="duplicateValues" priority="65" dxfId="0" stopIfTrue="1">
      <formula>AND(COUNTIF($F$27:$F$27,F27)&gt;1,NOT(ISBLANK(F27)))</formula>
    </cfRule>
  </conditionalFormatting>
  <conditionalFormatting sqref="F27">
    <cfRule type="duplicateValues" priority="64" dxfId="0" stopIfTrue="1">
      <formula>AND(COUNTIF($F$27:$F$27,F27)&gt;1,NOT(ISBLANK(F27)))</formula>
    </cfRule>
  </conditionalFormatting>
  <conditionalFormatting sqref="C28:D28">
    <cfRule type="duplicateValues" priority="63" dxfId="0" stopIfTrue="1">
      <formula>AND(COUNTIF($C$28:$D$28,C28)&gt;1,NOT(ISBLANK(C28)))</formula>
    </cfRule>
  </conditionalFormatting>
  <conditionalFormatting sqref="C28:D28">
    <cfRule type="duplicateValues" priority="62" dxfId="0" stopIfTrue="1">
      <formula>AND(COUNTIF($C$28:$D$28,C28)&gt;1,NOT(ISBLANK(C28)))</formula>
    </cfRule>
  </conditionalFormatting>
  <conditionalFormatting sqref="E28">
    <cfRule type="duplicateValues" priority="61" dxfId="0" stopIfTrue="1">
      <formula>AND(COUNTIF($E$28:$E$28,E28)&gt;1,NOT(ISBLANK(E28)))</formula>
    </cfRule>
  </conditionalFormatting>
  <conditionalFormatting sqref="E28">
    <cfRule type="duplicateValues" priority="60" dxfId="0" stopIfTrue="1">
      <formula>AND(COUNTIF($E$28:$E$28,E28)&gt;1,NOT(ISBLANK(E28)))</formula>
    </cfRule>
  </conditionalFormatting>
  <conditionalFormatting sqref="E28">
    <cfRule type="duplicateValues" priority="59" dxfId="0" stopIfTrue="1">
      <formula>AND(COUNTIF($E$28:$E$28,E28)&gt;1,NOT(ISBLANK(E28)))</formula>
    </cfRule>
  </conditionalFormatting>
  <conditionalFormatting sqref="E28">
    <cfRule type="duplicateValues" priority="58" dxfId="0" stopIfTrue="1">
      <formula>AND(COUNTIF($E$28:$E$28,E28)&gt;1,NOT(ISBLANK(E28)))</formula>
    </cfRule>
  </conditionalFormatting>
  <conditionalFormatting sqref="G28">
    <cfRule type="duplicateValues" priority="56" dxfId="0" stopIfTrue="1">
      <formula>AND(COUNTIF($G$28:$G$28,G28)&gt;1,NOT(ISBLANK(G28)))</formula>
    </cfRule>
  </conditionalFormatting>
  <conditionalFormatting sqref="F28">
    <cfRule type="duplicateValues" priority="55" dxfId="0" stopIfTrue="1">
      <formula>AND(COUNTIF($F$28:$F$28,F28)&gt;1,NOT(ISBLANK(F28)))</formula>
    </cfRule>
  </conditionalFormatting>
  <conditionalFormatting sqref="F28">
    <cfRule type="duplicateValues" priority="54" dxfId="0" stopIfTrue="1">
      <formula>AND(COUNTIF($F$28:$F$28,F28)&gt;1,NOT(ISBLANK(F28)))</formula>
    </cfRule>
  </conditionalFormatting>
  <conditionalFormatting sqref="C29:D29">
    <cfRule type="duplicateValues" priority="53" dxfId="0" stopIfTrue="1">
      <formula>AND(COUNTIF($C$29:$D$29,C29)&gt;1,NOT(ISBLANK(C29)))</formula>
    </cfRule>
  </conditionalFormatting>
  <conditionalFormatting sqref="C29:D29">
    <cfRule type="duplicateValues" priority="52" dxfId="0" stopIfTrue="1">
      <formula>AND(COUNTIF($C$29:$D$29,C29)&gt;1,NOT(ISBLANK(C29)))</formula>
    </cfRule>
  </conditionalFormatting>
  <conditionalFormatting sqref="E29">
    <cfRule type="duplicateValues" priority="51" dxfId="0" stopIfTrue="1">
      <formula>AND(COUNTIF($E$29:$E$29,E29)&gt;1,NOT(ISBLANK(E29)))</formula>
    </cfRule>
  </conditionalFormatting>
  <conditionalFormatting sqref="E29">
    <cfRule type="duplicateValues" priority="50" dxfId="0" stopIfTrue="1">
      <formula>AND(COUNTIF($E$29:$E$29,E29)&gt;1,NOT(ISBLANK(E29)))</formula>
    </cfRule>
  </conditionalFormatting>
  <conditionalFormatting sqref="E29">
    <cfRule type="duplicateValues" priority="49" dxfId="0" stopIfTrue="1">
      <formula>AND(COUNTIF($E$29:$E$29,E29)&gt;1,NOT(ISBLANK(E29)))</formula>
    </cfRule>
  </conditionalFormatting>
  <conditionalFormatting sqref="E29">
    <cfRule type="duplicateValues" priority="48" dxfId="0" stopIfTrue="1">
      <formula>AND(COUNTIF($E$29:$E$29,E29)&gt;1,NOT(ISBLANK(E29)))</formula>
    </cfRule>
  </conditionalFormatting>
  <conditionalFormatting sqref="G29">
    <cfRule type="duplicateValues" priority="46" dxfId="0" stopIfTrue="1">
      <formula>AND(COUNTIF($G$29:$G$29,G29)&gt;1,NOT(ISBLANK(G29)))</formula>
    </cfRule>
  </conditionalFormatting>
  <conditionalFormatting sqref="F29">
    <cfRule type="duplicateValues" priority="45" dxfId="0" stopIfTrue="1">
      <formula>AND(COUNTIF($F$29:$F$29,F29)&gt;1,NOT(ISBLANK(F29)))</formula>
    </cfRule>
  </conditionalFormatting>
  <conditionalFormatting sqref="C30:D30">
    <cfRule type="duplicateValues" priority="44" dxfId="0" stopIfTrue="1">
      <formula>AND(COUNTIF($C$30:$D$30,C30)&gt;1,NOT(ISBLANK(C30)))</formula>
    </cfRule>
  </conditionalFormatting>
  <conditionalFormatting sqref="C30:D30">
    <cfRule type="duplicateValues" priority="43" dxfId="0" stopIfTrue="1">
      <formula>AND(COUNTIF($C$30:$D$30,C30)&gt;1,NOT(ISBLANK(C30)))</formula>
    </cfRule>
  </conditionalFormatting>
  <conditionalFormatting sqref="E30">
    <cfRule type="duplicateValues" priority="42" dxfId="0" stopIfTrue="1">
      <formula>AND(COUNTIF($E$30:$E$30,E30)&gt;1,NOT(ISBLANK(E30)))</formula>
    </cfRule>
  </conditionalFormatting>
  <conditionalFormatting sqref="E30">
    <cfRule type="duplicateValues" priority="41" dxfId="0" stopIfTrue="1">
      <formula>AND(COUNTIF($E$30:$E$30,E30)&gt;1,NOT(ISBLANK(E30)))</formula>
    </cfRule>
  </conditionalFormatting>
  <conditionalFormatting sqref="E30">
    <cfRule type="duplicateValues" priority="40" dxfId="0" stopIfTrue="1">
      <formula>AND(COUNTIF($E$30:$E$30,E30)&gt;1,NOT(ISBLANK(E30)))</formula>
    </cfRule>
  </conditionalFormatting>
  <conditionalFormatting sqref="E30">
    <cfRule type="duplicateValues" priority="39" dxfId="0" stopIfTrue="1">
      <formula>AND(COUNTIF($E$30:$E$30,E30)&gt;1,NOT(ISBLANK(E30)))</formula>
    </cfRule>
  </conditionalFormatting>
  <conditionalFormatting sqref="G30">
    <cfRule type="duplicateValues" priority="37" dxfId="0" stopIfTrue="1">
      <formula>AND(COUNTIF($G$30:$G$30,G30)&gt;1,NOT(ISBLANK(G30)))</formula>
    </cfRule>
  </conditionalFormatting>
  <conditionalFormatting sqref="F30">
    <cfRule type="duplicateValues" priority="36" dxfId="0" stopIfTrue="1">
      <formula>AND(COUNTIF($F$30:$F$30,F30)&gt;1,NOT(ISBLANK(F30)))</formula>
    </cfRule>
  </conditionalFormatting>
  <conditionalFormatting sqref="C31:D31">
    <cfRule type="duplicateValues" priority="35" dxfId="0" stopIfTrue="1">
      <formula>AND(COUNTIF($C$31:$D$31,C31)&gt;1,NOT(ISBLANK(C31)))</formula>
    </cfRule>
  </conditionalFormatting>
  <conditionalFormatting sqref="C31:D31">
    <cfRule type="duplicateValues" priority="34" dxfId="0" stopIfTrue="1">
      <formula>AND(COUNTIF($C$31:$D$31,C31)&gt;1,NOT(ISBLANK(C31)))</formula>
    </cfRule>
  </conditionalFormatting>
  <conditionalFormatting sqref="E31">
    <cfRule type="duplicateValues" priority="33" dxfId="0" stopIfTrue="1">
      <formula>AND(COUNTIF($E$31:$E$31,E31)&gt;1,NOT(ISBLANK(E31)))</formula>
    </cfRule>
  </conditionalFormatting>
  <conditionalFormatting sqref="E31">
    <cfRule type="duplicateValues" priority="32" dxfId="0" stopIfTrue="1">
      <formula>AND(COUNTIF($E$31:$E$31,E31)&gt;1,NOT(ISBLANK(E31)))</formula>
    </cfRule>
  </conditionalFormatting>
  <conditionalFormatting sqref="E31">
    <cfRule type="duplicateValues" priority="31" dxfId="0" stopIfTrue="1">
      <formula>AND(COUNTIF($E$31:$E$31,E31)&gt;1,NOT(ISBLANK(E31)))</formula>
    </cfRule>
  </conditionalFormatting>
  <conditionalFormatting sqref="E31">
    <cfRule type="duplicateValues" priority="30" dxfId="0" stopIfTrue="1">
      <formula>AND(COUNTIF($E$31:$E$31,E31)&gt;1,NOT(ISBLANK(E31)))</formula>
    </cfRule>
  </conditionalFormatting>
  <conditionalFormatting sqref="C32:D32">
    <cfRule type="duplicateValues" priority="28" dxfId="0" stopIfTrue="1">
      <formula>AND(COUNTIF($C$32:$D$32,C32)&gt;1,NOT(ISBLANK(C32)))</formula>
    </cfRule>
  </conditionalFormatting>
  <conditionalFormatting sqref="C32:D32">
    <cfRule type="duplicateValues" priority="27" dxfId="0" stopIfTrue="1">
      <formula>AND(COUNTIF($C$32:$D$32,C32)&gt;1,NOT(ISBLANK(C32)))</formula>
    </cfRule>
  </conditionalFormatting>
  <conditionalFormatting sqref="E32">
    <cfRule type="duplicateValues" priority="26" dxfId="0" stopIfTrue="1">
      <formula>AND(COUNTIF($E$32:$E$32,E32)&gt;1,NOT(ISBLANK(E32)))</formula>
    </cfRule>
  </conditionalFormatting>
  <conditionalFormatting sqref="E32">
    <cfRule type="duplicateValues" priority="25" dxfId="0" stopIfTrue="1">
      <formula>AND(COUNTIF($E$32:$E$32,E32)&gt;1,NOT(ISBLANK(E32)))</formula>
    </cfRule>
  </conditionalFormatting>
  <conditionalFormatting sqref="E32">
    <cfRule type="duplicateValues" priority="24" dxfId="0" stopIfTrue="1">
      <formula>AND(COUNTIF($E$32:$E$32,E32)&gt;1,NOT(ISBLANK(E32)))</formula>
    </cfRule>
  </conditionalFormatting>
  <conditionalFormatting sqref="E32">
    <cfRule type="duplicateValues" priority="23" dxfId="0" stopIfTrue="1">
      <formula>AND(COUNTIF($E$32:$E$32,E32)&gt;1,NOT(ISBLANK(E32)))</formula>
    </cfRule>
  </conditionalFormatting>
  <conditionalFormatting sqref="C33:D33">
    <cfRule type="duplicateValues" priority="21" dxfId="0" stopIfTrue="1">
      <formula>AND(COUNTIF($C$33:$D$33,C33)&gt;1,NOT(ISBLANK(C33)))</formula>
    </cfRule>
  </conditionalFormatting>
  <conditionalFormatting sqref="C33:D33">
    <cfRule type="duplicateValues" priority="20" dxfId="0" stopIfTrue="1">
      <formula>AND(COUNTIF($C$33:$D$33,C33)&gt;1,NOT(ISBLANK(C33)))</formula>
    </cfRule>
  </conditionalFormatting>
  <conditionalFormatting sqref="E33">
    <cfRule type="duplicateValues" priority="19" dxfId="0" stopIfTrue="1">
      <formula>AND(COUNTIF($E$33:$E$33,E33)&gt;1,NOT(ISBLANK(E33)))</formula>
    </cfRule>
  </conditionalFormatting>
  <conditionalFormatting sqref="E33">
    <cfRule type="duplicateValues" priority="18" dxfId="0" stopIfTrue="1">
      <formula>AND(COUNTIF($E$33:$E$33,E33)&gt;1,NOT(ISBLANK(E33)))</formula>
    </cfRule>
  </conditionalFormatting>
  <conditionalFormatting sqref="E33">
    <cfRule type="duplicateValues" priority="17" dxfId="0" stopIfTrue="1">
      <formula>AND(COUNTIF($E$33:$E$33,E33)&gt;1,NOT(ISBLANK(E33)))</formula>
    </cfRule>
  </conditionalFormatting>
  <conditionalFormatting sqref="E33">
    <cfRule type="duplicateValues" priority="16" dxfId="0" stopIfTrue="1">
      <formula>AND(COUNTIF($E$33:$E$33,E33)&gt;1,NOT(ISBLANK(E33)))</formula>
    </cfRule>
  </conditionalFormatting>
  <conditionalFormatting sqref="C34:D34">
    <cfRule type="duplicateValues" priority="14" dxfId="0" stopIfTrue="1">
      <formula>AND(COUNTIF($C$34:$D$34,C34)&gt;1,NOT(ISBLANK(C34)))</formula>
    </cfRule>
  </conditionalFormatting>
  <conditionalFormatting sqref="C34:D34">
    <cfRule type="duplicateValues" priority="13" dxfId="0" stopIfTrue="1">
      <formula>AND(COUNTIF($C$34:$D$34,C34)&gt;1,NOT(ISBLANK(C34)))</formula>
    </cfRule>
  </conditionalFormatting>
  <conditionalFormatting sqref="E34">
    <cfRule type="duplicateValues" priority="12" dxfId="0" stopIfTrue="1">
      <formula>AND(COUNTIF($E$34:$E$34,E34)&gt;1,NOT(ISBLANK(E34)))</formula>
    </cfRule>
  </conditionalFormatting>
  <conditionalFormatting sqref="E34">
    <cfRule type="duplicateValues" priority="11" dxfId="0" stopIfTrue="1">
      <formula>AND(COUNTIF($E$34:$E$34,E34)&gt;1,NOT(ISBLANK(E34)))</formula>
    </cfRule>
  </conditionalFormatting>
  <conditionalFormatting sqref="E34">
    <cfRule type="duplicateValues" priority="10" dxfId="0" stopIfTrue="1">
      <formula>AND(COUNTIF($E$34:$E$34,E34)&gt;1,NOT(ISBLANK(E34)))</formula>
    </cfRule>
  </conditionalFormatting>
  <conditionalFormatting sqref="E34">
    <cfRule type="duplicateValues" priority="9" dxfId="0" stopIfTrue="1">
      <formula>AND(COUNTIF($E$34:$E$34,E34)&gt;1,NOT(ISBLANK(E34)))</formula>
    </cfRule>
  </conditionalFormatting>
  <conditionalFormatting sqref="C35:D35">
    <cfRule type="duplicateValues" priority="7" dxfId="0" stopIfTrue="1">
      <formula>AND(COUNTIF($C$35:$D$35,C35)&gt;1,NOT(ISBLANK(C35)))</formula>
    </cfRule>
  </conditionalFormatting>
  <conditionalFormatting sqref="C35:D35">
    <cfRule type="duplicateValues" priority="6" dxfId="0" stopIfTrue="1">
      <formula>AND(COUNTIF($C$35:$D$35,C35)&gt;1,NOT(ISBLANK(C35)))</formula>
    </cfRule>
  </conditionalFormatting>
  <conditionalFormatting sqref="E35">
    <cfRule type="duplicateValues" priority="5" dxfId="0" stopIfTrue="1">
      <formula>AND(COUNTIF($E$35:$E$35,E35)&gt;1,NOT(ISBLANK(E35)))</formula>
    </cfRule>
  </conditionalFormatting>
  <conditionalFormatting sqref="E35">
    <cfRule type="duplicateValues" priority="4" dxfId="0" stopIfTrue="1">
      <formula>AND(COUNTIF($E$35:$E$35,E35)&gt;1,NOT(ISBLANK(E35)))</formula>
    </cfRule>
  </conditionalFormatting>
  <conditionalFormatting sqref="E35">
    <cfRule type="duplicateValues" priority="3" dxfId="0" stopIfTrue="1">
      <formula>AND(COUNTIF($E$35:$E$35,E35)&gt;1,NOT(ISBLANK(E35)))</formula>
    </cfRule>
  </conditionalFormatting>
  <conditionalFormatting sqref="E35">
    <cfRule type="duplicateValues" priority="2" dxfId="0" stopIfTrue="1">
      <formula>AND(COUNTIF($E$35:$E$35,E35)&gt;1,NOT(ISBLANK(E35)))</formula>
    </cfRule>
  </conditionalFormatting>
  <printOptions horizontalCentered="1"/>
  <pageMargins left="0.2362204724409449" right="0.2362204724409449" top="0.6299212598425197" bottom="0.2362204724409449" header="0.35433070866141736" footer="0.15748031496062992"/>
  <pageSetup fitToHeight="0" fitToWidth="1" horizontalDpi="300" verticalDpi="300" orientation="portrait" paperSize="9" scale="59" r:id="rId1"/>
  <rowBreaks count="7" manualBreakCount="7">
    <brk id="51" max="11" man="1"/>
    <brk id="124" max="11" man="1"/>
    <brk id="160" max="11" man="1"/>
    <brk id="168" max="11" man="1"/>
    <brk id="190" max="11" man="1"/>
    <brk id="201" max="11" man="1"/>
    <brk id="238" max="11" man="1"/>
  </rowBreaks>
  <ignoredErrors>
    <ignoredError sqref="I2" unlockedFormula="1"/>
  </ignoredErrors>
</worksheet>
</file>

<file path=xl/worksheets/sheet6.xml><?xml version="1.0" encoding="utf-8"?>
<worksheet xmlns="http://schemas.openxmlformats.org/spreadsheetml/2006/main" xmlns:r="http://schemas.openxmlformats.org/officeDocument/2006/relationships">
  <sheetPr>
    <tabColor rgb="FF7030A0"/>
  </sheetPr>
  <dimension ref="A1:T100"/>
  <sheetViews>
    <sheetView view="pageBreakPreview" zoomScale="90" zoomScaleSheetLayoutView="90" zoomScalePageLayoutView="0" workbookViewId="0" topLeftCell="A1">
      <selection activeCell="N12" sqref="N12"/>
    </sheetView>
  </sheetViews>
  <sheetFormatPr defaultColWidth="9.140625" defaultRowHeight="12.75"/>
  <cols>
    <col min="1" max="1" width="4.8515625" style="28" customWidth="1"/>
    <col min="2" max="2" width="7.7109375" style="28" bestFit="1" customWidth="1"/>
    <col min="3" max="3" width="14.421875" style="21" customWidth="1"/>
    <col min="4" max="4" width="20.8515625" style="54" customWidth="1"/>
    <col min="5" max="5" width="30.421875" style="54" customWidth="1"/>
    <col min="6" max="6" width="9.28125" style="21" customWidth="1"/>
    <col min="7" max="7" width="7.57421875" style="29" customWidth="1"/>
    <col min="8" max="8" width="2.140625" style="21" customWidth="1"/>
    <col min="9" max="9" width="4.421875" style="28" customWidth="1"/>
    <col min="10" max="10" width="9.8515625" style="28" hidden="1" customWidth="1"/>
    <col min="11" max="11" width="6.57421875" style="28" customWidth="1"/>
    <col min="12" max="12" width="12.7109375" style="30" customWidth="1"/>
    <col min="13" max="13" width="14.7109375" style="58" bestFit="1" customWidth="1"/>
    <col min="14" max="14" width="26.8515625" style="58" customWidth="1"/>
    <col min="15" max="15" width="10.421875" style="21" customWidth="1"/>
    <col min="16" max="16" width="7.7109375" style="21" customWidth="1"/>
    <col min="17" max="17" width="5.7109375" style="21" customWidth="1"/>
    <col min="18" max="18" width="9.140625" style="21" customWidth="1"/>
    <col min="19" max="19" width="6.00390625" style="322" bestFit="1" customWidth="1"/>
    <col min="20" max="20" width="4.421875" style="320" bestFit="1" customWidth="1"/>
    <col min="21" max="16384" width="9.140625" style="21" customWidth="1"/>
  </cols>
  <sheetData>
    <row r="1" spans="1:20" s="10" customFormat="1" ht="53.25" customHeight="1">
      <c r="A1" s="474" t="str">
        <f>(BİLGİLERİ!A2)</f>
        <v>Atletizm Federasyonu                                                                                                                                                                                                                                                   Adana Atletizm İl Temsilciliği</v>
      </c>
      <c r="B1" s="474"/>
      <c r="C1" s="474"/>
      <c r="D1" s="474"/>
      <c r="E1" s="474"/>
      <c r="F1" s="474"/>
      <c r="G1" s="474"/>
      <c r="H1" s="474"/>
      <c r="I1" s="474"/>
      <c r="J1" s="474"/>
      <c r="K1" s="474"/>
      <c r="L1" s="474"/>
      <c r="M1" s="474"/>
      <c r="N1" s="474"/>
      <c r="O1" s="474"/>
      <c r="P1" s="474"/>
      <c r="S1" s="321"/>
      <c r="T1" s="319"/>
    </row>
    <row r="2" spans="1:20" s="10" customFormat="1" ht="24.75" customHeight="1">
      <c r="A2" s="475" t="str">
        <f>BİLGİLERİ!F19</f>
        <v>Sprint ve Atlamalar Federasyon Deneme Yarışmaları</v>
      </c>
      <c r="B2" s="475"/>
      <c r="C2" s="475"/>
      <c r="D2" s="475"/>
      <c r="E2" s="475"/>
      <c r="F2" s="475"/>
      <c r="G2" s="475"/>
      <c r="H2" s="475"/>
      <c r="I2" s="475"/>
      <c r="J2" s="475"/>
      <c r="K2" s="475"/>
      <c r="L2" s="475"/>
      <c r="M2" s="475"/>
      <c r="N2" s="475"/>
      <c r="O2" s="475"/>
      <c r="P2" s="475"/>
      <c r="S2" s="321"/>
      <c r="T2" s="319"/>
    </row>
    <row r="3" spans="1:20" s="12" customFormat="1" ht="21.75" customHeight="1">
      <c r="A3" s="476" t="s">
        <v>68</v>
      </c>
      <c r="B3" s="476"/>
      <c r="C3" s="476"/>
      <c r="D3" s="477" t="s">
        <v>164</v>
      </c>
      <c r="E3" s="477"/>
      <c r="F3" s="478" t="s">
        <v>45</v>
      </c>
      <c r="G3" s="478"/>
      <c r="H3" s="11" t="s">
        <v>53</v>
      </c>
      <c r="I3" s="488">
        <f>'YARIŞMA PROGRAMI'!D16</f>
        <v>2234</v>
      </c>
      <c r="J3" s="488"/>
      <c r="K3" s="488"/>
      <c r="L3" s="488"/>
      <c r="M3" s="264"/>
      <c r="N3" s="486"/>
      <c r="O3" s="486"/>
      <c r="P3" s="486"/>
      <c r="S3" s="321"/>
      <c r="T3" s="319"/>
    </row>
    <row r="4" spans="1:20" s="12" customFormat="1" ht="17.25" customHeight="1">
      <c r="A4" s="481" t="s">
        <v>57</v>
      </c>
      <c r="B4" s="481"/>
      <c r="C4" s="481"/>
      <c r="D4" s="482" t="s">
        <v>314</v>
      </c>
      <c r="E4" s="482"/>
      <c r="F4" s="34"/>
      <c r="G4" s="34"/>
      <c r="H4" s="34"/>
      <c r="I4" s="34"/>
      <c r="J4" s="34"/>
      <c r="K4" s="34"/>
      <c r="L4" s="35"/>
      <c r="M4" s="86" t="s">
        <v>66</v>
      </c>
      <c r="N4" s="487" t="str">
        <f>'YARIŞMA PROGRAMI'!B16</f>
        <v>11 Mayıs 2014 - 16.25</v>
      </c>
      <c r="O4" s="487"/>
      <c r="P4" s="487"/>
      <c r="S4" s="321"/>
      <c r="T4" s="319"/>
    </row>
    <row r="5" spans="1:20" s="10" customFormat="1" ht="19.5" customHeight="1">
      <c r="A5" s="13"/>
      <c r="B5" s="13"/>
      <c r="C5" s="14"/>
      <c r="D5" s="15"/>
      <c r="E5" s="16"/>
      <c r="F5" s="16"/>
      <c r="G5" s="16"/>
      <c r="H5" s="16"/>
      <c r="I5" s="13"/>
      <c r="J5" s="13"/>
      <c r="K5" s="13"/>
      <c r="L5" s="17"/>
      <c r="M5" s="18"/>
      <c r="N5" s="485">
        <v>41770.74012488426</v>
      </c>
      <c r="O5" s="485"/>
      <c r="P5" s="485"/>
      <c r="S5" s="321"/>
      <c r="T5" s="319"/>
    </row>
    <row r="6" spans="1:20" s="19" customFormat="1" ht="24.75" customHeight="1">
      <c r="A6" s="483" t="s">
        <v>11</v>
      </c>
      <c r="B6" s="489" t="s">
        <v>51</v>
      </c>
      <c r="C6" s="491" t="s">
        <v>64</v>
      </c>
      <c r="D6" s="484" t="s">
        <v>13</v>
      </c>
      <c r="E6" s="484" t="s">
        <v>97</v>
      </c>
      <c r="F6" s="484" t="s">
        <v>14</v>
      </c>
      <c r="G6" s="479" t="s">
        <v>147</v>
      </c>
      <c r="I6" s="332" t="s">
        <v>15</v>
      </c>
      <c r="J6" s="333"/>
      <c r="K6" s="333"/>
      <c r="L6" s="333"/>
      <c r="M6" s="336" t="s">
        <v>193</v>
      </c>
      <c r="N6" s="337"/>
      <c r="O6" s="333"/>
      <c r="P6" s="334"/>
      <c r="S6" s="322"/>
      <c r="T6" s="320"/>
    </row>
    <row r="7" spans="1:16" ht="26.25" customHeight="1">
      <c r="A7" s="483"/>
      <c r="B7" s="490"/>
      <c r="C7" s="491"/>
      <c r="D7" s="484"/>
      <c r="E7" s="484"/>
      <c r="F7" s="484"/>
      <c r="G7" s="480"/>
      <c r="H7" s="20"/>
      <c r="I7" s="51" t="s">
        <v>11</v>
      </c>
      <c r="J7" s="48" t="s">
        <v>52</v>
      </c>
      <c r="K7" s="48" t="s">
        <v>51</v>
      </c>
      <c r="L7" s="49" t="s">
        <v>12</v>
      </c>
      <c r="M7" s="50" t="s">
        <v>13</v>
      </c>
      <c r="N7" s="50" t="s">
        <v>97</v>
      </c>
      <c r="O7" s="362" t="s">
        <v>14</v>
      </c>
      <c r="P7" s="48" t="s">
        <v>27</v>
      </c>
    </row>
    <row r="8" spans="1:20" s="19" customFormat="1" ht="38.25" customHeight="1">
      <c r="A8" s="23">
        <v>1</v>
      </c>
      <c r="B8" s="23">
        <v>420</v>
      </c>
      <c r="C8" s="26">
        <v>31048</v>
      </c>
      <c r="D8" s="340" t="s">
        <v>306</v>
      </c>
      <c r="E8" s="341" t="s">
        <v>307</v>
      </c>
      <c r="F8" s="27">
        <v>3242</v>
      </c>
      <c r="G8" s="352" t="s">
        <v>332</v>
      </c>
      <c r="H8" s="22"/>
      <c r="I8" s="23">
        <v>1</v>
      </c>
      <c r="J8" s="24"/>
      <c r="K8" s="25" t="s">
        <v>200</v>
      </c>
      <c r="L8" s="26" t="s">
        <v>200</v>
      </c>
      <c r="M8" s="52" t="s">
        <v>200</v>
      </c>
      <c r="N8" s="52" t="s">
        <v>200</v>
      </c>
      <c r="O8" s="27"/>
      <c r="P8" s="25"/>
      <c r="S8" s="322"/>
      <c r="T8" s="320"/>
    </row>
    <row r="9" spans="1:20" s="19" customFormat="1" ht="38.25" customHeight="1">
      <c r="A9" s="23"/>
      <c r="B9" s="23"/>
      <c r="C9" s="26"/>
      <c r="D9" s="340"/>
      <c r="E9" s="341"/>
      <c r="F9" s="27"/>
      <c r="G9" s="352" t="s">
        <v>332</v>
      </c>
      <c r="H9" s="22"/>
      <c r="I9" s="23">
        <v>2</v>
      </c>
      <c r="J9" s="24"/>
      <c r="K9" s="25" t="s">
        <v>200</v>
      </c>
      <c r="L9" s="26" t="s">
        <v>200</v>
      </c>
      <c r="M9" s="52" t="s">
        <v>200</v>
      </c>
      <c r="N9" s="52" t="s">
        <v>200</v>
      </c>
      <c r="O9" s="27"/>
      <c r="P9" s="25"/>
      <c r="S9" s="322"/>
      <c r="T9" s="320"/>
    </row>
    <row r="10" spans="1:20" s="19" customFormat="1" ht="38.25" customHeight="1">
      <c r="A10" s="23"/>
      <c r="B10" s="23"/>
      <c r="C10" s="26"/>
      <c r="D10" s="340"/>
      <c r="E10" s="341"/>
      <c r="F10" s="27"/>
      <c r="G10" s="352" t="s">
        <v>332</v>
      </c>
      <c r="H10" s="22"/>
      <c r="I10" s="23">
        <v>3</v>
      </c>
      <c r="J10" s="24"/>
      <c r="K10" s="25" t="s">
        <v>200</v>
      </c>
      <c r="L10" s="26" t="s">
        <v>200</v>
      </c>
      <c r="M10" s="52" t="s">
        <v>200</v>
      </c>
      <c r="N10" s="52" t="s">
        <v>200</v>
      </c>
      <c r="O10" s="27"/>
      <c r="P10" s="25"/>
      <c r="S10" s="322"/>
      <c r="T10" s="320"/>
    </row>
    <row r="11" spans="1:20" s="19" customFormat="1" ht="38.25" customHeight="1">
      <c r="A11" s="23"/>
      <c r="B11" s="23"/>
      <c r="C11" s="26"/>
      <c r="D11" s="340"/>
      <c r="E11" s="341"/>
      <c r="F11" s="27"/>
      <c r="G11" s="352" t="s">
        <v>332</v>
      </c>
      <c r="H11" s="22"/>
      <c r="I11" s="23">
        <v>4</v>
      </c>
      <c r="J11" s="24" t="s">
        <v>312</v>
      </c>
      <c r="K11" s="25">
        <v>420</v>
      </c>
      <c r="L11" s="26">
        <v>31048</v>
      </c>
      <c r="M11" s="52" t="s">
        <v>306</v>
      </c>
      <c r="N11" s="52" t="s">
        <v>307</v>
      </c>
      <c r="O11" s="27">
        <v>3242</v>
      </c>
      <c r="P11" s="25"/>
      <c r="S11" s="322"/>
      <c r="T11" s="320"/>
    </row>
    <row r="12" spans="1:20" s="19" customFormat="1" ht="38.25" customHeight="1">
      <c r="A12" s="23"/>
      <c r="B12" s="23"/>
      <c r="C12" s="26"/>
      <c r="D12" s="340"/>
      <c r="E12" s="341"/>
      <c r="F12" s="27"/>
      <c r="G12" s="352" t="s">
        <v>332</v>
      </c>
      <c r="H12" s="22"/>
      <c r="I12" s="23">
        <v>5</v>
      </c>
      <c r="J12" s="24"/>
      <c r="K12" s="25" t="s">
        <v>200</v>
      </c>
      <c r="L12" s="26" t="s">
        <v>200</v>
      </c>
      <c r="M12" s="52" t="s">
        <v>200</v>
      </c>
      <c r="N12" s="52" t="s">
        <v>200</v>
      </c>
      <c r="O12" s="27"/>
      <c r="P12" s="25"/>
      <c r="S12" s="322"/>
      <c r="T12" s="320"/>
    </row>
    <row r="13" spans="1:20" s="19" customFormat="1" ht="38.25" customHeight="1">
      <c r="A13" s="23"/>
      <c r="B13" s="23"/>
      <c r="C13" s="26"/>
      <c r="D13" s="340"/>
      <c r="E13" s="341"/>
      <c r="F13" s="27"/>
      <c r="G13" s="352" t="s">
        <v>332</v>
      </c>
      <c r="H13" s="22"/>
      <c r="I13" s="23">
        <v>6</v>
      </c>
      <c r="J13" s="24"/>
      <c r="K13" s="25" t="s">
        <v>200</v>
      </c>
      <c r="L13" s="26" t="s">
        <v>200</v>
      </c>
      <c r="M13" s="52" t="s">
        <v>200</v>
      </c>
      <c r="N13" s="52" t="s">
        <v>200</v>
      </c>
      <c r="O13" s="27"/>
      <c r="P13" s="25"/>
      <c r="S13" s="322"/>
      <c r="T13" s="320"/>
    </row>
    <row r="14" spans="1:20" s="19" customFormat="1" ht="38.25" customHeight="1">
      <c r="A14" s="23"/>
      <c r="B14" s="23"/>
      <c r="C14" s="26"/>
      <c r="D14" s="340"/>
      <c r="E14" s="341"/>
      <c r="F14" s="27"/>
      <c r="G14" s="352" t="s">
        <v>332</v>
      </c>
      <c r="H14" s="22"/>
      <c r="I14" s="23">
        <v>7</v>
      </c>
      <c r="J14" s="24"/>
      <c r="K14" s="25" t="s">
        <v>200</v>
      </c>
      <c r="L14" s="26" t="s">
        <v>200</v>
      </c>
      <c r="M14" s="52" t="s">
        <v>200</v>
      </c>
      <c r="N14" s="52" t="s">
        <v>200</v>
      </c>
      <c r="O14" s="27"/>
      <c r="P14" s="25"/>
      <c r="S14" s="322"/>
      <c r="T14" s="320"/>
    </row>
    <row r="15" spans="1:20" s="19" customFormat="1" ht="38.25" customHeight="1">
      <c r="A15" s="23"/>
      <c r="B15" s="23"/>
      <c r="C15" s="26"/>
      <c r="D15" s="340"/>
      <c r="E15" s="341"/>
      <c r="F15" s="27"/>
      <c r="G15" s="352" t="s">
        <v>332</v>
      </c>
      <c r="H15" s="22"/>
      <c r="I15" s="23">
        <v>8</v>
      </c>
      <c r="J15" s="24"/>
      <c r="K15" s="25" t="s">
        <v>200</v>
      </c>
      <c r="L15" s="26" t="s">
        <v>200</v>
      </c>
      <c r="M15" s="52" t="s">
        <v>200</v>
      </c>
      <c r="N15" s="52" t="s">
        <v>200</v>
      </c>
      <c r="O15" s="27"/>
      <c r="P15" s="25"/>
      <c r="S15" s="322"/>
      <c r="T15" s="320"/>
    </row>
    <row r="16" spans="1:20" s="19" customFormat="1" ht="38.25" customHeight="1">
      <c r="A16" s="23"/>
      <c r="B16" s="23"/>
      <c r="C16" s="26"/>
      <c r="D16" s="340"/>
      <c r="E16" s="341"/>
      <c r="F16" s="27"/>
      <c r="G16" s="352" t="s">
        <v>332</v>
      </c>
      <c r="H16" s="22"/>
      <c r="I16" s="332" t="s">
        <v>16</v>
      </c>
      <c r="J16" s="333"/>
      <c r="K16" s="333"/>
      <c r="L16" s="333"/>
      <c r="M16" s="336" t="s">
        <v>193</v>
      </c>
      <c r="N16" s="337"/>
      <c r="O16" s="333"/>
      <c r="P16" s="334"/>
      <c r="S16" s="322"/>
      <c r="T16" s="320"/>
    </row>
    <row r="17" spans="1:20" s="19" customFormat="1" ht="38.25" customHeight="1">
      <c r="A17" s="23"/>
      <c r="B17" s="23"/>
      <c r="C17" s="26"/>
      <c r="D17" s="340"/>
      <c r="E17" s="341"/>
      <c r="F17" s="27"/>
      <c r="G17" s="352" t="s">
        <v>332</v>
      </c>
      <c r="H17" s="22"/>
      <c r="I17" s="51" t="s">
        <v>11</v>
      </c>
      <c r="J17" s="48" t="s">
        <v>52</v>
      </c>
      <c r="K17" s="48" t="s">
        <v>51</v>
      </c>
      <c r="L17" s="49" t="s">
        <v>12</v>
      </c>
      <c r="M17" s="50" t="s">
        <v>13</v>
      </c>
      <c r="N17" s="50" t="s">
        <v>97</v>
      </c>
      <c r="O17" s="362" t="s">
        <v>14</v>
      </c>
      <c r="P17" s="48" t="s">
        <v>27</v>
      </c>
      <c r="S17" s="322"/>
      <c r="T17" s="320"/>
    </row>
    <row r="18" spans="1:20" s="19" customFormat="1" ht="38.25" customHeight="1">
      <c r="A18" s="23"/>
      <c r="B18" s="23"/>
      <c r="C18" s="26"/>
      <c r="D18" s="340"/>
      <c r="E18" s="341"/>
      <c r="F18" s="27"/>
      <c r="G18" s="352" t="s">
        <v>332</v>
      </c>
      <c r="H18" s="22"/>
      <c r="I18" s="23">
        <v>1</v>
      </c>
      <c r="J18" s="24"/>
      <c r="K18" s="25" t="s">
        <v>200</v>
      </c>
      <c r="L18" s="26" t="s">
        <v>200</v>
      </c>
      <c r="M18" s="52" t="s">
        <v>200</v>
      </c>
      <c r="N18" s="52" t="s">
        <v>200</v>
      </c>
      <c r="O18" s="27"/>
      <c r="P18" s="25"/>
      <c r="S18" s="322"/>
      <c r="T18" s="320"/>
    </row>
    <row r="19" spans="1:20" s="19" customFormat="1" ht="38.25" customHeight="1">
      <c r="A19" s="23"/>
      <c r="B19" s="23"/>
      <c r="C19" s="26"/>
      <c r="D19" s="340"/>
      <c r="E19" s="341"/>
      <c r="F19" s="27"/>
      <c r="G19" s="352" t="s">
        <v>332</v>
      </c>
      <c r="H19" s="22"/>
      <c r="I19" s="23">
        <v>2</v>
      </c>
      <c r="J19" s="24"/>
      <c r="K19" s="25" t="s">
        <v>200</v>
      </c>
      <c r="L19" s="26" t="s">
        <v>200</v>
      </c>
      <c r="M19" s="52" t="s">
        <v>200</v>
      </c>
      <c r="N19" s="52" t="s">
        <v>200</v>
      </c>
      <c r="O19" s="27"/>
      <c r="P19" s="25"/>
      <c r="S19" s="322"/>
      <c r="T19" s="320"/>
    </row>
    <row r="20" spans="1:20" s="19" customFormat="1" ht="38.25" customHeight="1">
      <c r="A20" s="23"/>
      <c r="B20" s="23"/>
      <c r="C20" s="26"/>
      <c r="D20" s="340"/>
      <c r="E20" s="341"/>
      <c r="F20" s="27"/>
      <c r="G20" s="352" t="s">
        <v>332</v>
      </c>
      <c r="H20" s="22"/>
      <c r="I20" s="23">
        <v>3</v>
      </c>
      <c r="J20" s="24"/>
      <c r="K20" s="25" t="s">
        <v>200</v>
      </c>
      <c r="L20" s="26" t="s">
        <v>200</v>
      </c>
      <c r="M20" s="52" t="s">
        <v>200</v>
      </c>
      <c r="N20" s="52" t="s">
        <v>200</v>
      </c>
      <c r="O20" s="27"/>
      <c r="P20" s="25"/>
      <c r="S20" s="322"/>
      <c r="T20" s="320"/>
    </row>
    <row r="21" spans="1:20" s="19" customFormat="1" ht="38.25" customHeight="1">
      <c r="A21" s="23"/>
      <c r="B21" s="23"/>
      <c r="C21" s="26"/>
      <c r="D21" s="340"/>
      <c r="E21" s="341"/>
      <c r="F21" s="27"/>
      <c r="G21" s="352" t="s">
        <v>332</v>
      </c>
      <c r="H21" s="22"/>
      <c r="I21" s="23">
        <v>4</v>
      </c>
      <c r="J21" s="24"/>
      <c r="K21" s="25" t="s">
        <v>200</v>
      </c>
      <c r="L21" s="26" t="s">
        <v>200</v>
      </c>
      <c r="M21" s="52" t="s">
        <v>200</v>
      </c>
      <c r="N21" s="52" t="s">
        <v>200</v>
      </c>
      <c r="O21" s="27"/>
      <c r="P21" s="25"/>
      <c r="S21" s="322"/>
      <c r="T21" s="320"/>
    </row>
    <row r="22" spans="1:20" s="19" customFormat="1" ht="38.25" customHeight="1">
      <c r="A22" s="23"/>
      <c r="B22" s="23"/>
      <c r="C22" s="26"/>
      <c r="D22" s="340"/>
      <c r="E22" s="341"/>
      <c r="F22" s="27"/>
      <c r="G22" s="352" t="s">
        <v>332</v>
      </c>
      <c r="H22" s="22"/>
      <c r="I22" s="23">
        <v>5</v>
      </c>
      <c r="J22" s="24"/>
      <c r="K22" s="25" t="s">
        <v>200</v>
      </c>
      <c r="L22" s="26" t="s">
        <v>200</v>
      </c>
      <c r="M22" s="52" t="s">
        <v>200</v>
      </c>
      <c r="N22" s="52" t="s">
        <v>200</v>
      </c>
      <c r="O22" s="27"/>
      <c r="P22" s="25"/>
      <c r="S22" s="322"/>
      <c r="T22" s="320"/>
    </row>
    <row r="23" spans="1:20" s="19" customFormat="1" ht="38.25" customHeight="1">
      <c r="A23" s="23"/>
      <c r="B23" s="23"/>
      <c r="C23" s="26"/>
      <c r="D23" s="340"/>
      <c r="E23" s="341"/>
      <c r="F23" s="27"/>
      <c r="G23" s="352" t="s">
        <v>332</v>
      </c>
      <c r="H23" s="22"/>
      <c r="I23" s="23">
        <v>6</v>
      </c>
      <c r="J23" s="24"/>
      <c r="K23" s="25" t="s">
        <v>200</v>
      </c>
      <c r="L23" s="26" t="s">
        <v>200</v>
      </c>
      <c r="M23" s="52" t="s">
        <v>200</v>
      </c>
      <c r="N23" s="52" t="s">
        <v>200</v>
      </c>
      <c r="O23" s="27"/>
      <c r="P23" s="25"/>
      <c r="S23" s="322"/>
      <c r="T23" s="320"/>
    </row>
    <row r="24" spans="1:20" s="19" customFormat="1" ht="38.25" customHeight="1">
      <c r="A24" s="23"/>
      <c r="B24" s="23"/>
      <c r="C24" s="26"/>
      <c r="D24" s="340"/>
      <c r="E24" s="341"/>
      <c r="F24" s="27"/>
      <c r="G24" s="352" t="s">
        <v>332</v>
      </c>
      <c r="H24" s="22"/>
      <c r="I24" s="23">
        <v>7</v>
      </c>
      <c r="J24" s="24"/>
      <c r="K24" s="25" t="s">
        <v>200</v>
      </c>
      <c r="L24" s="26" t="s">
        <v>200</v>
      </c>
      <c r="M24" s="52" t="s">
        <v>200</v>
      </c>
      <c r="N24" s="52" t="s">
        <v>200</v>
      </c>
      <c r="O24" s="27"/>
      <c r="P24" s="25"/>
      <c r="S24" s="322"/>
      <c r="T24" s="320"/>
    </row>
    <row r="25" spans="1:20" s="19" customFormat="1" ht="38.25" customHeight="1">
      <c r="A25" s="23"/>
      <c r="B25" s="23"/>
      <c r="C25" s="26"/>
      <c r="D25" s="340"/>
      <c r="E25" s="341"/>
      <c r="F25" s="27"/>
      <c r="G25" s="352" t="s">
        <v>332</v>
      </c>
      <c r="H25" s="22"/>
      <c r="I25" s="23">
        <v>8</v>
      </c>
      <c r="J25" s="24"/>
      <c r="K25" s="25" t="s">
        <v>200</v>
      </c>
      <c r="L25" s="26" t="s">
        <v>200</v>
      </c>
      <c r="M25" s="52" t="s">
        <v>200</v>
      </c>
      <c r="N25" s="52" t="s">
        <v>200</v>
      </c>
      <c r="O25" s="27"/>
      <c r="P25" s="25"/>
      <c r="S25" s="322"/>
      <c r="T25" s="320"/>
    </row>
    <row r="26" spans="1:20" s="19" customFormat="1" ht="38.25" customHeight="1">
      <c r="A26" s="23"/>
      <c r="B26" s="23"/>
      <c r="C26" s="26"/>
      <c r="D26" s="340"/>
      <c r="E26" s="341"/>
      <c r="F26" s="27"/>
      <c r="G26" s="352" t="s">
        <v>332</v>
      </c>
      <c r="H26" s="22"/>
      <c r="I26" s="332" t="s">
        <v>17</v>
      </c>
      <c r="J26" s="333"/>
      <c r="K26" s="333"/>
      <c r="L26" s="333"/>
      <c r="M26" s="336" t="s">
        <v>193</v>
      </c>
      <c r="N26" s="337"/>
      <c r="O26" s="333"/>
      <c r="P26" s="334"/>
      <c r="S26" s="322"/>
      <c r="T26" s="320"/>
    </row>
    <row r="27" spans="1:20" s="19" customFormat="1" ht="38.25" customHeight="1">
      <c r="A27" s="23"/>
      <c r="B27" s="23"/>
      <c r="C27" s="26"/>
      <c r="D27" s="340"/>
      <c r="E27" s="341"/>
      <c r="F27" s="27"/>
      <c r="G27" s="352" t="s">
        <v>332</v>
      </c>
      <c r="H27" s="22"/>
      <c r="I27" s="51" t="s">
        <v>11</v>
      </c>
      <c r="J27" s="48" t="s">
        <v>52</v>
      </c>
      <c r="K27" s="48" t="s">
        <v>51</v>
      </c>
      <c r="L27" s="49" t="s">
        <v>12</v>
      </c>
      <c r="M27" s="50" t="s">
        <v>13</v>
      </c>
      <c r="N27" s="50" t="s">
        <v>97</v>
      </c>
      <c r="O27" s="362" t="s">
        <v>14</v>
      </c>
      <c r="P27" s="48" t="s">
        <v>27</v>
      </c>
      <c r="S27" s="322"/>
      <c r="T27" s="320"/>
    </row>
    <row r="28" spans="1:20" s="19" customFormat="1" ht="38.25" customHeight="1">
      <c r="A28" s="23"/>
      <c r="B28" s="23"/>
      <c r="C28" s="26"/>
      <c r="D28" s="340"/>
      <c r="E28" s="341"/>
      <c r="F28" s="27"/>
      <c r="G28" s="352" t="s">
        <v>332</v>
      </c>
      <c r="H28" s="22"/>
      <c r="I28" s="23">
        <v>1</v>
      </c>
      <c r="J28" s="24"/>
      <c r="K28" s="25" t="s">
        <v>200</v>
      </c>
      <c r="L28" s="26" t="s">
        <v>200</v>
      </c>
      <c r="M28" s="52" t="s">
        <v>200</v>
      </c>
      <c r="N28" s="52" t="s">
        <v>200</v>
      </c>
      <c r="O28" s="27"/>
      <c r="P28" s="25"/>
      <c r="S28" s="322"/>
      <c r="T28" s="320"/>
    </row>
    <row r="29" spans="1:20" s="19" customFormat="1" ht="38.25" customHeight="1">
      <c r="A29" s="23"/>
      <c r="B29" s="23"/>
      <c r="C29" s="26"/>
      <c r="D29" s="340"/>
      <c r="E29" s="341"/>
      <c r="F29" s="27"/>
      <c r="G29" s="352" t="s">
        <v>332</v>
      </c>
      <c r="H29" s="22"/>
      <c r="I29" s="23">
        <v>2</v>
      </c>
      <c r="J29" s="24"/>
      <c r="K29" s="25" t="s">
        <v>200</v>
      </c>
      <c r="L29" s="26" t="s">
        <v>200</v>
      </c>
      <c r="M29" s="52" t="s">
        <v>200</v>
      </c>
      <c r="N29" s="52" t="s">
        <v>200</v>
      </c>
      <c r="O29" s="27"/>
      <c r="P29" s="25"/>
      <c r="S29" s="322"/>
      <c r="T29" s="320"/>
    </row>
    <row r="30" spans="1:20" s="19" customFormat="1" ht="38.25" customHeight="1">
      <c r="A30" s="23"/>
      <c r="B30" s="23"/>
      <c r="C30" s="26"/>
      <c r="D30" s="340"/>
      <c r="E30" s="341"/>
      <c r="F30" s="27"/>
      <c r="G30" s="352" t="s">
        <v>332</v>
      </c>
      <c r="H30" s="22"/>
      <c r="I30" s="23">
        <v>3</v>
      </c>
      <c r="J30" s="24"/>
      <c r="K30" s="25" t="s">
        <v>200</v>
      </c>
      <c r="L30" s="26" t="s">
        <v>200</v>
      </c>
      <c r="M30" s="52" t="s">
        <v>200</v>
      </c>
      <c r="N30" s="52" t="s">
        <v>200</v>
      </c>
      <c r="O30" s="27"/>
      <c r="P30" s="25"/>
      <c r="S30" s="322"/>
      <c r="T30" s="320"/>
    </row>
    <row r="31" spans="1:20" s="19" customFormat="1" ht="38.25" customHeight="1">
      <c r="A31" s="23"/>
      <c r="B31" s="23"/>
      <c r="C31" s="26"/>
      <c r="D31" s="340"/>
      <c r="E31" s="341"/>
      <c r="F31" s="27"/>
      <c r="G31" s="352" t="s">
        <v>332</v>
      </c>
      <c r="H31" s="22"/>
      <c r="I31" s="23">
        <v>4</v>
      </c>
      <c r="J31" s="24"/>
      <c r="K31" s="25" t="s">
        <v>200</v>
      </c>
      <c r="L31" s="26" t="s">
        <v>200</v>
      </c>
      <c r="M31" s="52" t="s">
        <v>200</v>
      </c>
      <c r="N31" s="52" t="s">
        <v>200</v>
      </c>
      <c r="O31" s="27"/>
      <c r="P31" s="25"/>
      <c r="S31" s="322"/>
      <c r="T31" s="320"/>
    </row>
    <row r="32" spans="1:20" s="19" customFormat="1" ht="38.25" customHeight="1">
      <c r="A32" s="23"/>
      <c r="B32" s="23"/>
      <c r="C32" s="26"/>
      <c r="D32" s="340"/>
      <c r="E32" s="341"/>
      <c r="F32" s="27"/>
      <c r="G32" s="352" t="s">
        <v>332</v>
      </c>
      <c r="H32" s="22"/>
      <c r="I32" s="23">
        <v>5</v>
      </c>
      <c r="J32" s="24"/>
      <c r="K32" s="25" t="s">
        <v>200</v>
      </c>
      <c r="L32" s="26" t="s">
        <v>200</v>
      </c>
      <c r="M32" s="52" t="s">
        <v>200</v>
      </c>
      <c r="N32" s="52" t="s">
        <v>200</v>
      </c>
      <c r="O32" s="27"/>
      <c r="P32" s="25"/>
      <c r="S32" s="322"/>
      <c r="T32" s="320"/>
    </row>
    <row r="33" spans="1:20" s="19" customFormat="1" ht="38.25" customHeight="1">
      <c r="A33" s="23"/>
      <c r="B33" s="23"/>
      <c r="C33" s="26"/>
      <c r="D33" s="340"/>
      <c r="E33" s="341"/>
      <c r="F33" s="27"/>
      <c r="G33" s="352" t="s">
        <v>332</v>
      </c>
      <c r="H33" s="22"/>
      <c r="I33" s="23">
        <v>6</v>
      </c>
      <c r="J33" s="24"/>
      <c r="K33" s="25" t="s">
        <v>200</v>
      </c>
      <c r="L33" s="26" t="s">
        <v>200</v>
      </c>
      <c r="M33" s="52" t="s">
        <v>200</v>
      </c>
      <c r="N33" s="52" t="s">
        <v>200</v>
      </c>
      <c r="O33" s="27"/>
      <c r="P33" s="25"/>
      <c r="S33" s="322"/>
      <c r="T33" s="320"/>
    </row>
    <row r="34" spans="1:20" s="19" customFormat="1" ht="38.25" customHeight="1">
      <c r="A34" s="23"/>
      <c r="B34" s="23"/>
      <c r="C34" s="26"/>
      <c r="D34" s="340"/>
      <c r="E34" s="341"/>
      <c r="F34" s="27"/>
      <c r="G34" s="352" t="s">
        <v>332</v>
      </c>
      <c r="H34" s="22"/>
      <c r="I34" s="23">
        <v>7</v>
      </c>
      <c r="J34" s="24"/>
      <c r="K34" s="25" t="s">
        <v>200</v>
      </c>
      <c r="L34" s="26" t="s">
        <v>200</v>
      </c>
      <c r="M34" s="52" t="s">
        <v>200</v>
      </c>
      <c r="N34" s="52" t="s">
        <v>200</v>
      </c>
      <c r="O34" s="27"/>
      <c r="P34" s="25"/>
      <c r="S34" s="322"/>
      <c r="T34" s="320"/>
    </row>
    <row r="35" spans="1:20" s="19" customFormat="1" ht="38.25" customHeight="1">
      <c r="A35" s="23"/>
      <c r="B35" s="23"/>
      <c r="C35" s="26"/>
      <c r="D35" s="340"/>
      <c r="E35" s="341"/>
      <c r="F35" s="27"/>
      <c r="G35" s="352" t="s">
        <v>332</v>
      </c>
      <c r="H35" s="22"/>
      <c r="I35" s="23">
        <v>8</v>
      </c>
      <c r="J35" s="24"/>
      <c r="K35" s="25" t="s">
        <v>200</v>
      </c>
      <c r="L35" s="26" t="s">
        <v>200</v>
      </c>
      <c r="M35" s="52" t="s">
        <v>200</v>
      </c>
      <c r="N35" s="52" t="s">
        <v>200</v>
      </c>
      <c r="O35" s="27"/>
      <c r="P35" s="25"/>
      <c r="S35" s="322"/>
      <c r="T35" s="320"/>
    </row>
    <row r="36" spans="1:20" s="19" customFormat="1" ht="24" customHeight="1" hidden="1">
      <c r="A36" s="23">
        <v>29</v>
      </c>
      <c r="B36" s="23"/>
      <c r="C36" s="26"/>
      <c r="D36" s="340"/>
      <c r="E36" s="341"/>
      <c r="F36" s="27"/>
      <c r="G36" s="352" t="s">
        <v>332</v>
      </c>
      <c r="H36" s="22"/>
      <c r="I36" s="332" t="s">
        <v>43</v>
      </c>
      <c r="J36" s="333"/>
      <c r="K36" s="333"/>
      <c r="L36" s="333"/>
      <c r="M36" s="336" t="s">
        <v>193</v>
      </c>
      <c r="N36" s="337"/>
      <c r="O36" s="333"/>
      <c r="P36" s="334"/>
      <c r="S36" s="322"/>
      <c r="T36" s="320"/>
    </row>
    <row r="37" spans="1:20" s="19" customFormat="1" ht="24" customHeight="1" hidden="1">
      <c r="A37" s="23">
        <v>30</v>
      </c>
      <c r="B37" s="23"/>
      <c r="C37" s="26"/>
      <c r="D37" s="340"/>
      <c r="E37" s="341"/>
      <c r="F37" s="27"/>
      <c r="G37" s="352" t="s">
        <v>332</v>
      </c>
      <c r="H37" s="22"/>
      <c r="I37" s="51" t="s">
        <v>11</v>
      </c>
      <c r="J37" s="48" t="s">
        <v>52</v>
      </c>
      <c r="K37" s="48" t="s">
        <v>51</v>
      </c>
      <c r="L37" s="49" t="s">
        <v>12</v>
      </c>
      <c r="M37" s="50" t="s">
        <v>13</v>
      </c>
      <c r="N37" s="50" t="s">
        <v>97</v>
      </c>
      <c r="O37" s="362" t="s">
        <v>14</v>
      </c>
      <c r="P37" s="48" t="s">
        <v>27</v>
      </c>
      <c r="S37" s="322"/>
      <c r="T37" s="320"/>
    </row>
    <row r="38" spans="1:20" s="19" customFormat="1" ht="24" customHeight="1" hidden="1">
      <c r="A38" s="23">
        <v>31</v>
      </c>
      <c r="B38" s="23"/>
      <c r="C38" s="26"/>
      <c r="D38" s="340"/>
      <c r="E38" s="341"/>
      <c r="F38" s="27"/>
      <c r="G38" s="352" t="s">
        <v>332</v>
      </c>
      <c r="H38" s="22"/>
      <c r="I38" s="23">
        <v>1</v>
      </c>
      <c r="J38" s="24"/>
      <c r="K38" s="25" t="s">
        <v>200</v>
      </c>
      <c r="L38" s="26" t="s">
        <v>200</v>
      </c>
      <c r="M38" s="52" t="s">
        <v>200</v>
      </c>
      <c r="N38" s="52" t="s">
        <v>200</v>
      </c>
      <c r="O38" s="27"/>
      <c r="P38" s="25"/>
      <c r="S38" s="322"/>
      <c r="T38" s="320"/>
    </row>
    <row r="39" spans="1:20" s="19" customFormat="1" ht="24" customHeight="1" hidden="1">
      <c r="A39" s="23">
        <v>32</v>
      </c>
      <c r="B39" s="23"/>
      <c r="C39" s="26"/>
      <c r="D39" s="340"/>
      <c r="E39" s="341"/>
      <c r="F39" s="27"/>
      <c r="G39" s="352" t="s">
        <v>332</v>
      </c>
      <c r="H39" s="22"/>
      <c r="I39" s="23">
        <v>2</v>
      </c>
      <c r="J39" s="24"/>
      <c r="K39" s="25" t="s">
        <v>200</v>
      </c>
      <c r="L39" s="26" t="s">
        <v>200</v>
      </c>
      <c r="M39" s="52" t="s">
        <v>200</v>
      </c>
      <c r="N39" s="52" t="s">
        <v>200</v>
      </c>
      <c r="O39" s="27"/>
      <c r="P39" s="25"/>
      <c r="S39" s="322"/>
      <c r="T39" s="320"/>
    </row>
    <row r="40" spans="1:20" s="19" customFormat="1" ht="24" customHeight="1" hidden="1">
      <c r="A40" s="23">
        <v>33</v>
      </c>
      <c r="B40" s="23"/>
      <c r="C40" s="26"/>
      <c r="D40" s="340"/>
      <c r="E40" s="341"/>
      <c r="F40" s="27"/>
      <c r="G40" s="352" t="s">
        <v>332</v>
      </c>
      <c r="H40" s="22"/>
      <c r="I40" s="23">
        <v>3</v>
      </c>
      <c r="J40" s="24"/>
      <c r="K40" s="25" t="s">
        <v>200</v>
      </c>
      <c r="L40" s="26" t="s">
        <v>200</v>
      </c>
      <c r="M40" s="52" t="s">
        <v>200</v>
      </c>
      <c r="N40" s="52" t="s">
        <v>200</v>
      </c>
      <c r="O40" s="27"/>
      <c r="P40" s="25"/>
      <c r="S40" s="322"/>
      <c r="T40" s="320"/>
    </row>
    <row r="41" spans="1:20" s="19" customFormat="1" ht="24" customHeight="1" hidden="1">
      <c r="A41" s="23">
        <v>34</v>
      </c>
      <c r="B41" s="23"/>
      <c r="C41" s="26"/>
      <c r="D41" s="340"/>
      <c r="E41" s="341"/>
      <c r="F41" s="27"/>
      <c r="G41" s="352" t="s">
        <v>332</v>
      </c>
      <c r="H41" s="22"/>
      <c r="I41" s="23">
        <v>4</v>
      </c>
      <c r="J41" s="24"/>
      <c r="K41" s="25" t="s">
        <v>200</v>
      </c>
      <c r="L41" s="26" t="s">
        <v>200</v>
      </c>
      <c r="M41" s="52" t="s">
        <v>200</v>
      </c>
      <c r="N41" s="52" t="s">
        <v>200</v>
      </c>
      <c r="O41" s="27"/>
      <c r="P41" s="25"/>
      <c r="S41" s="322"/>
      <c r="T41" s="320"/>
    </row>
    <row r="42" spans="1:20" s="19" customFormat="1" ht="24" customHeight="1" hidden="1">
      <c r="A42" s="23">
        <v>35</v>
      </c>
      <c r="B42" s="23"/>
      <c r="C42" s="26"/>
      <c r="D42" s="340"/>
      <c r="E42" s="341"/>
      <c r="F42" s="27"/>
      <c r="G42" s="352" t="s">
        <v>332</v>
      </c>
      <c r="H42" s="22"/>
      <c r="I42" s="23">
        <v>5</v>
      </c>
      <c r="J42" s="24"/>
      <c r="K42" s="25" t="s">
        <v>200</v>
      </c>
      <c r="L42" s="26" t="s">
        <v>200</v>
      </c>
      <c r="M42" s="52" t="s">
        <v>200</v>
      </c>
      <c r="N42" s="52" t="s">
        <v>200</v>
      </c>
      <c r="O42" s="27"/>
      <c r="P42" s="25"/>
      <c r="S42" s="322"/>
      <c r="T42" s="320"/>
    </row>
    <row r="43" spans="1:20" s="19" customFormat="1" ht="24" customHeight="1" hidden="1">
      <c r="A43" s="23">
        <v>36</v>
      </c>
      <c r="B43" s="23"/>
      <c r="C43" s="26"/>
      <c r="D43" s="340"/>
      <c r="E43" s="341"/>
      <c r="F43" s="27"/>
      <c r="G43" s="352" t="s">
        <v>332</v>
      </c>
      <c r="H43" s="22"/>
      <c r="I43" s="23">
        <v>6</v>
      </c>
      <c r="J43" s="24"/>
      <c r="K43" s="25" t="s">
        <v>200</v>
      </c>
      <c r="L43" s="26" t="s">
        <v>200</v>
      </c>
      <c r="M43" s="52" t="s">
        <v>200</v>
      </c>
      <c r="N43" s="52" t="s">
        <v>200</v>
      </c>
      <c r="O43" s="27"/>
      <c r="P43" s="25"/>
      <c r="S43" s="322"/>
      <c r="T43" s="320"/>
    </row>
    <row r="44" spans="1:20" s="19" customFormat="1" ht="24" customHeight="1" hidden="1">
      <c r="A44" s="23">
        <v>37</v>
      </c>
      <c r="B44" s="23"/>
      <c r="C44" s="26"/>
      <c r="D44" s="340"/>
      <c r="E44" s="341"/>
      <c r="F44" s="27"/>
      <c r="G44" s="352" t="s">
        <v>332</v>
      </c>
      <c r="H44" s="22"/>
      <c r="I44" s="23">
        <v>7</v>
      </c>
      <c r="J44" s="24"/>
      <c r="K44" s="25" t="s">
        <v>200</v>
      </c>
      <c r="L44" s="26" t="s">
        <v>200</v>
      </c>
      <c r="M44" s="52" t="s">
        <v>200</v>
      </c>
      <c r="N44" s="52" t="s">
        <v>200</v>
      </c>
      <c r="O44" s="27"/>
      <c r="P44" s="25"/>
      <c r="S44" s="322"/>
      <c r="T44" s="320"/>
    </row>
    <row r="45" spans="1:20" s="19" customFormat="1" ht="24" customHeight="1" hidden="1">
      <c r="A45" s="23">
        <v>38</v>
      </c>
      <c r="B45" s="23"/>
      <c r="C45" s="26"/>
      <c r="D45" s="340"/>
      <c r="E45" s="341"/>
      <c r="F45" s="27"/>
      <c r="G45" s="352" t="s">
        <v>332</v>
      </c>
      <c r="H45" s="22"/>
      <c r="I45" s="23">
        <v>8</v>
      </c>
      <c r="J45" s="24"/>
      <c r="K45" s="25" t="s">
        <v>200</v>
      </c>
      <c r="L45" s="26" t="s">
        <v>200</v>
      </c>
      <c r="M45" s="52" t="s">
        <v>200</v>
      </c>
      <c r="N45" s="52" t="s">
        <v>200</v>
      </c>
      <c r="O45" s="27"/>
      <c r="P45" s="25"/>
      <c r="S45" s="322"/>
      <c r="T45" s="320"/>
    </row>
    <row r="46" spans="1:17" ht="14.25" customHeight="1">
      <c r="A46" s="31" t="s">
        <v>18</v>
      </c>
      <c r="B46" s="31"/>
      <c r="C46" s="31"/>
      <c r="D46" s="60"/>
      <c r="E46" s="53" t="s">
        <v>0</v>
      </c>
      <c r="F46" s="47" t="s">
        <v>1</v>
      </c>
      <c r="G46" s="28"/>
      <c r="H46" s="32" t="s">
        <v>2</v>
      </c>
      <c r="I46" s="32"/>
      <c r="J46" s="32"/>
      <c r="K46" s="32"/>
      <c r="M46" s="56" t="s">
        <v>3</v>
      </c>
      <c r="N46" s="57" t="s">
        <v>3</v>
      </c>
      <c r="O46" s="28" t="s">
        <v>3</v>
      </c>
      <c r="P46" s="31"/>
      <c r="Q46" s="33"/>
    </row>
    <row r="100" spans="19:20" ht="12.75">
      <c r="S100" s="350"/>
      <c r="T100" s="349"/>
    </row>
  </sheetData>
  <sheetProtection/>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U65536"/>
  <sheetViews>
    <sheetView view="pageBreakPreview" zoomScale="90" zoomScaleSheetLayoutView="90" zoomScalePageLayoutView="0" workbookViewId="0" topLeftCell="A1">
      <selection activeCell="B8" sqref="B8:F9"/>
    </sheetView>
  </sheetViews>
  <sheetFormatPr defaultColWidth="9.140625" defaultRowHeight="12.75"/>
  <cols>
    <col min="1" max="1" width="4.8515625" style="28" customWidth="1"/>
    <col min="2" max="2" width="7.7109375" style="28" bestFit="1" customWidth="1"/>
    <col min="3" max="3" width="14.421875" style="21" customWidth="1"/>
    <col min="4" max="4" width="20.8515625" style="54" customWidth="1"/>
    <col min="5" max="5" width="28.57421875" style="54" customWidth="1"/>
    <col min="6" max="6" width="9.28125" style="21" customWidth="1"/>
    <col min="7" max="7" width="7.57421875" style="29" customWidth="1"/>
    <col min="8" max="8" width="2.140625" style="21" customWidth="1"/>
    <col min="9" max="9" width="4.421875" style="28" customWidth="1"/>
    <col min="10" max="10" width="14.421875" style="28" hidden="1" customWidth="1"/>
    <col min="11" max="11" width="6.57421875" style="28" customWidth="1"/>
    <col min="12" max="12" width="12.7109375" style="30" customWidth="1"/>
    <col min="13" max="13" width="14.7109375" style="58" bestFit="1" customWidth="1"/>
    <col min="14" max="14" width="26.8515625" style="58" customWidth="1"/>
    <col min="15" max="15" width="10.421875" style="21" customWidth="1"/>
    <col min="16" max="16" width="7.7109375" style="21" customWidth="1"/>
    <col min="17" max="17" width="5.7109375" style="21" customWidth="1"/>
    <col min="18" max="19" width="9.140625" style="21" customWidth="1"/>
    <col min="20" max="20" width="7.140625" style="322" bestFit="1" customWidth="1"/>
    <col min="21" max="21" width="4.421875" style="320" bestFit="1" customWidth="1"/>
    <col min="22" max="16384" width="9.140625" style="21" customWidth="1"/>
  </cols>
  <sheetData>
    <row r="1" spans="1:21" s="10" customFormat="1" ht="53.25" customHeight="1">
      <c r="A1" s="527" t="str">
        <f>(BİLGİLERİ!A2)</f>
        <v>Atletizm Federasyonu                                                                                                                                                                                                                                                   Adana Atletizm İl Temsilciliği</v>
      </c>
      <c r="B1" s="527"/>
      <c r="C1" s="527"/>
      <c r="D1" s="527"/>
      <c r="E1" s="527"/>
      <c r="F1" s="527"/>
      <c r="G1" s="527"/>
      <c r="H1" s="527"/>
      <c r="I1" s="527"/>
      <c r="J1" s="527"/>
      <c r="K1" s="527"/>
      <c r="L1" s="527"/>
      <c r="M1" s="527"/>
      <c r="N1" s="527"/>
      <c r="O1" s="527"/>
      <c r="P1" s="527"/>
      <c r="T1" s="321"/>
      <c r="U1" s="319"/>
    </row>
    <row r="2" spans="1:21" s="10" customFormat="1" ht="24.75" customHeight="1">
      <c r="A2" s="475" t="str">
        <f>BİLGİLERİ!F19</f>
        <v>Sprint ve Atlamalar Federasyon Deneme Yarışmaları</v>
      </c>
      <c r="B2" s="475"/>
      <c r="C2" s="475"/>
      <c r="D2" s="475"/>
      <c r="E2" s="475"/>
      <c r="F2" s="475"/>
      <c r="G2" s="475"/>
      <c r="H2" s="475"/>
      <c r="I2" s="475"/>
      <c r="J2" s="475"/>
      <c r="K2" s="475"/>
      <c r="L2" s="475"/>
      <c r="M2" s="475"/>
      <c r="N2" s="475"/>
      <c r="O2" s="475"/>
      <c r="P2" s="475"/>
      <c r="T2" s="321"/>
      <c r="U2" s="319"/>
    </row>
    <row r="3" spans="1:21" s="12" customFormat="1" ht="21.75" customHeight="1">
      <c r="A3" s="476" t="s">
        <v>68</v>
      </c>
      <c r="B3" s="476"/>
      <c r="C3" s="476"/>
      <c r="D3" s="477" t="str">
        <f>'YARIŞMA PROGRAMI'!C18</f>
        <v>400 Metre Engelli</v>
      </c>
      <c r="E3" s="477"/>
      <c r="F3" s="478" t="s">
        <v>45</v>
      </c>
      <c r="G3" s="478"/>
      <c r="H3" s="11" t="s">
        <v>53</v>
      </c>
      <c r="I3" s="488">
        <f>'YARIŞMA PROGRAMI'!D18</f>
        <v>5594</v>
      </c>
      <c r="J3" s="488"/>
      <c r="K3" s="488"/>
      <c r="L3" s="488"/>
      <c r="M3" s="264"/>
      <c r="N3" s="486"/>
      <c r="O3" s="486"/>
      <c r="P3" s="486"/>
      <c r="T3" s="321"/>
      <c r="U3" s="319"/>
    </row>
    <row r="4" spans="1:21" s="12" customFormat="1" ht="17.25" customHeight="1">
      <c r="A4" s="481" t="s">
        <v>57</v>
      </c>
      <c r="B4" s="481"/>
      <c r="C4" s="481"/>
      <c r="D4" s="482" t="str">
        <f>BİLGİLERİ!F21</f>
        <v>Büyük Erkekler</v>
      </c>
      <c r="E4" s="482"/>
      <c r="F4" s="34"/>
      <c r="G4" s="34"/>
      <c r="H4" s="34"/>
      <c r="I4" s="34"/>
      <c r="J4" s="34"/>
      <c r="K4" s="34"/>
      <c r="L4" s="35"/>
      <c r="M4" s="86" t="s">
        <v>66</v>
      </c>
      <c r="N4" s="487" t="str">
        <f>'YARIŞMA PROGRAMI'!B18</f>
        <v>11 Mayıs 2014- 16.00</v>
      </c>
      <c r="O4" s="487"/>
      <c r="P4" s="487"/>
      <c r="T4" s="321"/>
      <c r="U4" s="319"/>
    </row>
    <row r="5" spans="1:21" s="10" customFormat="1" ht="19.5" customHeight="1">
      <c r="A5" s="13"/>
      <c r="B5" s="13"/>
      <c r="C5" s="14"/>
      <c r="D5" s="15"/>
      <c r="E5" s="16"/>
      <c r="F5" s="16"/>
      <c r="G5" s="16"/>
      <c r="H5" s="16"/>
      <c r="I5" s="13"/>
      <c r="J5" s="13"/>
      <c r="K5" s="13"/>
      <c r="L5" s="17"/>
      <c r="M5" s="18"/>
      <c r="N5" s="485">
        <v>41770.74012488426</v>
      </c>
      <c r="O5" s="485"/>
      <c r="P5" s="485"/>
      <c r="T5" s="321"/>
      <c r="U5" s="319"/>
    </row>
    <row r="6" spans="1:21" s="19" customFormat="1" ht="24.75" customHeight="1">
      <c r="A6" s="483" t="s">
        <v>11</v>
      </c>
      <c r="B6" s="489" t="s">
        <v>51</v>
      </c>
      <c r="C6" s="491" t="s">
        <v>64</v>
      </c>
      <c r="D6" s="484" t="s">
        <v>13</v>
      </c>
      <c r="E6" s="484" t="s">
        <v>97</v>
      </c>
      <c r="F6" s="484" t="s">
        <v>14</v>
      </c>
      <c r="G6" s="479" t="s">
        <v>147</v>
      </c>
      <c r="I6" s="332" t="s">
        <v>15</v>
      </c>
      <c r="J6" s="333"/>
      <c r="K6" s="333"/>
      <c r="L6" s="333"/>
      <c r="M6" s="333"/>
      <c r="N6" s="333"/>
      <c r="O6" s="333"/>
      <c r="P6" s="334"/>
      <c r="T6" s="322"/>
      <c r="U6" s="320"/>
    </row>
    <row r="7" spans="1:16" ht="26.25" customHeight="1">
      <c r="A7" s="483"/>
      <c r="B7" s="490"/>
      <c r="C7" s="491"/>
      <c r="D7" s="484"/>
      <c r="E7" s="484"/>
      <c r="F7" s="484"/>
      <c r="G7" s="480"/>
      <c r="H7" s="20"/>
      <c r="I7" s="51" t="s">
        <v>11</v>
      </c>
      <c r="J7" s="48" t="s">
        <v>52</v>
      </c>
      <c r="K7" s="48" t="s">
        <v>51</v>
      </c>
      <c r="L7" s="49" t="s">
        <v>12</v>
      </c>
      <c r="M7" s="50" t="s">
        <v>13</v>
      </c>
      <c r="N7" s="50" t="s">
        <v>97</v>
      </c>
      <c r="O7" s="362" t="s">
        <v>14</v>
      </c>
      <c r="P7" s="48" t="s">
        <v>27</v>
      </c>
    </row>
    <row r="8" spans="1:21" s="19" customFormat="1" ht="29.25" customHeight="1">
      <c r="A8" s="23">
        <v>1</v>
      </c>
      <c r="B8" s="415">
        <v>521</v>
      </c>
      <c r="C8" s="416">
        <v>32875</v>
      </c>
      <c r="D8" s="417" t="s">
        <v>256</v>
      </c>
      <c r="E8" s="418" t="s">
        <v>257</v>
      </c>
      <c r="F8" s="419">
        <v>5527</v>
      </c>
      <c r="G8" s="342" t="s">
        <v>331</v>
      </c>
      <c r="H8" s="22"/>
      <c r="I8" s="23">
        <v>1</v>
      </c>
      <c r="J8" s="24" t="s">
        <v>204</v>
      </c>
      <c r="K8" s="25" t="s">
        <v>200</v>
      </c>
      <c r="L8" s="26" t="s">
        <v>200</v>
      </c>
      <c r="M8" s="52" t="s">
        <v>200</v>
      </c>
      <c r="N8" s="52" t="s">
        <v>200</v>
      </c>
      <c r="O8" s="27"/>
      <c r="P8" s="25"/>
      <c r="T8" s="322"/>
      <c r="U8" s="320"/>
    </row>
    <row r="9" spans="1:21" s="19" customFormat="1" ht="29.25" customHeight="1">
      <c r="A9" s="23">
        <v>2</v>
      </c>
      <c r="B9" s="415">
        <v>483</v>
      </c>
      <c r="C9" s="416">
        <v>33871</v>
      </c>
      <c r="D9" s="417" t="s">
        <v>317</v>
      </c>
      <c r="E9" s="418" t="s">
        <v>318</v>
      </c>
      <c r="F9" s="419">
        <v>5570</v>
      </c>
      <c r="G9" s="342" t="s">
        <v>331</v>
      </c>
      <c r="H9" s="22"/>
      <c r="I9" s="23">
        <v>2</v>
      </c>
      <c r="J9" s="24" t="s">
        <v>205</v>
      </c>
      <c r="K9" s="25" t="s">
        <v>200</v>
      </c>
      <c r="L9" s="26" t="s">
        <v>200</v>
      </c>
      <c r="M9" s="52" t="s">
        <v>200</v>
      </c>
      <c r="N9" s="52" t="s">
        <v>200</v>
      </c>
      <c r="O9" s="27"/>
      <c r="P9" s="25"/>
      <c r="T9" s="322"/>
      <c r="U9" s="320"/>
    </row>
    <row r="10" spans="1:21" s="19" customFormat="1" ht="29.25" customHeight="1">
      <c r="A10" s="23"/>
      <c r="B10" s="23"/>
      <c r="C10" s="26"/>
      <c r="D10" s="340"/>
      <c r="E10" s="341"/>
      <c r="F10" s="188"/>
      <c r="G10" s="342" t="s">
        <v>331</v>
      </c>
      <c r="H10" s="22"/>
      <c r="I10" s="23">
        <v>3</v>
      </c>
      <c r="J10" s="24" t="s">
        <v>206</v>
      </c>
      <c r="K10" s="25" t="s">
        <v>200</v>
      </c>
      <c r="L10" s="26" t="s">
        <v>200</v>
      </c>
      <c r="M10" s="52" t="s">
        <v>200</v>
      </c>
      <c r="N10" s="52" t="s">
        <v>200</v>
      </c>
      <c r="O10" s="27"/>
      <c r="P10" s="25"/>
      <c r="T10" s="322"/>
      <c r="U10" s="320"/>
    </row>
    <row r="11" spans="1:21" s="19" customFormat="1" ht="29.25" customHeight="1">
      <c r="A11" s="23"/>
      <c r="B11" s="23"/>
      <c r="C11" s="26"/>
      <c r="D11" s="340"/>
      <c r="E11" s="341"/>
      <c r="F11" s="188"/>
      <c r="G11" s="342" t="s">
        <v>331</v>
      </c>
      <c r="H11" s="22"/>
      <c r="I11" s="23">
        <v>4</v>
      </c>
      <c r="J11" s="24" t="s">
        <v>207</v>
      </c>
      <c r="K11" s="25">
        <v>521</v>
      </c>
      <c r="L11" s="26">
        <v>32875</v>
      </c>
      <c r="M11" s="52" t="s">
        <v>256</v>
      </c>
      <c r="N11" s="52" t="s">
        <v>257</v>
      </c>
      <c r="O11" s="27">
        <v>5527</v>
      </c>
      <c r="P11" s="25"/>
      <c r="T11" s="322"/>
      <c r="U11" s="320"/>
    </row>
    <row r="12" spans="1:21" s="19" customFormat="1" ht="29.25" customHeight="1">
      <c r="A12" s="23"/>
      <c r="B12" s="23"/>
      <c r="C12" s="26"/>
      <c r="D12" s="340"/>
      <c r="E12" s="341"/>
      <c r="F12" s="188"/>
      <c r="G12" s="342" t="s">
        <v>331</v>
      </c>
      <c r="H12" s="22"/>
      <c r="I12" s="23">
        <v>5</v>
      </c>
      <c r="J12" s="24" t="s">
        <v>208</v>
      </c>
      <c r="K12" s="25">
        <v>483</v>
      </c>
      <c r="L12" s="26">
        <v>33871</v>
      </c>
      <c r="M12" s="52" t="s">
        <v>317</v>
      </c>
      <c r="N12" s="52" t="s">
        <v>318</v>
      </c>
      <c r="O12" s="27">
        <v>5570</v>
      </c>
      <c r="P12" s="25"/>
      <c r="T12" s="322"/>
      <c r="U12" s="320"/>
    </row>
    <row r="13" spans="1:21" s="19" customFormat="1" ht="29.25" customHeight="1">
      <c r="A13" s="23"/>
      <c r="B13" s="23"/>
      <c r="C13" s="26"/>
      <c r="D13" s="340"/>
      <c r="E13" s="341"/>
      <c r="F13" s="188"/>
      <c r="G13" s="342" t="s">
        <v>331</v>
      </c>
      <c r="H13" s="22"/>
      <c r="I13" s="23">
        <v>6</v>
      </c>
      <c r="J13" s="24" t="s">
        <v>209</v>
      </c>
      <c r="K13" s="25" t="s">
        <v>200</v>
      </c>
      <c r="L13" s="26" t="s">
        <v>200</v>
      </c>
      <c r="M13" s="52" t="s">
        <v>200</v>
      </c>
      <c r="N13" s="52" t="s">
        <v>200</v>
      </c>
      <c r="O13" s="27"/>
      <c r="P13" s="25"/>
      <c r="T13" s="322"/>
      <c r="U13" s="320"/>
    </row>
    <row r="14" spans="1:21" s="19" customFormat="1" ht="29.25" customHeight="1">
      <c r="A14" s="23"/>
      <c r="B14" s="23"/>
      <c r="C14" s="26"/>
      <c r="D14" s="340"/>
      <c r="E14" s="341"/>
      <c r="F14" s="188"/>
      <c r="G14" s="342" t="s">
        <v>331</v>
      </c>
      <c r="H14" s="22"/>
      <c r="I14" s="23">
        <v>7</v>
      </c>
      <c r="J14" s="24" t="s">
        <v>210</v>
      </c>
      <c r="K14" s="25" t="s">
        <v>200</v>
      </c>
      <c r="L14" s="26" t="s">
        <v>200</v>
      </c>
      <c r="M14" s="52" t="s">
        <v>200</v>
      </c>
      <c r="N14" s="52" t="s">
        <v>200</v>
      </c>
      <c r="O14" s="27"/>
      <c r="P14" s="25"/>
      <c r="T14" s="322"/>
      <c r="U14" s="320"/>
    </row>
    <row r="15" spans="1:21" s="19" customFormat="1" ht="29.25" customHeight="1">
      <c r="A15" s="23"/>
      <c r="B15" s="23"/>
      <c r="C15" s="26"/>
      <c r="D15" s="340"/>
      <c r="E15" s="341"/>
      <c r="F15" s="188"/>
      <c r="G15" s="342" t="s">
        <v>331</v>
      </c>
      <c r="H15" s="22"/>
      <c r="I15" s="23">
        <v>8</v>
      </c>
      <c r="J15" s="24" t="s">
        <v>211</v>
      </c>
      <c r="K15" s="25" t="s">
        <v>200</v>
      </c>
      <c r="L15" s="26" t="s">
        <v>200</v>
      </c>
      <c r="M15" s="52" t="s">
        <v>200</v>
      </c>
      <c r="N15" s="52" t="s">
        <v>200</v>
      </c>
      <c r="O15" s="27"/>
      <c r="P15" s="25"/>
      <c r="T15" s="322"/>
      <c r="U15" s="320"/>
    </row>
    <row r="16" spans="1:21" s="19" customFormat="1" ht="29.25" customHeight="1">
      <c r="A16" s="23"/>
      <c r="B16" s="23"/>
      <c r="C16" s="26"/>
      <c r="D16" s="340"/>
      <c r="E16" s="341"/>
      <c r="F16" s="188"/>
      <c r="G16" s="342" t="s">
        <v>331</v>
      </c>
      <c r="H16" s="22"/>
      <c r="I16" s="332" t="s">
        <v>16</v>
      </c>
      <c r="J16" s="333"/>
      <c r="K16" s="333"/>
      <c r="L16" s="333"/>
      <c r="M16" s="333"/>
      <c r="N16" s="333"/>
      <c r="O16" s="333"/>
      <c r="P16" s="334"/>
      <c r="T16" s="322"/>
      <c r="U16" s="320"/>
    </row>
    <row r="17" spans="1:21" s="19" customFormat="1" ht="29.25" customHeight="1">
      <c r="A17" s="23"/>
      <c r="B17" s="23"/>
      <c r="C17" s="26"/>
      <c r="D17" s="340"/>
      <c r="E17" s="341"/>
      <c r="F17" s="188"/>
      <c r="G17" s="342" t="s">
        <v>331</v>
      </c>
      <c r="H17" s="22"/>
      <c r="I17" s="51" t="s">
        <v>11</v>
      </c>
      <c r="J17" s="48" t="s">
        <v>52</v>
      </c>
      <c r="K17" s="48" t="s">
        <v>51</v>
      </c>
      <c r="L17" s="49" t="s">
        <v>12</v>
      </c>
      <c r="M17" s="50" t="s">
        <v>13</v>
      </c>
      <c r="N17" s="50" t="s">
        <v>97</v>
      </c>
      <c r="O17" s="362" t="s">
        <v>14</v>
      </c>
      <c r="P17" s="48" t="s">
        <v>27</v>
      </c>
      <c r="T17" s="322"/>
      <c r="U17" s="320"/>
    </row>
    <row r="18" spans="1:21" s="19" customFormat="1" ht="29.25" customHeight="1">
      <c r="A18" s="23"/>
      <c r="B18" s="23"/>
      <c r="C18" s="26"/>
      <c r="D18" s="340"/>
      <c r="E18" s="341"/>
      <c r="F18" s="188"/>
      <c r="G18" s="342" t="s">
        <v>331</v>
      </c>
      <c r="H18" s="22"/>
      <c r="I18" s="23">
        <v>1</v>
      </c>
      <c r="J18" s="24" t="s">
        <v>212</v>
      </c>
      <c r="K18" s="25" t="s">
        <v>200</v>
      </c>
      <c r="L18" s="26" t="s">
        <v>200</v>
      </c>
      <c r="M18" s="52" t="s">
        <v>200</v>
      </c>
      <c r="N18" s="52" t="s">
        <v>200</v>
      </c>
      <c r="O18" s="27"/>
      <c r="P18" s="25"/>
      <c r="T18" s="322"/>
      <c r="U18" s="320"/>
    </row>
    <row r="19" spans="1:21" s="19" customFormat="1" ht="29.25" customHeight="1">
      <c r="A19" s="23"/>
      <c r="B19" s="23"/>
      <c r="C19" s="26"/>
      <c r="D19" s="340"/>
      <c r="E19" s="341"/>
      <c r="F19" s="188"/>
      <c r="G19" s="342" t="s">
        <v>331</v>
      </c>
      <c r="H19" s="22"/>
      <c r="I19" s="23">
        <v>2</v>
      </c>
      <c r="J19" s="24" t="s">
        <v>213</v>
      </c>
      <c r="K19" s="25" t="s">
        <v>200</v>
      </c>
      <c r="L19" s="26" t="s">
        <v>200</v>
      </c>
      <c r="M19" s="52" t="s">
        <v>200</v>
      </c>
      <c r="N19" s="52" t="s">
        <v>200</v>
      </c>
      <c r="O19" s="27"/>
      <c r="P19" s="25"/>
      <c r="T19" s="322"/>
      <c r="U19" s="320"/>
    </row>
    <row r="20" spans="1:21" s="19" customFormat="1" ht="29.25" customHeight="1">
      <c r="A20" s="23"/>
      <c r="B20" s="23"/>
      <c r="C20" s="26"/>
      <c r="D20" s="340"/>
      <c r="E20" s="341"/>
      <c r="F20" s="188"/>
      <c r="G20" s="342" t="s">
        <v>331</v>
      </c>
      <c r="H20" s="22"/>
      <c r="I20" s="23">
        <v>3</v>
      </c>
      <c r="J20" s="24" t="s">
        <v>214</v>
      </c>
      <c r="K20" s="25" t="s">
        <v>200</v>
      </c>
      <c r="L20" s="26" t="s">
        <v>200</v>
      </c>
      <c r="M20" s="52" t="s">
        <v>200</v>
      </c>
      <c r="N20" s="52" t="s">
        <v>200</v>
      </c>
      <c r="O20" s="27"/>
      <c r="P20" s="25"/>
      <c r="T20" s="322"/>
      <c r="U20" s="320"/>
    </row>
    <row r="21" spans="1:21" s="19" customFormat="1" ht="29.25" customHeight="1">
      <c r="A21" s="23"/>
      <c r="B21" s="23"/>
      <c r="C21" s="26"/>
      <c r="D21" s="340"/>
      <c r="E21" s="341"/>
      <c r="F21" s="188"/>
      <c r="G21" s="342" t="s">
        <v>331</v>
      </c>
      <c r="H21" s="22"/>
      <c r="I21" s="23">
        <v>4</v>
      </c>
      <c r="J21" s="24" t="s">
        <v>215</v>
      </c>
      <c r="K21" s="25" t="s">
        <v>200</v>
      </c>
      <c r="L21" s="26" t="s">
        <v>200</v>
      </c>
      <c r="M21" s="52" t="s">
        <v>200</v>
      </c>
      <c r="N21" s="52" t="s">
        <v>200</v>
      </c>
      <c r="O21" s="27"/>
      <c r="P21" s="25"/>
      <c r="T21" s="322"/>
      <c r="U21" s="320"/>
    </row>
    <row r="22" spans="1:21" s="19" customFormat="1" ht="29.25" customHeight="1">
      <c r="A22" s="23"/>
      <c r="B22" s="23"/>
      <c r="C22" s="26"/>
      <c r="D22" s="340"/>
      <c r="E22" s="341"/>
      <c r="F22" s="188"/>
      <c r="G22" s="342" t="s">
        <v>331</v>
      </c>
      <c r="H22" s="22"/>
      <c r="I22" s="23">
        <v>5</v>
      </c>
      <c r="J22" s="24" t="s">
        <v>216</v>
      </c>
      <c r="K22" s="25" t="s">
        <v>200</v>
      </c>
      <c r="L22" s="26" t="s">
        <v>200</v>
      </c>
      <c r="M22" s="52" t="s">
        <v>200</v>
      </c>
      <c r="N22" s="52" t="s">
        <v>200</v>
      </c>
      <c r="O22" s="27"/>
      <c r="P22" s="25"/>
      <c r="T22" s="322"/>
      <c r="U22" s="320"/>
    </row>
    <row r="23" spans="1:21" s="19" customFormat="1" ht="29.25" customHeight="1">
      <c r="A23" s="23"/>
      <c r="B23" s="23"/>
      <c r="C23" s="26"/>
      <c r="D23" s="340"/>
      <c r="E23" s="341"/>
      <c r="F23" s="188"/>
      <c r="G23" s="342" t="s">
        <v>331</v>
      </c>
      <c r="H23" s="22"/>
      <c r="I23" s="23">
        <v>6</v>
      </c>
      <c r="J23" s="24" t="s">
        <v>217</v>
      </c>
      <c r="K23" s="25" t="s">
        <v>200</v>
      </c>
      <c r="L23" s="26" t="s">
        <v>200</v>
      </c>
      <c r="M23" s="52" t="s">
        <v>200</v>
      </c>
      <c r="N23" s="52" t="s">
        <v>200</v>
      </c>
      <c r="O23" s="27"/>
      <c r="P23" s="25"/>
      <c r="T23" s="322"/>
      <c r="U23" s="320"/>
    </row>
    <row r="24" spans="1:21" s="19" customFormat="1" ht="29.25" customHeight="1">
      <c r="A24" s="23"/>
      <c r="B24" s="23"/>
      <c r="C24" s="26"/>
      <c r="D24" s="340"/>
      <c r="E24" s="341"/>
      <c r="F24" s="188"/>
      <c r="G24" s="342" t="s">
        <v>331</v>
      </c>
      <c r="H24" s="22"/>
      <c r="I24" s="23">
        <v>7</v>
      </c>
      <c r="J24" s="24" t="s">
        <v>218</v>
      </c>
      <c r="K24" s="25" t="s">
        <v>200</v>
      </c>
      <c r="L24" s="26" t="s">
        <v>200</v>
      </c>
      <c r="M24" s="52" t="s">
        <v>200</v>
      </c>
      <c r="N24" s="52" t="s">
        <v>200</v>
      </c>
      <c r="O24" s="27"/>
      <c r="P24" s="25"/>
      <c r="T24" s="322"/>
      <c r="U24" s="320"/>
    </row>
    <row r="25" spans="1:21" s="19" customFormat="1" ht="29.25" customHeight="1">
      <c r="A25" s="23"/>
      <c r="B25" s="23"/>
      <c r="C25" s="26"/>
      <c r="D25" s="340"/>
      <c r="E25" s="341"/>
      <c r="F25" s="188"/>
      <c r="G25" s="342" t="s">
        <v>331</v>
      </c>
      <c r="H25" s="22"/>
      <c r="I25" s="23">
        <v>8</v>
      </c>
      <c r="J25" s="24" t="s">
        <v>219</v>
      </c>
      <c r="K25" s="25" t="s">
        <v>200</v>
      </c>
      <c r="L25" s="26" t="s">
        <v>200</v>
      </c>
      <c r="M25" s="52" t="s">
        <v>200</v>
      </c>
      <c r="N25" s="52" t="s">
        <v>200</v>
      </c>
      <c r="O25" s="27"/>
      <c r="P25" s="25"/>
      <c r="T25" s="322"/>
      <c r="U25" s="320"/>
    </row>
    <row r="26" spans="1:21" s="19" customFormat="1" ht="29.25" customHeight="1">
      <c r="A26" s="23"/>
      <c r="B26" s="23"/>
      <c r="C26" s="26"/>
      <c r="D26" s="340"/>
      <c r="E26" s="341"/>
      <c r="F26" s="188"/>
      <c r="G26" s="342" t="s">
        <v>331</v>
      </c>
      <c r="H26" s="22"/>
      <c r="I26" s="332" t="s">
        <v>17</v>
      </c>
      <c r="J26" s="333"/>
      <c r="K26" s="333"/>
      <c r="L26" s="333"/>
      <c r="M26" s="333"/>
      <c r="N26" s="333"/>
      <c r="O26" s="333"/>
      <c r="P26" s="334"/>
      <c r="T26" s="322"/>
      <c r="U26" s="320"/>
    </row>
    <row r="27" spans="1:21" s="19" customFormat="1" ht="29.25" customHeight="1">
      <c r="A27" s="23"/>
      <c r="B27" s="23"/>
      <c r="C27" s="26"/>
      <c r="D27" s="340"/>
      <c r="E27" s="341"/>
      <c r="F27" s="188"/>
      <c r="G27" s="342" t="s">
        <v>331</v>
      </c>
      <c r="H27" s="22"/>
      <c r="I27" s="51" t="s">
        <v>11</v>
      </c>
      <c r="J27" s="48" t="s">
        <v>52</v>
      </c>
      <c r="K27" s="48" t="s">
        <v>51</v>
      </c>
      <c r="L27" s="49" t="s">
        <v>12</v>
      </c>
      <c r="M27" s="50" t="s">
        <v>13</v>
      </c>
      <c r="N27" s="50" t="s">
        <v>97</v>
      </c>
      <c r="O27" s="362" t="s">
        <v>14</v>
      </c>
      <c r="P27" s="48" t="s">
        <v>27</v>
      </c>
      <c r="T27" s="322"/>
      <c r="U27" s="320"/>
    </row>
    <row r="28" spans="1:21" s="19" customFormat="1" ht="29.25" customHeight="1">
      <c r="A28" s="23"/>
      <c r="B28" s="23"/>
      <c r="C28" s="26"/>
      <c r="D28" s="340"/>
      <c r="E28" s="341"/>
      <c r="F28" s="188"/>
      <c r="G28" s="342" t="s">
        <v>331</v>
      </c>
      <c r="H28" s="22"/>
      <c r="I28" s="23">
        <v>1</v>
      </c>
      <c r="J28" s="24" t="s">
        <v>220</v>
      </c>
      <c r="K28" s="25" t="s">
        <v>200</v>
      </c>
      <c r="L28" s="26" t="s">
        <v>200</v>
      </c>
      <c r="M28" s="52" t="s">
        <v>200</v>
      </c>
      <c r="N28" s="52" t="s">
        <v>200</v>
      </c>
      <c r="O28" s="27"/>
      <c r="P28" s="25"/>
      <c r="T28" s="322"/>
      <c r="U28" s="320"/>
    </row>
    <row r="29" spans="1:21" s="19" customFormat="1" ht="29.25" customHeight="1">
      <c r="A29" s="23"/>
      <c r="B29" s="23"/>
      <c r="C29" s="26"/>
      <c r="D29" s="340"/>
      <c r="E29" s="341"/>
      <c r="F29" s="188"/>
      <c r="G29" s="342" t="s">
        <v>331</v>
      </c>
      <c r="H29" s="22"/>
      <c r="I29" s="23">
        <v>2</v>
      </c>
      <c r="J29" s="24" t="s">
        <v>221</v>
      </c>
      <c r="K29" s="25" t="s">
        <v>200</v>
      </c>
      <c r="L29" s="26" t="s">
        <v>200</v>
      </c>
      <c r="M29" s="52" t="s">
        <v>200</v>
      </c>
      <c r="N29" s="52" t="s">
        <v>200</v>
      </c>
      <c r="O29" s="27"/>
      <c r="P29" s="25"/>
      <c r="T29" s="322"/>
      <c r="U29" s="320"/>
    </row>
    <row r="30" spans="1:21" s="19" customFormat="1" ht="29.25" customHeight="1">
      <c r="A30" s="23"/>
      <c r="B30" s="23"/>
      <c r="C30" s="26"/>
      <c r="D30" s="340"/>
      <c r="E30" s="341"/>
      <c r="F30" s="188"/>
      <c r="G30" s="342" t="s">
        <v>331</v>
      </c>
      <c r="H30" s="22"/>
      <c r="I30" s="23">
        <v>3</v>
      </c>
      <c r="J30" s="24" t="s">
        <v>222</v>
      </c>
      <c r="K30" s="25" t="s">
        <v>200</v>
      </c>
      <c r="L30" s="26" t="s">
        <v>200</v>
      </c>
      <c r="M30" s="52" t="s">
        <v>200</v>
      </c>
      <c r="N30" s="52" t="s">
        <v>200</v>
      </c>
      <c r="O30" s="27"/>
      <c r="P30" s="25"/>
      <c r="T30" s="322"/>
      <c r="U30" s="320"/>
    </row>
    <row r="31" spans="1:21" s="19" customFormat="1" ht="29.25" customHeight="1">
      <c r="A31" s="23"/>
      <c r="B31" s="23"/>
      <c r="C31" s="26"/>
      <c r="D31" s="340"/>
      <c r="E31" s="341"/>
      <c r="F31" s="188"/>
      <c r="G31" s="342" t="s">
        <v>331</v>
      </c>
      <c r="H31" s="22"/>
      <c r="I31" s="23">
        <v>4</v>
      </c>
      <c r="J31" s="24" t="s">
        <v>223</v>
      </c>
      <c r="K31" s="25" t="s">
        <v>200</v>
      </c>
      <c r="L31" s="26" t="s">
        <v>200</v>
      </c>
      <c r="M31" s="52" t="s">
        <v>200</v>
      </c>
      <c r="N31" s="52" t="s">
        <v>200</v>
      </c>
      <c r="O31" s="27"/>
      <c r="P31" s="25"/>
      <c r="T31" s="322"/>
      <c r="U31" s="320"/>
    </row>
    <row r="32" spans="1:21" s="19" customFormat="1" ht="29.25" customHeight="1">
      <c r="A32" s="23"/>
      <c r="B32" s="23"/>
      <c r="C32" s="26"/>
      <c r="D32" s="340"/>
      <c r="E32" s="341"/>
      <c r="F32" s="188"/>
      <c r="G32" s="342" t="s">
        <v>331</v>
      </c>
      <c r="H32" s="22"/>
      <c r="I32" s="23">
        <v>5</v>
      </c>
      <c r="J32" s="24" t="s">
        <v>224</v>
      </c>
      <c r="K32" s="25" t="s">
        <v>200</v>
      </c>
      <c r="L32" s="26" t="s">
        <v>200</v>
      </c>
      <c r="M32" s="52" t="s">
        <v>200</v>
      </c>
      <c r="N32" s="52" t="s">
        <v>200</v>
      </c>
      <c r="O32" s="27"/>
      <c r="P32" s="25"/>
      <c r="T32" s="322"/>
      <c r="U32" s="320"/>
    </row>
    <row r="33" spans="1:21" s="19" customFormat="1" ht="29.25" customHeight="1">
      <c r="A33" s="23"/>
      <c r="B33" s="23"/>
      <c r="C33" s="26"/>
      <c r="D33" s="340"/>
      <c r="E33" s="341"/>
      <c r="F33" s="188"/>
      <c r="G33" s="342" t="s">
        <v>331</v>
      </c>
      <c r="H33" s="22"/>
      <c r="I33" s="23">
        <v>6</v>
      </c>
      <c r="J33" s="24" t="s">
        <v>225</v>
      </c>
      <c r="K33" s="25" t="s">
        <v>200</v>
      </c>
      <c r="L33" s="26" t="s">
        <v>200</v>
      </c>
      <c r="M33" s="52" t="s">
        <v>200</v>
      </c>
      <c r="N33" s="52" t="s">
        <v>200</v>
      </c>
      <c r="O33" s="27"/>
      <c r="P33" s="25"/>
      <c r="T33" s="322"/>
      <c r="U33" s="320"/>
    </row>
    <row r="34" spans="1:21" s="19" customFormat="1" ht="29.25" customHeight="1">
      <c r="A34" s="23"/>
      <c r="B34" s="23"/>
      <c r="C34" s="26"/>
      <c r="D34" s="340"/>
      <c r="E34" s="341"/>
      <c r="F34" s="188"/>
      <c r="G34" s="342" t="s">
        <v>331</v>
      </c>
      <c r="H34" s="22"/>
      <c r="I34" s="23">
        <v>7</v>
      </c>
      <c r="J34" s="24" t="s">
        <v>226</v>
      </c>
      <c r="K34" s="25" t="s">
        <v>200</v>
      </c>
      <c r="L34" s="26" t="s">
        <v>200</v>
      </c>
      <c r="M34" s="52" t="s">
        <v>200</v>
      </c>
      <c r="N34" s="52" t="s">
        <v>200</v>
      </c>
      <c r="O34" s="27"/>
      <c r="P34" s="25"/>
      <c r="T34" s="322"/>
      <c r="U34" s="320"/>
    </row>
    <row r="35" spans="1:21" s="19" customFormat="1" ht="29.25" customHeight="1">
      <c r="A35" s="23"/>
      <c r="B35" s="23"/>
      <c r="C35" s="26"/>
      <c r="D35" s="340"/>
      <c r="E35" s="341"/>
      <c r="F35" s="188"/>
      <c r="G35" s="342" t="s">
        <v>331</v>
      </c>
      <c r="H35" s="22"/>
      <c r="I35" s="23">
        <v>8</v>
      </c>
      <c r="J35" s="24" t="s">
        <v>227</v>
      </c>
      <c r="K35" s="25" t="s">
        <v>200</v>
      </c>
      <c r="L35" s="26" t="s">
        <v>200</v>
      </c>
      <c r="M35" s="52" t="s">
        <v>200</v>
      </c>
      <c r="N35" s="52" t="s">
        <v>200</v>
      </c>
      <c r="O35" s="27"/>
      <c r="P35" s="25"/>
      <c r="T35" s="322"/>
      <c r="U35" s="320"/>
    </row>
    <row r="36" spans="1:21" s="19" customFormat="1" ht="29.25" customHeight="1">
      <c r="A36" s="23"/>
      <c r="B36" s="23"/>
      <c r="C36" s="26"/>
      <c r="D36" s="340"/>
      <c r="E36" s="341"/>
      <c r="F36" s="188"/>
      <c r="G36" s="342" t="s">
        <v>331</v>
      </c>
      <c r="H36" s="22"/>
      <c r="I36" s="332" t="s">
        <v>43</v>
      </c>
      <c r="J36" s="333"/>
      <c r="K36" s="333"/>
      <c r="L36" s="333"/>
      <c r="M36" s="333"/>
      <c r="N36" s="333"/>
      <c r="O36" s="333"/>
      <c r="P36" s="334"/>
      <c r="T36" s="322"/>
      <c r="U36" s="320"/>
    </row>
    <row r="37" spans="1:21" s="19" customFormat="1" ht="29.25" customHeight="1">
      <c r="A37" s="23"/>
      <c r="B37" s="23"/>
      <c r="C37" s="26"/>
      <c r="D37" s="340"/>
      <c r="E37" s="341"/>
      <c r="F37" s="188"/>
      <c r="G37" s="342" t="s">
        <v>331</v>
      </c>
      <c r="H37" s="22"/>
      <c r="I37" s="51" t="s">
        <v>11</v>
      </c>
      <c r="J37" s="48" t="s">
        <v>52</v>
      </c>
      <c r="K37" s="48" t="s">
        <v>51</v>
      </c>
      <c r="L37" s="49" t="s">
        <v>12</v>
      </c>
      <c r="M37" s="50" t="s">
        <v>13</v>
      </c>
      <c r="N37" s="50" t="s">
        <v>97</v>
      </c>
      <c r="O37" s="362" t="s">
        <v>14</v>
      </c>
      <c r="P37" s="48" t="s">
        <v>27</v>
      </c>
      <c r="T37" s="322"/>
      <c r="U37" s="320"/>
    </row>
    <row r="38" spans="1:21" s="19" customFormat="1" ht="29.25" customHeight="1">
      <c r="A38" s="23"/>
      <c r="B38" s="23"/>
      <c r="C38" s="26"/>
      <c r="D38" s="340"/>
      <c r="E38" s="341"/>
      <c r="F38" s="188"/>
      <c r="G38" s="342" t="s">
        <v>331</v>
      </c>
      <c r="H38" s="22"/>
      <c r="I38" s="23">
        <v>1</v>
      </c>
      <c r="J38" s="24" t="s">
        <v>228</v>
      </c>
      <c r="K38" s="25" t="s">
        <v>200</v>
      </c>
      <c r="L38" s="26" t="s">
        <v>200</v>
      </c>
      <c r="M38" s="52" t="s">
        <v>200</v>
      </c>
      <c r="N38" s="52" t="s">
        <v>200</v>
      </c>
      <c r="O38" s="27"/>
      <c r="P38" s="25"/>
      <c r="T38" s="322"/>
      <c r="U38" s="320"/>
    </row>
    <row r="39" spans="1:21" s="19" customFormat="1" ht="29.25" customHeight="1">
      <c r="A39" s="23"/>
      <c r="B39" s="23"/>
      <c r="C39" s="26"/>
      <c r="D39" s="340"/>
      <c r="E39" s="341"/>
      <c r="F39" s="188"/>
      <c r="G39" s="342" t="s">
        <v>331</v>
      </c>
      <c r="H39" s="22"/>
      <c r="I39" s="23">
        <v>2</v>
      </c>
      <c r="J39" s="24" t="s">
        <v>229</v>
      </c>
      <c r="K39" s="25" t="s">
        <v>200</v>
      </c>
      <c r="L39" s="26" t="s">
        <v>200</v>
      </c>
      <c r="M39" s="52" t="s">
        <v>200</v>
      </c>
      <c r="N39" s="52" t="s">
        <v>200</v>
      </c>
      <c r="O39" s="27"/>
      <c r="P39" s="25"/>
      <c r="T39" s="322"/>
      <c r="U39" s="320"/>
    </row>
    <row r="40" spans="1:21" s="19" customFormat="1" ht="29.25" customHeight="1">
      <c r="A40" s="23"/>
      <c r="B40" s="23"/>
      <c r="C40" s="26"/>
      <c r="D40" s="340"/>
      <c r="E40" s="341"/>
      <c r="F40" s="188"/>
      <c r="G40" s="342" t="s">
        <v>331</v>
      </c>
      <c r="H40" s="22"/>
      <c r="I40" s="23">
        <v>3</v>
      </c>
      <c r="J40" s="24" t="s">
        <v>230</v>
      </c>
      <c r="K40" s="25" t="s">
        <v>200</v>
      </c>
      <c r="L40" s="26" t="s">
        <v>200</v>
      </c>
      <c r="M40" s="52" t="s">
        <v>200</v>
      </c>
      <c r="N40" s="52" t="s">
        <v>200</v>
      </c>
      <c r="O40" s="27"/>
      <c r="P40" s="25"/>
      <c r="T40" s="322"/>
      <c r="U40" s="320"/>
    </row>
    <row r="41" spans="1:21" s="19" customFormat="1" ht="29.25" customHeight="1">
      <c r="A41" s="23"/>
      <c r="B41" s="23"/>
      <c r="C41" s="26"/>
      <c r="D41" s="340"/>
      <c r="E41" s="341"/>
      <c r="F41" s="188"/>
      <c r="G41" s="342" t="s">
        <v>331</v>
      </c>
      <c r="H41" s="22"/>
      <c r="I41" s="23">
        <v>4</v>
      </c>
      <c r="J41" s="24" t="s">
        <v>231</v>
      </c>
      <c r="K41" s="25" t="s">
        <v>200</v>
      </c>
      <c r="L41" s="26" t="s">
        <v>200</v>
      </c>
      <c r="M41" s="52" t="s">
        <v>200</v>
      </c>
      <c r="N41" s="52" t="s">
        <v>200</v>
      </c>
      <c r="O41" s="27"/>
      <c r="P41" s="25"/>
      <c r="T41" s="322"/>
      <c r="U41" s="320"/>
    </row>
    <row r="42" spans="1:21" s="19" customFormat="1" ht="29.25" customHeight="1">
      <c r="A42" s="23"/>
      <c r="B42" s="23"/>
      <c r="C42" s="26"/>
      <c r="D42" s="340"/>
      <c r="E42" s="341"/>
      <c r="F42" s="188"/>
      <c r="G42" s="342" t="s">
        <v>331</v>
      </c>
      <c r="H42" s="22"/>
      <c r="I42" s="23">
        <v>5</v>
      </c>
      <c r="J42" s="24" t="s">
        <v>232</v>
      </c>
      <c r="K42" s="25" t="s">
        <v>200</v>
      </c>
      <c r="L42" s="26" t="s">
        <v>200</v>
      </c>
      <c r="M42" s="52" t="s">
        <v>200</v>
      </c>
      <c r="N42" s="52" t="s">
        <v>200</v>
      </c>
      <c r="O42" s="27"/>
      <c r="P42" s="25"/>
      <c r="T42" s="322"/>
      <c r="U42" s="320"/>
    </row>
    <row r="43" spans="1:21" s="19" customFormat="1" ht="29.25" customHeight="1">
      <c r="A43" s="23"/>
      <c r="B43" s="23"/>
      <c r="C43" s="26"/>
      <c r="D43" s="340"/>
      <c r="E43" s="341"/>
      <c r="F43" s="188"/>
      <c r="G43" s="342" t="s">
        <v>331</v>
      </c>
      <c r="H43" s="22"/>
      <c r="I43" s="23">
        <v>6</v>
      </c>
      <c r="J43" s="24" t="s">
        <v>233</v>
      </c>
      <c r="K43" s="25" t="s">
        <v>200</v>
      </c>
      <c r="L43" s="26" t="s">
        <v>200</v>
      </c>
      <c r="M43" s="52" t="s">
        <v>200</v>
      </c>
      <c r="N43" s="52" t="s">
        <v>200</v>
      </c>
      <c r="O43" s="27"/>
      <c r="P43" s="25"/>
      <c r="T43" s="322"/>
      <c r="U43" s="320"/>
    </row>
    <row r="44" spans="1:21" s="19" customFormat="1" ht="29.25" customHeight="1">
      <c r="A44" s="23"/>
      <c r="B44" s="23"/>
      <c r="C44" s="26"/>
      <c r="D44" s="340"/>
      <c r="E44" s="341"/>
      <c r="F44" s="188"/>
      <c r="G44" s="342" t="s">
        <v>331</v>
      </c>
      <c r="H44" s="22"/>
      <c r="I44" s="23">
        <v>7</v>
      </c>
      <c r="J44" s="24" t="s">
        <v>234</v>
      </c>
      <c r="K44" s="25" t="s">
        <v>200</v>
      </c>
      <c r="L44" s="26" t="s">
        <v>200</v>
      </c>
      <c r="M44" s="52" t="s">
        <v>200</v>
      </c>
      <c r="N44" s="52" t="s">
        <v>200</v>
      </c>
      <c r="O44" s="27"/>
      <c r="P44" s="25"/>
      <c r="T44" s="322"/>
      <c r="U44" s="320"/>
    </row>
    <row r="45" spans="1:21" s="19" customFormat="1" ht="29.25" customHeight="1">
      <c r="A45" s="23"/>
      <c r="B45" s="23"/>
      <c r="C45" s="26"/>
      <c r="D45" s="340"/>
      <c r="E45" s="341"/>
      <c r="F45" s="188"/>
      <c r="G45" s="342" t="s">
        <v>331</v>
      </c>
      <c r="H45" s="22"/>
      <c r="I45" s="23">
        <v>8</v>
      </c>
      <c r="J45" s="24" t="s">
        <v>235</v>
      </c>
      <c r="K45" s="25" t="s">
        <v>200</v>
      </c>
      <c r="L45" s="26" t="s">
        <v>200</v>
      </c>
      <c r="M45" s="52" t="s">
        <v>200</v>
      </c>
      <c r="N45" s="52" t="s">
        <v>200</v>
      </c>
      <c r="O45" s="27"/>
      <c r="P45" s="25"/>
      <c r="T45" s="322"/>
      <c r="U45" s="320"/>
    </row>
    <row r="46" spans="1:16" ht="13.5" customHeight="1">
      <c r="A46" s="37"/>
      <c r="B46" s="37"/>
      <c r="C46" s="38"/>
      <c r="D46" s="59"/>
      <c r="E46" s="39"/>
      <c r="F46" s="40"/>
      <c r="G46" s="41"/>
      <c r="I46" s="42"/>
      <c r="J46" s="43"/>
      <c r="K46" s="44"/>
      <c r="L46" s="45"/>
      <c r="M46" s="55"/>
      <c r="N46" s="55"/>
      <c r="O46" s="46"/>
      <c r="P46" s="44"/>
    </row>
    <row r="47" spans="1:17" ht="14.25" customHeight="1">
      <c r="A47" s="31" t="s">
        <v>18</v>
      </c>
      <c r="B47" s="31"/>
      <c r="C47" s="31"/>
      <c r="D47" s="60"/>
      <c r="E47" s="53" t="s">
        <v>0</v>
      </c>
      <c r="F47" s="47" t="s">
        <v>1</v>
      </c>
      <c r="G47" s="28"/>
      <c r="H47" s="32" t="s">
        <v>2</v>
      </c>
      <c r="I47" s="32"/>
      <c r="J47" s="32"/>
      <c r="K47" s="32"/>
      <c r="M47" s="56" t="s">
        <v>3</v>
      </c>
      <c r="N47" s="57" t="s">
        <v>3</v>
      </c>
      <c r="O47" s="28" t="s">
        <v>3</v>
      </c>
      <c r="P47" s="31"/>
      <c r="Q47" s="33"/>
    </row>
    <row r="101" spans="20:21" ht="12.75">
      <c r="T101" s="350"/>
      <c r="U101" s="349"/>
    </row>
    <row r="65536" ht="12.75">
      <c r="A65536" s="28" t="s">
        <v>197</v>
      </c>
    </row>
  </sheetData>
  <sheetProtection/>
  <mergeCells count="18">
    <mergeCell ref="D4:E4"/>
    <mergeCell ref="N4:P4"/>
    <mergeCell ref="N5:P5"/>
    <mergeCell ref="A6:A7"/>
    <mergeCell ref="E6:E7"/>
    <mergeCell ref="F6:F7"/>
    <mergeCell ref="C6:C7"/>
    <mergeCell ref="D6:D7"/>
    <mergeCell ref="A1:P1"/>
    <mergeCell ref="A2:P2"/>
    <mergeCell ref="A3:C3"/>
    <mergeCell ref="D3:E3"/>
    <mergeCell ref="F3:G3"/>
    <mergeCell ref="G6:G7"/>
    <mergeCell ref="I3:L3"/>
    <mergeCell ref="A4:C4"/>
    <mergeCell ref="N3:P3"/>
    <mergeCell ref="B6:B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drawing r:id="rId1"/>
</worksheet>
</file>

<file path=xl/worksheets/sheet8.xml><?xml version="1.0" encoding="utf-8"?>
<worksheet xmlns="http://schemas.openxmlformats.org/spreadsheetml/2006/main" xmlns:r="http://schemas.openxmlformats.org/officeDocument/2006/relationships">
  <sheetPr>
    <tabColor rgb="FF7030A0"/>
  </sheetPr>
  <dimension ref="A1:AN65536"/>
  <sheetViews>
    <sheetView tabSelected="1" view="pageBreakPreview" zoomScale="40" zoomScaleNormal="50" zoomScaleSheetLayoutView="40" workbookViewId="0" topLeftCell="A1">
      <selection activeCell="C8" sqref="C8:F8"/>
    </sheetView>
  </sheetViews>
  <sheetFormatPr defaultColWidth="9.140625" defaultRowHeight="12.75"/>
  <cols>
    <col min="1" max="1" width="8.421875" style="29" customWidth="1"/>
    <col min="2" max="2" width="14.8515625" style="29" hidden="1" customWidth="1"/>
    <col min="3" max="3" width="9.57421875" style="29" customWidth="1"/>
    <col min="4" max="4" width="17.28125" style="63" customWidth="1"/>
    <col min="5" max="5" width="25.57421875" style="29" customWidth="1"/>
    <col min="6" max="6" width="41.57421875" style="29" customWidth="1"/>
    <col min="7" max="28" width="12.28125" style="61" customWidth="1"/>
    <col min="29" max="31" width="12.28125" style="61" hidden="1" customWidth="1"/>
    <col min="32" max="32" width="14.421875" style="64" customWidth="1"/>
    <col min="33" max="33" width="15.57421875" style="65" bestFit="1" customWidth="1"/>
    <col min="34" max="34" width="12.28125" style="29" customWidth="1"/>
    <col min="35" max="38" width="9.140625" style="61" customWidth="1"/>
    <col min="39" max="39" width="13.7109375" style="326" bestFit="1" customWidth="1"/>
    <col min="40" max="40" width="7.7109375" style="324" bestFit="1" customWidth="1"/>
    <col min="41" max="16384" width="9.140625" style="61" customWidth="1"/>
  </cols>
  <sheetData>
    <row r="1" spans="1:40" s="10" customFormat="1" ht="69.75" customHeight="1">
      <c r="A1" s="392"/>
      <c r="B1" s="392"/>
      <c r="C1" s="392"/>
      <c r="D1" s="392"/>
      <c r="E1" s="392"/>
      <c r="F1" s="392"/>
      <c r="G1" s="392"/>
      <c r="H1" s="392"/>
      <c r="I1" s="392"/>
      <c r="J1" s="509" t="str">
        <f>BİLGİLERİ!A2</f>
        <v>Atletizm Federasyonu                                                                                                                                                                                                                                                   Adana Atletizm İl Temsilciliği</v>
      </c>
      <c r="K1" s="509"/>
      <c r="L1" s="509"/>
      <c r="M1" s="509"/>
      <c r="N1" s="509"/>
      <c r="O1" s="509"/>
      <c r="P1" s="509"/>
      <c r="Q1" s="509"/>
      <c r="R1" s="509"/>
      <c r="S1" s="392"/>
      <c r="T1" s="392"/>
      <c r="U1" s="392"/>
      <c r="V1" s="392"/>
      <c r="W1" s="392"/>
      <c r="X1" s="392"/>
      <c r="Y1" s="392"/>
      <c r="Z1" s="392"/>
      <c r="AA1" s="392"/>
      <c r="AB1" s="392"/>
      <c r="AC1" s="392"/>
      <c r="AD1" s="392"/>
      <c r="AE1" s="392"/>
      <c r="AF1" s="392"/>
      <c r="AG1" s="392"/>
      <c r="AH1" s="392"/>
      <c r="AM1" s="345"/>
      <c r="AN1" s="324"/>
    </row>
    <row r="2" spans="1:40" s="10" customFormat="1" ht="36.75" customHeight="1">
      <c r="A2" s="393"/>
      <c r="B2" s="393"/>
      <c r="C2" s="393"/>
      <c r="D2" s="393"/>
      <c r="E2" s="393"/>
      <c r="F2" s="393"/>
      <c r="G2" s="393"/>
      <c r="H2" s="393"/>
      <c r="I2" s="393"/>
      <c r="J2" s="510" t="str">
        <f>BİLGİLERİ!A14</f>
        <v>Sprint ve Atlamalar Federasyon Deneme Yarışmaları</v>
      </c>
      <c r="K2" s="510"/>
      <c r="L2" s="510"/>
      <c r="M2" s="510"/>
      <c r="N2" s="510"/>
      <c r="O2" s="510"/>
      <c r="P2" s="510"/>
      <c r="Q2" s="510"/>
      <c r="R2" s="510"/>
      <c r="S2" s="393"/>
      <c r="T2" s="393"/>
      <c r="U2" s="393"/>
      <c r="V2" s="393"/>
      <c r="W2" s="393"/>
      <c r="X2" s="393"/>
      <c r="Y2" s="393"/>
      <c r="Z2" s="393"/>
      <c r="AA2" s="393"/>
      <c r="AB2" s="393"/>
      <c r="AC2" s="393"/>
      <c r="AD2" s="393"/>
      <c r="AE2" s="393"/>
      <c r="AF2" s="393"/>
      <c r="AG2" s="393"/>
      <c r="AH2" s="393"/>
      <c r="AM2" s="348"/>
      <c r="AN2" s="349"/>
    </row>
    <row r="3" spans="1:40" s="75" customFormat="1" ht="23.25" customHeight="1">
      <c r="A3" s="512" t="s">
        <v>68</v>
      </c>
      <c r="B3" s="512"/>
      <c r="C3" s="512"/>
      <c r="D3" s="512"/>
      <c r="E3" s="520" t="str">
        <f>'YARIŞMA PROGRAMI'!C20</f>
        <v>Sırıkla Atlama</v>
      </c>
      <c r="F3" s="520"/>
      <c r="G3" s="73"/>
      <c r="H3" s="73"/>
      <c r="I3" s="73"/>
      <c r="J3" s="73"/>
      <c r="K3" s="73"/>
      <c r="L3" s="533"/>
      <c r="M3" s="73"/>
      <c r="N3" s="512"/>
      <c r="O3" s="512"/>
      <c r="P3" s="517"/>
      <c r="Q3" s="73"/>
      <c r="R3" s="73"/>
      <c r="S3" s="73"/>
      <c r="T3" s="74"/>
      <c r="U3" s="512"/>
      <c r="V3" s="512"/>
      <c r="W3" s="512"/>
      <c r="X3" s="521"/>
      <c r="Y3" s="521"/>
      <c r="Z3" s="521"/>
      <c r="AA3" s="521"/>
      <c r="AB3" s="521"/>
      <c r="AC3" s="521"/>
      <c r="AD3" s="521"/>
      <c r="AE3" s="521"/>
      <c r="AF3" s="521"/>
      <c r="AG3" s="521"/>
      <c r="AH3" s="521"/>
      <c r="AM3" s="326"/>
      <c r="AN3" s="324"/>
    </row>
    <row r="4" spans="1:40" s="75" customFormat="1" ht="23.25" customHeight="1">
      <c r="A4" s="515" t="s">
        <v>70</v>
      </c>
      <c r="B4" s="515"/>
      <c r="C4" s="515"/>
      <c r="D4" s="515"/>
      <c r="E4" s="511" t="str">
        <f>BİLGİLERİ!F21</f>
        <v>Büyük Erkekler</v>
      </c>
      <c r="F4" s="511"/>
      <c r="G4" s="76"/>
      <c r="H4" s="76"/>
      <c r="I4" s="76"/>
      <c r="J4" s="76"/>
      <c r="K4" s="76"/>
      <c r="L4" s="76"/>
      <c r="M4" s="522" t="s">
        <v>65</v>
      </c>
      <c r="N4" s="522"/>
      <c r="O4" s="522"/>
      <c r="P4" s="516">
        <f>'YARIŞMA PROGRAMI'!D20</f>
        <v>440</v>
      </c>
      <c r="Q4" s="516"/>
      <c r="R4" s="76"/>
      <c r="S4" s="76"/>
      <c r="T4" s="76"/>
      <c r="U4" s="515" t="s">
        <v>66</v>
      </c>
      <c r="V4" s="515"/>
      <c r="W4" s="515"/>
      <c r="X4" s="532" t="str">
        <f>'YARIŞMA PROGRAMI'!B20</f>
        <v>11 Mayıs 2014- 16.00</v>
      </c>
      <c r="Y4" s="532"/>
      <c r="Z4" s="532"/>
      <c r="AA4" s="532"/>
      <c r="AB4" s="364"/>
      <c r="AC4" s="364"/>
      <c r="AD4" s="364"/>
      <c r="AE4" s="364"/>
      <c r="AF4" s="364"/>
      <c r="AG4" s="364"/>
      <c r="AH4" s="364"/>
      <c r="AM4" s="326"/>
      <c r="AN4" s="324"/>
    </row>
    <row r="5" spans="1:40" s="10" customFormat="1" ht="30" customHeight="1">
      <c r="A5" s="66"/>
      <c r="B5" s="66"/>
      <c r="C5" s="66"/>
      <c r="D5" s="67"/>
      <c r="E5" s="68"/>
      <c r="F5" s="69"/>
      <c r="G5" s="70"/>
      <c r="H5" s="70"/>
      <c r="I5" s="66"/>
      <c r="J5" s="66"/>
      <c r="K5" s="71"/>
      <c r="L5" s="71"/>
      <c r="M5" s="71"/>
      <c r="N5" s="71"/>
      <c r="O5" s="71"/>
      <c r="P5" s="71"/>
      <c r="Q5" s="71"/>
      <c r="R5" s="71"/>
      <c r="S5" s="71"/>
      <c r="T5" s="71"/>
      <c r="U5" s="71"/>
      <c r="V5" s="71"/>
      <c r="W5" s="71"/>
      <c r="X5" s="71"/>
      <c r="Y5" s="71"/>
      <c r="Z5" s="71"/>
      <c r="AA5" s="71"/>
      <c r="AB5" s="71"/>
      <c r="AC5" s="71"/>
      <c r="AD5" s="71"/>
      <c r="AE5" s="71"/>
      <c r="AF5" s="513">
        <f ca="1">NOW()</f>
        <v>41771.67635810185</v>
      </c>
      <c r="AG5" s="513"/>
      <c r="AH5" s="513"/>
      <c r="AM5" s="326"/>
      <c r="AN5" s="324"/>
    </row>
    <row r="6" spans="1:34" ht="22.5" customHeight="1">
      <c r="A6" s="528" t="s">
        <v>5</v>
      </c>
      <c r="B6" s="531"/>
      <c r="C6" s="528" t="s">
        <v>50</v>
      </c>
      <c r="D6" s="528" t="s">
        <v>20</v>
      </c>
      <c r="E6" s="528" t="s">
        <v>6</v>
      </c>
      <c r="F6" s="528" t="s">
        <v>96</v>
      </c>
      <c r="G6" s="530" t="s">
        <v>21</v>
      </c>
      <c r="H6" s="530"/>
      <c r="I6" s="530"/>
      <c r="J6" s="530"/>
      <c r="K6" s="530"/>
      <c r="L6" s="530"/>
      <c r="M6" s="530"/>
      <c r="N6" s="530"/>
      <c r="O6" s="530"/>
      <c r="P6" s="530"/>
      <c r="Q6" s="530"/>
      <c r="R6" s="530"/>
      <c r="S6" s="530"/>
      <c r="T6" s="530"/>
      <c r="U6" s="530"/>
      <c r="V6" s="530"/>
      <c r="W6" s="530"/>
      <c r="X6" s="530"/>
      <c r="Y6" s="530"/>
      <c r="Z6" s="530"/>
      <c r="AA6" s="530"/>
      <c r="AB6" s="530"/>
      <c r="AC6" s="355"/>
      <c r="AD6" s="355"/>
      <c r="AE6" s="355"/>
      <c r="AF6" s="514" t="s">
        <v>7</v>
      </c>
      <c r="AG6" s="518" t="s">
        <v>92</v>
      </c>
      <c r="AH6" s="519" t="s">
        <v>8</v>
      </c>
    </row>
    <row r="7" spans="1:34" ht="54.75" customHeight="1">
      <c r="A7" s="529"/>
      <c r="B7" s="531"/>
      <c r="C7" s="529"/>
      <c r="D7" s="529"/>
      <c r="E7" s="529"/>
      <c r="F7" s="529"/>
      <c r="G7" s="354">
        <v>380</v>
      </c>
      <c r="H7" s="354">
        <v>400</v>
      </c>
      <c r="I7" s="354">
        <v>420</v>
      </c>
      <c r="J7" s="354">
        <v>440</v>
      </c>
      <c r="K7" s="354">
        <v>450</v>
      </c>
      <c r="L7" s="354">
        <v>460</v>
      </c>
      <c r="M7" s="354">
        <v>470</v>
      </c>
      <c r="N7" s="354">
        <v>480</v>
      </c>
      <c r="O7" s="354">
        <v>485</v>
      </c>
      <c r="P7" s="354">
        <v>490</v>
      </c>
      <c r="Q7" s="354">
        <v>495</v>
      </c>
      <c r="R7" s="354">
        <v>500</v>
      </c>
      <c r="S7" s="354">
        <v>505</v>
      </c>
      <c r="T7" s="354">
        <v>510</v>
      </c>
      <c r="U7" s="354">
        <v>515</v>
      </c>
      <c r="V7" s="354">
        <v>520</v>
      </c>
      <c r="W7" s="354">
        <v>525</v>
      </c>
      <c r="X7" s="354">
        <v>530</v>
      </c>
      <c r="Y7" s="354">
        <v>535</v>
      </c>
      <c r="Z7" s="354">
        <v>540</v>
      </c>
      <c r="AA7" s="354">
        <v>545</v>
      </c>
      <c r="AB7" s="354">
        <v>550</v>
      </c>
      <c r="AC7" s="354">
        <v>555</v>
      </c>
      <c r="AD7" s="354">
        <v>560</v>
      </c>
      <c r="AE7" s="354">
        <v>565</v>
      </c>
      <c r="AF7" s="514"/>
      <c r="AG7" s="518"/>
      <c r="AH7" s="519"/>
    </row>
    <row r="8" spans="1:40" s="19" customFormat="1" ht="47.25" customHeight="1">
      <c r="A8" s="79">
        <v>1</v>
      </c>
      <c r="B8" s="185" t="s">
        <v>325</v>
      </c>
      <c r="C8" s="72">
        <f>IF(ISERROR(VLOOKUP(B8,'KAYIT LİSTESİ'!$B$4:$H$800,2,0)),"",(VLOOKUP(B8,'KAYIT LİSTESİ'!$B$4:$H$800,2,0)))</f>
        <v>482</v>
      </c>
      <c r="D8" s="62">
        <f>IF(ISERROR(VLOOKUP(B8,'KAYIT LİSTESİ'!$B$4:$H$800,4,0)),"",(VLOOKUP(B8,'KAYIT LİSTESİ'!$B$4:$H$800,4,0)))</f>
        <v>33726</v>
      </c>
      <c r="E8" s="78" t="str">
        <f>IF(ISERROR(VLOOKUP(B8,'KAYIT LİSTESİ'!$B$4:$H$800,5,0)),"",(VLOOKUP(B8,'KAYIT LİSTESİ'!$B$4:$H$800,5,0)))</f>
        <v>HÜSEYİN ORUÇSUZ</v>
      </c>
      <c r="F8" s="78" t="str">
        <f>IF(ISERROR(VLOOKUP(B8,'KAYIT LİSTESİ'!$B$4:$H$800,6,0)),"",(VLOOKUP(B8,'KAYIT LİSTESİ'!$B$4:$H$800,6,0)))</f>
        <v>ANKARA -GALATASARAY</v>
      </c>
      <c r="G8" s="215"/>
      <c r="H8" s="216"/>
      <c r="I8" s="215" t="s">
        <v>329</v>
      </c>
      <c r="J8" s="216" t="s">
        <v>330</v>
      </c>
      <c r="K8" s="215" t="s">
        <v>324</v>
      </c>
      <c r="L8" s="216" t="s">
        <v>328</v>
      </c>
      <c r="M8" s="215"/>
      <c r="N8" s="216"/>
      <c r="O8" s="215"/>
      <c r="P8" s="216"/>
      <c r="Q8" s="215"/>
      <c r="R8" s="216"/>
      <c r="S8" s="215"/>
      <c r="T8" s="216"/>
      <c r="U8" s="215"/>
      <c r="V8" s="216"/>
      <c r="W8" s="215"/>
      <c r="X8" s="216"/>
      <c r="Y8" s="215"/>
      <c r="Z8" s="216"/>
      <c r="AA8" s="215"/>
      <c r="AB8" s="216"/>
      <c r="AC8" s="215"/>
      <c r="AD8" s="216"/>
      <c r="AE8" s="215"/>
      <c r="AF8" s="214">
        <v>440</v>
      </c>
      <c r="AG8" s="344"/>
      <c r="AH8" s="77"/>
      <c r="AM8" s="326"/>
      <c r="AN8" s="324"/>
    </row>
    <row r="9" spans="1:40" s="19" customFormat="1" ht="47.25" customHeight="1">
      <c r="A9" s="79">
        <v>2</v>
      </c>
      <c r="B9" s="185" t="s">
        <v>169</v>
      </c>
      <c r="C9" s="72">
        <f>IF(ISERROR(VLOOKUP(B9,'KAYIT LİSTESİ'!$B$4:$H$800,2,0)),"",(VLOOKUP(B9,'KAYIT LİSTESİ'!$B$4:$H$800,2,0)))</f>
        <v>501</v>
      </c>
      <c r="D9" s="62">
        <f>IF(ISERROR(VLOOKUP(B9,'KAYIT LİSTESİ'!$B$4:$H$800,4,0)),"",(VLOOKUP(B9,'KAYIT LİSTESİ'!$B$4:$H$800,4,0)))</f>
        <v>34309</v>
      </c>
      <c r="E9" s="78" t="str">
        <f>IF(ISERROR(VLOOKUP(B9,'KAYIT LİSTESİ'!$B$4:$H$800,5,0)),"",(VLOOKUP(B9,'KAYIT LİSTESİ'!$B$4:$H$800,5,0)))</f>
        <v>FIRAT GÜR</v>
      </c>
      <c r="F9" s="78" t="str">
        <f>IF(ISERROR(VLOOKUP(B9,'KAYIT LİSTESİ'!$B$4:$H$800,6,0)),"",(VLOOKUP(B9,'KAYIT LİSTESİ'!$B$4:$H$800,6,0)))</f>
        <v>MERSİN</v>
      </c>
      <c r="G9" s="215"/>
      <c r="H9" s="216" t="s">
        <v>327</v>
      </c>
      <c r="I9" s="215" t="s">
        <v>327</v>
      </c>
      <c r="J9" s="216" t="s">
        <v>328</v>
      </c>
      <c r="K9" s="215"/>
      <c r="L9" s="216"/>
      <c r="M9" s="215"/>
      <c r="N9" s="216"/>
      <c r="O9" s="215"/>
      <c r="P9" s="216"/>
      <c r="Q9" s="215"/>
      <c r="R9" s="216"/>
      <c r="S9" s="215"/>
      <c r="T9" s="216"/>
      <c r="U9" s="215"/>
      <c r="V9" s="216"/>
      <c r="W9" s="215"/>
      <c r="X9" s="216"/>
      <c r="Y9" s="215"/>
      <c r="Z9" s="216"/>
      <c r="AA9" s="215"/>
      <c r="AB9" s="216"/>
      <c r="AC9" s="215"/>
      <c r="AD9" s="216"/>
      <c r="AE9" s="215"/>
      <c r="AF9" s="214">
        <v>420</v>
      </c>
      <c r="AG9" s="344"/>
      <c r="AH9" s="77"/>
      <c r="AM9" s="326"/>
      <c r="AN9" s="324"/>
    </row>
    <row r="10" spans="1:40" s="19" customFormat="1" ht="47.25" customHeight="1">
      <c r="A10" s="79"/>
      <c r="B10" s="185"/>
      <c r="C10" s="72"/>
      <c r="D10" s="62">
        <f>IF(ISERROR(VLOOKUP(B10,'KAYIT LİSTESİ'!$B$4:$H$800,4,0)),"",(VLOOKUP(B10,'KAYIT LİSTESİ'!$B$4:$H$800,4,0)))</f>
      </c>
      <c r="E10" s="78">
        <f>IF(ISERROR(VLOOKUP(B10,'KAYIT LİSTESİ'!$B$4:$H$800,5,0)),"",(VLOOKUP(B10,'KAYIT LİSTESİ'!$B$4:$H$800,5,0)))</f>
      </c>
      <c r="F10" s="78">
        <f>IF(ISERROR(VLOOKUP(B10,'KAYIT LİSTESİ'!$B$4:$H$800,6,0)),"",(VLOOKUP(B10,'KAYIT LİSTESİ'!$B$4:$H$800,6,0)))</f>
      </c>
      <c r="G10" s="215"/>
      <c r="H10" s="216"/>
      <c r="I10" s="215"/>
      <c r="J10" s="216"/>
      <c r="K10" s="215"/>
      <c r="L10" s="216"/>
      <c r="M10" s="215"/>
      <c r="N10" s="216"/>
      <c r="O10" s="215"/>
      <c r="P10" s="216"/>
      <c r="Q10" s="215"/>
      <c r="R10" s="216"/>
      <c r="S10" s="215"/>
      <c r="T10" s="216"/>
      <c r="U10" s="215"/>
      <c r="V10" s="216"/>
      <c r="W10" s="215"/>
      <c r="X10" s="216"/>
      <c r="Y10" s="215"/>
      <c r="Z10" s="216"/>
      <c r="AA10" s="215"/>
      <c r="AB10" s="216"/>
      <c r="AC10" s="215"/>
      <c r="AD10" s="216"/>
      <c r="AE10" s="215"/>
      <c r="AF10" s="214"/>
      <c r="AG10" s="344"/>
      <c r="AH10" s="77"/>
      <c r="AM10" s="326"/>
      <c r="AN10" s="324"/>
    </row>
    <row r="11" spans="1:40" s="19" customFormat="1" ht="47.25" customHeight="1">
      <c r="A11" s="79"/>
      <c r="B11" s="185"/>
      <c r="C11" s="72"/>
      <c r="D11" s="62">
        <f>IF(ISERROR(VLOOKUP(B11,'KAYIT LİSTESİ'!$B$4:$H$800,4,0)),"",(VLOOKUP(B11,'KAYIT LİSTESİ'!$B$4:$H$800,4,0)))</f>
      </c>
      <c r="E11" s="78">
        <f>IF(ISERROR(VLOOKUP(B11,'KAYIT LİSTESİ'!$B$4:$H$800,5,0)),"",(VLOOKUP(B11,'KAYIT LİSTESİ'!$B$4:$H$800,5,0)))</f>
      </c>
      <c r="F11" s="78">
        <f>IF(ISERROR(VLOOKUP(B11,'KAYIT LİSTESİ'!$B$4:$H$800,6,0)),"",(VLOOKUP(B11,'KAYIT LİSTESİ'!$B$4:$H$800,6,0)))</f>
      </c>
      <c r="G11" s="215"/>
      <c r="H11" s="216"/>
      <c r="I11" s="215"/>
      <c r="J11" s="216"/>
      <c r="K11" s="215"/>
      <c r="L11" s="216"/>
      <c r="M11" s="215"/>
      <c r="N11" s="216"/>
      <c r="O11" s="215"/>
      <c r="P11" s="216"/>
      <c r="Q11" s="215"/>
      <c r="R11" s="216"/>
      <c r="S11" s="215"/>
      <c r="T11" s="216"/>
      <c r="U11" s="215"/>
      <c r="V11" s="216"/>
      <c r="W11" s="215"/>
      <c r="X11" s="216"/>
      <c r="Y11" s="215"/>
      <c r="Z11" s="216"/>
      <c r="AA11" s="215"/>
      <c r="AB11" s="216"/>
      <c r="AC11" s="215"/>
      <c r="AD11" s="216"/>
      <c r="AE11" s="215"/>
      <c r="AF11" s="214"/>
      <c r="AG11" s="344"/>
      <c r="AH11" s="77"/>
      <c r="AM11" s="326"/>
      <c r="AN11" s="324"/>
    </row>
    <row r="12" spans="1:40" s="19" customFormat="1" ht="47.25" customHeight="1">
      <c r="A12" s="79"/>
      <c r="B12" s="185"/>
      <c r="C12" s="72"/>
      <c r="D12" s="62">
        <f>IF(ISERROR(VLOOKUP(B12,'KAYIT LİSTESİ'!$B$4:$H$800,4,0)),"",(VLOOKUP(B12,'KAYIT LİSTESİ'!$B$4:$H$800,4,0)))</f>
      </c>
      <c r="E12" s="78">
        <f>IF(ISERROR(VLOOKUP(B12,'KAYIT LİSTESİ'!$B$4:$H$800,5,0)),"",(VLOOKUP(B12,'KAYIT LİSTESİ'!$B$4:$H$800,5,0)))</f>
      </c>
      <c r="F12" s="78">
        <f>IF(ISERROR(VLOOKUP(B12,'KAYIT LİSTESİ'!$B$4:$H$800,6,0)),"",(VLOOKUP(B12,'KAYIT LİSTESİ'!$B$4:$H$800,6,0)))</f>
      </c>
      <c r="G12" s="215"/>
      <c r="H12" s="216"/>
      <c r="I12" s="215"/>
      <c r="J12" s="216"/>
      <c r="K12" s="215"/>
      <c r="L12" s="216"/>
      <c r="M12" s="215"/>
      <c r="N12" s="216"/>
      <c r="O12" s="215"/>
      <c r="P12" s="216"/>
      <c r="Q12" s="215"/>
      <c r="R12" s="216"/>
      <c r="S12" s="215"/>
      <c r="T12" s="216"/>
      <c r="U12" s="215"/>
      <c r="V12" s="216"/>
      <c r="W12" s="215"/>
      <c r="X12" s="216"/>
      <c r="Y12" s="215"/>
      <c r="Z12" s="216"/>
      <c r="AA12" s="215"/>
      <c r="AB12" s="216"/>
      <c r="AC12" s="215"/>
      <c r="AD12" s="216"/>
      <c r="AE12" s="215"/>
      <c r="AF12" s="214"/>
      <c r="AG12" s="344"/>
      <c r="AH12" s="77"/>
      <c r="AM12" s="326"/>
      <c r="AN12" s="324"/>
    </row>
    <row r="13" spans="1:40" s="19" customFormat="1" ht="47.25" customHeight="1">
      <c r="A13" s="79"/>
      <c r="B13" s="185"/>
      <c r="C13" s="72"/>
      <c r="D13" s="62">
        <f>IF(ISERROR(VLOOKUP(B13,'KAYIT LİSTESİ'!$B$4:$H$800,4,0)),"",(VLOOKUP(B13,'KAYIT LİSTESİ'!$B$4:$H$800,4,0)))</f>
      </c>
      <c r="E13" s="78">
        <f>IF(ISERROR(VLOOKUP(B13,'KAYIT LİSTESİ'!$B$4:$H$800,5,0)),"",(VLOOKUP(B13,'KAYIT LİSTESİ'!$B$4:$H$800,5,0)))</f>
      </c>
      <c r="F13" s="78">
        <f>IF(ISERROR(VLOOKUP(B13,'KAYIT LİSTESİ'!$B$4:$H$800,6,0)),"",(VLOOKUP(B13,'KAYIT LİSTESİ'!$B$4:$H$800,6,0)))</f>
      </c>
      <c r="G13" s="215"/>
      <c r="H13" s="216"/>
      <c r="I13" s="215"/>
      <c r="J13" s="216"/>
      <c r="K13" s="215"/>
      <c r="L13" s="216"/>
      <c r="M13" s="215"/>
      <c r="N13" s="216"/>
      <c r="O13" s="215"/>
      <c r="P13" s="216"/>
      <c r="Q13" s="215"/>
      <c r="R13" s="216"/>
      <c r="S13" s="215"/>
      <c r="T13" s="216"/>
      <c r="U13" s="215"/>
      <c r="V13" s="216"/>
      <c r="W13" s="215"/>
      <c r="X13" s="216"/>
      <c r="Y13" s="215"/>
      <c r="Z13" s="216"/>
      <c r="AA13" s="215"/>
      <c r="AB13" s="216"/>
      <c r="AC13" s="215"/>
      <c r="AD13" s="216"/>
      <c r="AE13" s="215"/>
      <c r="AF13" s="214"/>
      <c r="AG13" s="344"/>
      <c r="AH13" s="77"/>
      <c r="AM13" s="326"/>
      <c r="AN13" s="324"/>
    </row>
    <row r="14" spans="1:40" s="19" customFormat="1" ht="47.25" customHeight="1">
      <c r="A14" s="79"/>
      <c r="B14" s="185"/>
      <c r="C14" s="72"/>
      <c r="D14" s="62">
        <f>IF(ISERROR(VLOOKUP(B14,'KAYIT LİSTESİ'!$B$4:$H$800,4,0)),"",(VLOOKUP(B14,'KAYIT LİSTESİ'!$B$4:$H$800,4,0)))</f>
      </c>
      <c r="E14" s="78">
        <f>IF(ISERROR(VLOOKUP(B14,'KAYIT LİSTESİ'!$B$4:$H$800,5,0)),"",(VLOOKUP(B14,'KAYIT LİSTESİ'!$B$4:$H$800,5,0)))</f>
      </c>
      <c r="F14" s="78">
        <f>IF(ISERROR(VLOOKUP(B14,'KAYIT LİSTESİ'!$B$4:$H$800,6,0)),"",(VLOOKUP(B14,'KAYIT LİSTESİ'!$B$4:$H$800,6,0)))</f>
      </c>
      <c r="G14" s="215"/>
      <c r="H14" s="216"/>
      <c r="I14" s="215"/>
      <c r="J14" s="216"/>
      <c r="K14" s="215"/>
      <c r="L14" s="216"/>
      <c r="M14" s="215"/>
      <c r="N14" s="216"/>
      <c r="O14" s="215"/>
      <c r="P14" s="216"/>
      <c r="Q14" s="215"/>
      <c r="R14" s="216"/>
      <c r="S14" s="215"/>
      <c r="T14" s="216"/>
      <c r="U14" s="215"/>
      <c r="V14" s="216"/>
      <c r="W14" s="215"/>
      <c r="X14" s="216"/>
      <c r="Y14" s="215"/>
      <c r="Z14" s="216"/>
      <c r="AA14" s="215"/>
      <c r="AB14" s="216"/>
      <c r="AC14" s="215"/>
      <c r="AD14" s="216"/>
      <c r="AE14" s="215"/>
      <c r="AF14" s="214"/>
      <c r="AG14" s="344"/>
      <c r="AH14" s="77"/>
      <c r="AM14" s="326"/>
      <c r="AN14" s="324"/>
    </row>
    <row r="15" spans="1:40" s="19" customFormat="1" ht="47.25" customHeight="1">
      <c r="A15" s="79"/>
      <c r="B15" s="185"/>
      <c r="C15" s="72"/>
      <c r="D15" s="62">
        <f>IF(ISERROR(VLOOKUP(B15,'KAYIT LİSTESİ'!$B$4:$H$800,4,0)),"",(VLOOKUP(B15,'KAYIT LİSTESİ'!$B$4:$H$800,4,0)))</f>
      </c>
      <c r="E15" s="78">
        <f>IF(ISERROR(VLOOKUP(B15,'KAYIT LİSTESİ'!$B$4:$H$800,5,0)),"",(VLOOKUP(B15,'KAYIT LİSTESİ'!$B$4:$H$800,5,0)))</f>
      </c>
      <c r="F15" s="78">
        <f>IF(ISERROR(VLOOKUP(B15,'KAYIT LİSTESİ'!$B$4:$H$800,6,0)),"",(VLOOKUP(B15,'KAYIT LİSTESİ'!$B$4:$H$800,6,0)))</f>
      </c>
      <c r="G15" s="215"/>
      <c r="H15" s="216"/>
      <c r="I15" s="215"/>
      <c r="J15" s="216"/>
      <c r="K15" s="215"/>
      <c r="L15" s="216"/>
      <c r="M15" s="215"/>
      <c r="N15" s="216"/>
      <c r="O15" s="215"/>
      <c r="P15" s="216"/>
      <c r="Q15" s="215"/>
      <c r="R15" s="216"/>
      <c r="S15" s="215"/>
      <c r="T15" s="216"/>
      <c r="U15" s="215"/>
      <c r="V15" s="216"/>
      <c r="W15" s="215"/>
      <c r="X15" s="216"/>
      <c r="Y15" s="215"/>
      <c r="Z15" s="216"/>
      <c r="AA15" s="215"/>
      <c r="AB15" s="216"/>
      <c r="AC15" s="215"/>
      <c r="AD15" s="216"/>
      <c r="AE15" s="215"/>
      <c r="AF15" s="214"/>
      <c r="AG15" s="344"/>
      <c r="AH15" s="77"/>
      <c r="AM15" s="326"/>
      <c r="AN15" s="324"/>
    </row>
    <row r="16" spans="1:40" s="19" customFormat="1" ht="47.25" customHeight="1">
      <c r="A16" s="79"/>
      <c r="B16" s="185"/>
      <c r="C16" s="72"/>
      <c r="D16" s="62">
        <f>IF(ISERROR(VLOOKUP(B16,'KAYIT LİSTESİ'!$B$4:$H$800,4,0)),"",(VLOOKUP(B16,'KAYIT LİSTESİ'!$B$4:$H$800,4,0)))</f>
      </c>
      <c r="E16" s="78">
        <f>IF(ISERROR(VLOOKUP(B16,'KAYIT LİSTESİ'!$B$4:$H$800,5,0)),"",(VLOOKUP(B16,'KAYIT LİSTESİ'!$B$4:$H$800,5,0)))</f>
      </c>
      <c r="F16" s="78">
        <f>IF(ISERROR(VLOOKUP(B16,'KAYIT LİSTESİ'!$B$4:$H$800,6,0)),"",(VLOOKUP(B16,'KAYIT LİSTESİ'!$B$4:$H$800,6,0)))</f>
      </c>
      <c r="G16" s="215"/>
      <c r="H16" s="216"/>
      <c r="I16" s="215"/>
      <c r="J16" s="216"/>
      <c r="K16" s="215"/>
      <c r="L16" s="216"/>
      <c r="M16" s="215"/>
      <c r="N16" s="216"/>
      <c r="O16" s="215"/>
      <c r="P16" s="216"/>
      <c r="Q16" s="215"/>
      <c r="R16" s="216"/>
      <c r="S16" s="215"/>
      <c r="T16" s="216"/>
      <c r="U16" s="215"/>
      <c r="V16" s="216"/>
      <c r="W16" s="215"/>
      <c r="X16" s="216"/>
      <c r="Y16" s="215"/>
      <c r="Z16" s="216"/>
      <c r="AA16" s="215"/>
      <c r="AB16" s="216"/>
      <c r="AC16" s="215"/>
      <c r="AD16" s="216"/>
      <c r="AE16" s="215"/>
      <c r="AF16" s="214"/>
      <c r="AG16" s="344"/>
      <c r="AH16" s="77"/>
      <c r="AM16" s="326"/>
      <c r="AN16" s="324"/>
    </row>
    <row r="17" spans="1:40" s="19" customFormat="1" ht="47.25" customHeight="1">
      <c r="A17" s="79"/>
      <c r="B17" s="185" t="s">
        <v>170</v>
      </c>
      <c r="C17" s="72">
        <f>IF(ISERROR(VLOOKUP(B17,'KAYIT LİSTESİ'!$B$4:$H$800,2,0)),"",(VLOOKUP(B17,'KAYIT LİSTESİ'!$B$4:$H$800,2,0)))</f>
      </c>
      <c r="D17" s="62">
        <f>IF(ISERROR(VLOOKUP(B17,'KAYIT LİSTESİ'!$B$4:$H$800,4,0)),"",(VLOOKUP(B17,'KAYIT LİSTESİ'!$B$4:$H$800,4,0)))</f>
      </c>
      <c r="E17" s="78">
        <f>IF(ISERROR(VLOOKUP(B17,'KAYIT LİSTESİ'!$B$4:$H$800,5,0)),"",(VLOOKUP(B17,'KAYIT LİSTESİ'!$B$4:$H$800,5,0)))</f>
      </c>
      <c r="F17" s="78">
        <f>IF(ISERROR(VLOOKUP(B17,'KAYIT LİSTESİ'!$B$4:$H$800,6,0)),"",(VLOOKUP(B17,'KAYIT LİSTESİ'!$B$4:$H$800,6,0)))</f>
      </c>
      <c r="G17" s="215"/>
      <c r="H17" s="216"/>
      <c r="I17" s="215"/>
      <c r="J17" s="216"/>
      <c r="K17" s="215"/>
      <c r="L17" s="216"/>
      <c r="M17" s="215"/>
      <c r="N17" s="216"/>
      <c r="O17" s="215"/>
      <c r="P17" s="216"/>
      <c r="Q17" s="215"/>
      <c r="R17" s="216"/>
      <c r="S17" s="215"/>
      <c r="T17" s="216"/>
      <c r="U17" s="215"/>
      <c r="V17" s="216"/>
      <c r="W17" s="215"/>
      <c r="X17" s="216"/>
      <c r="Y17" s="215"/>
      <c r="Z17" s="216"/>
      <c r="AA17" s="215"/>
      <c r="AB17" s="216"/>
      <c r="AC17" s="215"/>
      <c r="AD17" s="216"/>
      <c r="AE17" s="215"/>
      <c r="AF17" s="214"/>
      <c r="AG17" s="344"/>
      <c r="AH17" s="77"/>
      <c r="AM17" s="326"/>
      <c r="AN17" s="324"/>
    </row>
    <row r="18" spans="1:40" s="19" customFormat="1" ht="47.25" customHeight="1">
      <c r="A18" s="79"/>
      <c r="B18" s="185" t="s">
        <v>171</v>
      </c>
      <c r="C18" s="72">
        <f>IF(ISERROR(VLOOKUP(B18,'KAYIT LİSTESİ'!$B$4:$H$800,2,0)),"",(VLOOKUP(B18,'KAYIT LİSTESİ'!$B$4:$H$800,2,0)))</f>
      </c>
      <c r="D18" s="62">
        <f>IF(ISERROR(VLOOKUP(B18,'KAYIT LİSTESİ'!$B$4:$H$800,4,0)),"",(VLOOKUP(B18,'KAYIT LİSTESİ'!$B$4:$H$800,4,0)))</f>
      </c>
      <c r="E18" s="78">
        <f>IF(ISERROR(VLOOKUP(B18,'KAYIT LİSTESİ'!$B$4:$H$800,5,0)),"",(VLOOKUP(B18,'KAYIT LİSTESİ'!$B$4:$H$800,5,0)))</f>
      </c>
      <c r="F18" s="78">
        <f>IF(ISERROR(VLOOKUP(B18,'KAYIT LİSTESİ'!$B$4:$H$800,6,0)),"",(VLOOKUP(B18,'KAYIT LİSTESİ'!$B$4:$H$800,6,0)))</f>
      </c>
      <c r="G18" s="215"/>
      <c r="H18" s="216"/>
      <c r="I18" s="215"/>
      <c r="J18" s="216"/>
      <c r="K18" s="215"/>
      <c r="L18" s="216"/>
      <c r="M18" s="215"/>
      <c r="N18" s="216"/>
      <c r="O18" s="215"/>
      <c r="P18" s="216"/>
      <c r="Q18" s="215"/>
      <c r="R18" s="216"/>
      <c r="S18" s="215"/>
      <c r="T18" s="216"/>
      <c r="U18" s="215"/>
      <c r="V18" s="216"/>
      <c r="W18" s="215"/>
      <c r="X18" s="216"/>
      <c r="Y18" s="215"/>
      <c r="Z18" s="216"/>
      <c r="AA18" s="215"/>
      <c r="AB18" s="216"/>
      <c r="AC18" s="215"/>
      <c r="AD18" s="216"/>
      <c r="AE18" s="215"/>
      <c r="AF18" s="214"/>
      <c r="AG18" s="344"/>
      <c r="AH18" s="77"/>
      <c r="AM18" s="326"/>
      <c r="AN18" s="324"/>
    </row>
    <row r="19" spans="1:40" s="19" customFormat="1" ht="47.25" customHeight="1">
      <c r="A19" s="79"/>
      <c r="B19" s="185" t="s">
        <v>172</v>
      </c>
      <c r="C19" s="72">
        <f>IF(ISERROR(VLOOKUP(B19,'KAYIT LİSTESİ'!$B$4:$H$800,2,0)),"",(VLOOKUP(B19,'KAYIT LİSTESİ'!$B$4:$H$800,2,0)))</f>
      </c>
      <c r="D19" s="62">
        <f>IF(ISERROR(VLOOKUP(B19,'KAYIT LİSTESİ'!$B$4:$H$800,4,0)),"",(VLOOKUP(B19,'KAYIT LİSTESİ'!$B$4:$H$800,4,0)))</f>
      </c>
      <c r="E19" s="78">
        <f>IF(ISERROR(VLOOKUP(B19,'KAYIT LİSTESİ'!$B$4:$H$800,5,0)),"",(VLOOKUP(B19,'KAYIT LİSTESİ'!$B$4:$H$800,5,0)))</f>
      </c>
      <c r="F19" s="78">
        <f>IF(ISERROR(VLOOKUP(B19,'KAYIT LİSTESİ'!$B$4:$H$800,6,0)),"",(VLOOKUP(B19,'KAYIT LİSTESİ'!$B$4:$H$800,6,0)))</f>
      </c>
      <c r="G19" s="215"/>
      <c r="H19" s="216"/>
      <c r="I19" s="215"/>
      <c r="J19" s="216"/>
      <c r="K19" s="215"/>
      <c r="L19" s="216"/>
      <c r="M19" s="215"/>
      <c r="N19" s="216"/>
      <c r="O19" s="215"/>
      <c r="P19" s="216"/>
      <c r="Q19" s="215"/>
      <c r="R19" s="216"/>
      <c r="S19" s="215"/>
      <c r="T19" s="216"/>
      <c r="U19" s="215"/>
      <c r="V19" s="216"/>
      <c r="W19" s="215"/>
      <c r="X19" s="216"/>
      <c r="Y19" s="215"/>
      <c r="Z19" s="216"/>
      <c r="AA19" s="215"/>
      <c r="AB19" s="216"/>
      <c r="AC19" s="215"/>
      <c r="AD19" s="216"/>
      <c r="AE19" s="215"/>
      <c r="AF19" s="214"/>
      <c r="AG19" s="344"/>
      <c r="AH19" s="77"/>
      <c r="AM19" s="326"/>
      <c r="AN19" s="324"/>
    </row>
    <row r="20" spans="1:40" s="19" customFormat="1" ht="47.25" customHeight="1">
      <c r="A20" s="79"/>
      <c r="B20" s="185" t="s">
        <v>173</v>
      </c>
      <c r="C20" s="72">
        <f>IF(ISERROR(VLOOKUP(B20,'KAYIT LİSTESİ'!$B$4:$H$800,2,0)),"",(VLOOKUP(B20,'KAYIT LİSTESİ'!$B$4:$H$800,2,0)))</f>
      </c>
      <c r="D20" s="62">
        <f>IF(ISERROR(VLOOKUP(B20,'KAYIT LİSTESİ'!$B$4:$H$800,4,0)),"",(VLOOKUP(B20,'KAYIT LİSTESİ'!$B$4:$H$800,4,0)))</f>
      </c>
      <c r="E20" s="78">
        <f>IF(ISERROR(VLOOKUP(B20,'KAYIT LİSTESİ'!$B$4:$H$800,5,0)),"",(VLOOKUP(B20,'KAYIT LİSTESİ'!$B$4:$H$800,5,0)))</f>
      </c>
      <c r="F20" s="78">
        <f>IF(ISERROR(VLOOKUP(B20,'KAYIT LİSTESİ'!$B$4:$H$800,6,0)),"",(VLOOKUP(B20,'KAYIT LİSTESİ'!$B$4:$H$800,6,0)))</f>
      </c>
      <c r="G20" s="215"/>
      <c r="H20" s="216"/>
      <c r="I20" s="215"/>
      <c r="J20" s="216"/>
      <c r="K20" s="215"/>
      <c r="L20" s="216"/>
      <c r="M20" s="215"/>
      <c r="N20" s="216"/>
      <c r="O20" s="215"/>
      <c r="P20" s="216"/>
      <c r="Q20" s="215"/>
      <c r="R20" s="216"/>
      <c r="S20" s="215"/>
      <c r="T20" s="216"/>
      <c r="U20" s="215"/>
      <c r="V20" s="216"/>
      <c r="W20" s="215"/>
      <c r="X20" s="216"/>
      <c r="Y20" s="215"/>
      <c r="Z20" s="216"/>
      <c r="AA20" s="215"/>
      <c r="AB20" s="216"/>
      <c r="AC20" s="215"/>
      <c r="AD20" s="216"/>
      <c r="AE20" s="215"/>
      <c r="AF20" s="214"/>
      <c r="AG20" s="344"/>
      <c r="AH20" s="77"/>
      <c r="AM20" s="326"/>
      <c r="AN20" s="324"/>
    </row>
    <row r="21" spans="1:40" s="19" customFormat="1" ht="47.25" customHeight="1">
      <c r="A21" s="79"/>
      <c r="B21" s="185" t="s">
        <v>174</v>
      </c>
      <c r="C21" s="72">
        <f>IF(ISERROR(VLOOKUP(B21,'KAYIT LİSTESİ'!$B$4:$H$800,2,0)),"",(VLOOKUP(B21,'KAYIT LİSTESİ'!$B$4:$H$800,2,0)))</f>
      </c>
      <c r="D21" s="62">
        <f>IF(ISERROR(VLOOKUP(B21,'KAYIT LİSTESİ'!$B$4:$H$800,4,0)),"",(VLOOKUP(B21,'KAYIT LİSTESİ'!$B$4:$H$800,4,0)))</f>
      </c>
      <c r="E21" s="78">
        <f>IF(ISERROR(VLOOKUP(B21,'KAYIT LİSTESİ'!$B$4:$H$800,5,0)),"",(VLOOKUP(B21,'KAYIT LİSTESİ'!$B$4:$H$800,5,0)))</f>
      </c>
      <c r="F21" s="78">
        <f>IF(ISERROR(VLOOKUP(B21,'KAYIT LİSTESİ'!$B$4:$H$800,6,0)),"",(VLOOKUP(B21,'KAYIT LİSTESİ'!$B$4:$H$800,6,0)))</f>
      </c>
      <c r="G21" s="215"/>
      <c r="H21" s="216"/>
      <c r="I21" s="215"/>
      <c r="J21" s="216"/>
      <c r="K21" s="215"/>
      <c r="L21" s="216"/>
      <c r="M21" s="215"/>
      <c r="N21" s="216"/>
      <c r="O21" s="215"/>
      <c r="P21" s="216"/>
      <c r="Q21" s="215"/>
      <c r="R21" s="216"/>
      <c r="S21" s="215"/>
      <c r="T21" s="216"/>
      <c r="U21" s="215"/>
      <c r="V21" s="216"/>
      <c r="W21" s="215"/>
      <c r="X21" s="216"/>
      <c r="Y21" s="215"/>
      <c r="Z21" s="216"/>
      <c r="AA21" s="215"/>
      <c r="AB21" s="216"/>
      <c r="AC21" s="215"/>
      <c r="AD21" s="216"/>
      <c r="AE21" s="215"/>
      <c r="AF21" s="214"/>
      <c r="AG21" s="344"/>
      <c r="AH21" s="77"/>
      <c r="AM21" s="326"/>
      <c r="AN21" s="324"/>
    </row>
    <row r="22" spans="1:40" s="19" customFormat="1" ht="47.25" customHeight="1">
      <c r="A22" s="79"/>
      <c r="B22" s="185" t="s">
        <v>175</v>
      </c>
      <c r="C22" s="72">
        <f>IF(ISERROR(VLOOKUP(B22,'KAYIT LİSTESİ'!$B$4:$H$800,2,0)),"",(VLOOKUP(B22,'KAYIT LİSTESİ'!$B$4:$H$800,2,0)))</f>
      </c>
      <c r="D22" s="62">
        <f>IF(ISERROR(VLOOKUP(B22,'KAYIT LİSTESİ'!$B$4:$H$800,4,0)),"",(VLOOKUP(B22,'KAYIT LİSTESİ'!$B$4:$H$800,4,0)))</f>
      </c>
      <c r="E22" s="78">
        <f>IF(ISERROR(VLOOKUP(B22,'KAYIT LİSTESİ'!$B$4:$H$800,5,0)),"",(VLOOKUP(B22,'KAYIT LİSTESİ'!$B$4:$H$800,5,0)))</f>
      </c>
      <c r="F22" s="78">
        <f>IF(ISERROR(VLOOKUP(B22,'KAYIT LİSTESİ'!$B$4:$H$800,6,0)),"",(VLOOKUP(B22,'KAYIT LİSTESİ'!$B$4:$H$800,6,0)))</f>
      </c>
      <c r="G22" s="215"/>
      <c r="H22" s="216"/>
      <c r="I22" s="215"/>
      <c r="J22" s="216"/>
      <c r="K22" s="215"/>
      <c r="L22" s="216"/>
      <c r="M22" s="215"/>
      <c r="N22" s="216"/>
      <c r="O22" s="215"/>
      <c r="P22" s="216"/>
      <c r="Q22" s="215"/>
      <c r="R22" s="216"/>
      <c r="S22" s="215"/>
      <c r="T22" s="216"/>
      <c r="U22" s="215"/>
      <c r="V22" s="216"/>
      <c r="W22" s="215"/>
      <c r="X22" s="216"/>
      <c r="Y22" s="215"/>
      <c r="Z22" s="216"/>
      <c r="AA22" s="215"/>
      <c r="AB22" s="216"/>
      <c r="AC22" s="215"/>
      <c r="AD22" s="216"/>
      <c r="AE22" s="215"/>
      <c r="AF22" s="214"/>
      <c r="AG22" s="344"/>
      <c r="AH22" s="77"/>
      <c r="AM22" s="326"/>
      <c r="AN22" s="324"/>
    </row>
    <row r="23" spans="1:40" s="19" customFormat="1" ht="47.25" customHeight="1">
      <c r="A23" s="79"/>
      <c r="B23" s="185" t="s">
        <v>176</v>
      </c>
      <c r="C23" s="72">
        <f>IF(ISERROR(VLOOKUP(B23,'KAYIT LİSTESİ'!$B$4:$H$800,2,0)),"",(VLOOKUP(B23,'KAYIT LİSTESİ'!$B$4:$H$800,2,0)))</f>
      </c>
      <c r="D23" s="62">
        <f>IF(ISERROR(VLOOKUP(B23,'KAYIT LİSTESİ'!$B$4:$H$800,4,0)),"",(VLOOKUP(B23,'KAYIT LİSTESİ'!$B$4:$H$800,4,0)))</f>
      </c>
      <c r="E23" s="78">
        <f>IF(ISERROR(VLOOKUP(B23,'KAYIT LİSTESİ'!$B$4:$H$800,5,0)),"",(VLOOKUP(B23,'KAYIT LİSTESİ'!$B$4:$H$800,5,0)))</f>
      </c>
      <c r="F23" s="78">
        <f>IF(ISERROR(VLOOKUP(B23,'KAYIT LİSTESİ'!$B$4:$H$800,6,0)),"",(VLOOKUP(B23,'KAYIT LİSTESİ'!$B$4:$H$800,6,0)))</f>
      </c>
      <c r="G23" s="215"/>
      <c r="H23" s="216"/>
      <c r="I23" s="215"/>
      <c r="J23" s="216"/>
      <c r="K23" s="215"/>
      <c r="L23" s="216"/>
      <c r="M23" s="215"/>
      <c r="N23" s="216"/>
      <c r="O23" s="215"/>
      <c r="P23" s="216"/>
      <c r="Q23" s="215"/>
      <c r="R23" s="216"/>
      <c r="S23" s="215"/>
      <c r="T23" s="216"/>
      <c r="U23" s="215"/>
      <c r="V23" s="216"/>
      <c r="W23" s="215"/>
      <c r="X23" s="216"/>
      <c r="Y23" s="215"/>
      <c r="Z23" s="216"/>
      <c r="AA23" s="215"/>
      <c r="AB23" s="216"/>
      <c r="AC23" s="215"/>
      <c r="AD23" s="216"/>
      <c r="AE23" s="215"/>
      <c r="AF23" s="214"/>
      <c r="AG23" s="344"/>
      <c r="AH23" s="77"/>
      <c r="AM23" s="326"/>
      <c r="AN23" s="324"/>
    </row>
    <row r="24" spans="1:40" s="19" customFormat="1" ht="47.25" customHeight="1">
      <c r="A24" s="79"/>
      <c r="B24" s="185" t="s">
        <v>177</v>
      </c>
      <c r="C24" s="72">
        <f>IF(ISERROR(VLOOKUP(B24,'KAYIT LİSTESİ'!$B$4:$H$800,2,0)),"",(VLOOKUP(B24,'KAYIT LİSTESİ'!$B$4:$H$800,2,0)))</f>
      </c>
      <c r="D24" s="62">
        <f>IF(ISERROR(VLOOKUP(B24,'KAYIT LİSTESİ'!$B$4:$H$800,4,0)),"",(VLOOKUP(B24,'KAYIT LİSTESİ'!$B$4:$H$800,4,0)))</f>
      </c>
      <c r="E24" s="78">
        <f>IF(ISERROR(VLOOKUP(B24,'KAYIT LİSTESİ'!$B$4:$H$800,5,0)),"",(VLOOKUP(B24,'KAYIT LİSTESİ'!$B$4:$H$800,5,0)))</f>
      </c>
      <c r="F24" s="78">
        <f>IF(ISERROR(VLOOKUP(B24,'KAYIT LİSTESİ'!$B$4:$H$800,6,0)),"",(VLOOKUP(B24,'KAYIT LİSTESİ'!$B$4:$H$800,6,0)))</f>
      </c>
      <c r="G24" s="215"/>
      <c r="H24" s="216"/>
      <c r="I24" s="215"/>
      <c r="J24" s="216"/>
      <c r="K24" s="215"/>
      <c r="L24" s="216"/>
      <c r="M24" s="215"/>
      <c r="N24" s="216"/>
      <c r="O24" s="215"/>
      <c r="P24" s="216"/>
      <c r="Q24" s="215"/>
      <c r="R24" s="216"/>
      <c r="S24" s="215"/>
      <c r="T24" s="216"/>
      <c r="U24" s="215"/>
      <c r="V24" s="216"/>
      <c r="W24" s="215"/>
      <c r="X24" s="216"/>
      <c r="Y24" s="215"/>
      <c r="Z24" s="216"/>
      <c r="AA24" s="215"/>
      <c r="AB24" s="216"/>
      <c r="AC24" s="215"/>
      <c r="AD24" s="216"/>
      <c r="AE24" s="215"/>
      <c r="AF24" s="214"/>
      <c r="AG24" s="344"/>
      <c r="AH24" s="77"/>
      <c r="AM24" s="326"/>
      <c r="AN24" s="324"/>
    </row>
    <row r="25" spans="1:40" s="19" customFormat="1" ht="47.25" customHeight="1">
      <c r="A25" s="79"/>
      <c r="B25" s="185" t="s">
        <v>178</v>
      </c>
      <c r="C25" s="72">
        <f>IF(ISERROR(VLOOKUP(B25,'KAYIT LİSTESİ'!$B$4:$H$800,2,0)),"",(VLOOKUP(B25,'KAYIT LİSTESİ'!$B$4:$H$800,2,0)))</f>
      </c>
      <c r="D25" s="62">
        <f>IF(ISERROR(VLOOKUP(B25,'KAYIT LİSTESİ'!$B$4:$H$800,4,0)),"",(VLOOKUP(B25,'KAYIT LİSTESİ'!$B$4:$H$800,4,0)))</f>
      </c>
      <c r="E25" s="78">
        <f>IF(ISERROR(VLOOKUP(B25,'KAYIT LİSTESİ'!$B$4:$H$800,5,0)),"",(VLOOKUP(B25,'KAYIT LİSTESİ'!$B$4:$H$800,5,0)))</f>
      </c>
      <c r="F25" s="78">
        <f>IF(ISERROR(VLOOKUP(B25,'KAYIT LİSTESİ'!$B$4:$H$800,6,0)),"",(VLOOKUP(B25,'KAYIT LİSTESİ'!$B$4:$H$800,6,0)))</f>
      </c>
      <c r="G25" s="215"/>
      <c r="H25" s="216"/>
      <c r="I25" s="215"/>
      <c r="J25" s="216"/>
      <c r="K25" s="215"/>
      <c r="L25" s="216"/>
      <c r="M25" s="215"/>
      <c r="N25" s="216"/>
      <c r="O25" s="215"/>
      <c r="P25" s="216"/>
      <c r="Q25" s="215"/>
      <c r="R25" s="216"/>
      <c r="S25" s="215"/>
      <c r="T25" s="216"/>
      <c r="U25" s="215"/>
      <c r="V25" s="216"/>
      <c r="W25" s="215"/>
      <c r="X25" s="216"/>
      <c r="Y25" s="215"/>
      <c r="Z25" s="216"/>
      <c r="AA25" s="215"/>
      <c r="AB25" s="216"/>
      <c r="AC25" s="215"/>
      <c r="AD25" s="216"/>
      <c r="AE25" s="215"/>
      <c r="AF25" s="214"/>
      <c r="AG25" s="344"/>
      <c r="AH25" s="77"/>
      <c r="AM25" s="326"/>
      <c r="AN25" s="324"/>
    </row>
    <row r="26" spans="1:40" s="19" customFormat="1" ht="47.25" customHeight="1">
      <c r="A26" s="79"/>
      <c r="B26" s="185" t="s">
        <v>179</v>
      </c>
      <c r="C26" s="72">
        <f>IF(ISERROR(VLOOKUP(B26,'KAYIT LİSTESİ'!$B$4:$H$800,2,0)),"",(VLOOKUP(B26,'KAYIT LİSTESİ'!$B$4:$H$800,2,0)))</f>
      </c>
      <c r="D26" s="62">
        <f>IF(ISERROR(VLOOKUP(B26,'KAYIT LİSTESİ'!$B$4:$H$800,4,0)),"",(VLOOKUP(B26,'KAYIT LİSTESİ'!$B$4:$H$800,4,0)))</f>
      </c>
      <c r="E26" s="78">
        <f>IF(ISERROR(VLOOKUP(B26,'KAYIT LİSTESİ'!$B$4:$H$800,5,0)),"",(VLOOKUP(B26,'KAYIT LİSTESİ'!$B$4:$H$800,5,0)))</f>
      </c>
      <c r="F26" s="78">
        <f>IF(ISERROR(VLOOKUP(B26,'KAYIT LİSTESİ'!$B$4:$H$800,6,0)),"",(VLOOKUP(B26,'KAYIT LİSTESİ'!$B$4:$H$800,6,0)))</f>
      </c>
      <c r="G26" s="215"/>
      <c r="H26" s="216"/>
      <c r="I26" s="215"/>
      <c r="J26" s="216"/>
      <c r="K26" s="215"/>
      <c r="L26" s="216"/>
      <c r="M26" s="215"/>
      <c r="N26" s="216"/>
      <c r="O26" s="215"/>
      <c r="P26" s="216"/>
      <c r="Q26" s="215"/>
      <c r="R26" s="216"/>
      <c r="S26" s="215"/>
      <c r="T26" s="216"/>
      <c r="U26" s="215"/>
      <c r="V26" s="216"/>
      <c r="W26" s="215"/>
      <c r="X26" s="216"/>
      <c r="Y26" s="215"/>
      <c r="Z26" s="216"/>
      <c r="AA26" s="215"/>
      <c r="AB26" s="216"/>
      <c r="AC26" s="215"/>
      <c r="AD26" s="216"/>
      <c r="AE26" s="215"/>
      <c r="AF26" s="214"/>
      <c r="AG26" s="344"/>
      <c r="AH26" s="77"/>
      <c r="AM26" s="326"/>
      <c r="AN26" s="324"/>
    </row>
    <row r="27" spans="1:40" s="19" customFormat="1" ht="47.25" customHeight="1">
      <c r="A27" s="79"/>
      <c r="B27" s="185" t="s">
        <v>180</v>
      </c>
      <c r="C27" s="72">
        <f>IF(ISERROR(VLOOKUP(B27,'KAYIT LİSTESİ'!$B$4:$H$800,2,0)),"",(VLOOKUP(B27,'KAYIT LİSTESİ'!$B$4:$H$800,2,0)))</f>
      </c>
      <c r="D27" s="62">
        <f>IF(ISERROR(VLOOKUP(B27,'KAYIT LİSTESİ'!$B$4:$H$800,4,0)),"",(VLOOKUP(B27,'KAYIT LİSTESİ'!$B$4:$H$800,4,0)))</f>
      </c>
      <c r="E27" s="78">
        <f>IF(ISERROR(VLOOKUP(B27,'KAYIT LİSTESİ'!$B$4:$H$800,5,0)),"",(VLOOKUP(B27,'KAYIT LİSTESİ'!$B$4:$H$800,5,0)))</f>
      </c>
      <c r="F27" s="78">
        <f>IF(ISERROR(VLOOKUP(B27,'KAYIT LİSTESİ'!$B$4:$H$800,6,0)),"",(VLOOKUP(B27,'KAYIT LİSTESİ'!$B$4:$H$800,6,0)))</f>
      </c>
      <c r="G27" s="215"/>
      <c r="H27" s="216"/>
      <c r="I27" s="215"/>
      <c r="J27" s="216"/>
      <c r="K27" s="215"/>
      <c r="L27" s="216"/>
      <c r="M27" s="215"/>
      <c r="N27" s="216"/>
      <c r="O27" s="215"/>
      <c r="P27" s="216"/>
      <c r="Q27" s="215"/>
      <c r="R27" s="216"/>
      <c r="S27" s="215"/>
      <c r="T27" s="216"/>
      <c r="U27" s="215"/>
      <c r="V27" s="216"/>
      <c r="W27" s="215"/>
      <c r="X27" s="216"/>
      <c r="Y27" s="215"/>
      <c r="Z27" s="216"/>
      <c r="AA27" s="215"/>
      <c r="AB27" s="216"/>
      <c r="AC27" s="215"/>
      <c r="AD27" s="216"/>
      <c r="AE27" s="215"/>
      <c r="AF27" s="214"/>
      <c r="AG27" s="344"/>
      <c r="AH27" s="77"/>
      <c r="AM27" s="326"/>
      <c r="AN27" s="324"/>
    </row>
    <row r="28" spans="1:40" s="19" customFormat="1" ht="47.25" customHeight="1">
      <c r="A28" s="79"/>
      <c r="B28" s="185" t="s">
        <v>181</v>
      </c>
      <c r="C28" s="72">
        <f>IF(ISERROR(VLOOKUP(B28,'KAYIT LİSTESİ'!$B$4:$H$800,2,0)),"",(VLOOKUP(B28,'KAYIT LİSTESİ'!$B$4:$H$800,2,0)))</f>
      </c>
      <c r="D28" s="62">
        <f>IF(ISERROR(VLOOKUP(B28,'KAYIT LİSTESİ'!$B$4:$H$800,4,0)),"",(VLOOKUP(B28,'KAYIT LİSTESİ'!$B$4:$H$800,4,0)))</f>
      </c>
      <c r="E28" s="78">
        <f>IF(ISERROR(VLOOKUP(B28,'KAYIT LİSTESİ'!$B$4:$H$800,5,0)),"",(VLOOKUP(B28,'KAYIT LİSTESİ'!$B$4:$H$800,5,0)))</f>
      </c>
      <c r="F28" s="78">
        <f>IF(ISERROR(VLOOKUP(B28,'KAYIT LİSTESİ'!$B$4:$H$800,6,0)),"",(VLOOKUP(B28,'KAYIT LİSTESİ'!$B$4:$H$800,6,0)))</f>
      </c>
      <c r="G28" s="215"/>
      <c r="H28" s="216"/>
      <c r="I28" s="215"/>
      <c r="J28" s="216"/>
      <c r="K28" s="215"/>
      <c r="L28" s="216"/>
      <c r="M28" s="215"/>
      <c r="N28" s="216"/>
      <c r="O28" s="215"/>
      <c r="P28" s="216"/>
      <c r="Q28" s="215"/>
      <c r="R28" s="216"/>
      <c r="S28" s="215"/>
      <c r="T28" s="216"/>
      <c r="U28" s="215"/>
      <c r="V28" s="216"/>
      <c r="W28" s="215"/>
      <c r="X28" s="216"/>
      <c r="Y28" s="215"/>
      <c r="Z28" s="216"/>
      <c r="AA28" s="215"/>
      <c r="AB28" s="216"/>
      <c r="AC28" s="215"/>
      <c r="AD28" s="216"/>
      <c r="AE28" s="215"/>
      <c r="AF28" s="214"/>
      <c r="AG28" s="344"/>
      <c r="AH28" s="77"/>
      <c r="AM28" s="326"/>
      <c r="AN28" s="324"/>
    </row>
    <row r="29" spans="1:40" s="19" customFormat="1" ht="47.25" customHeight="1">
      <c r="A29" s="79"/>
      <c r="B29" s="185" t="s">
        <v>182</v>
      </c>
      <c r="C29" s="72">
        <f>IF(ISERROR(VLOOKUP(B29,'KAYIT LİSTESİ'!$B$4:$H$800,2,0)),"",(VLOOKUP(B29,'KAYIT LİSTESİ'!$B$4:$H$800,2,0)))</f>
      </c>
      <c r="D29" s="62">
        <f>IF(ISERROR(VLOOKUP(B29,'KAYIT LİSTESİ'!$B$4:$H$800,4,0)),"",(VLOOKUP(B29,'KAYIT LİSTESİ'!$B$4:$H$800,4,0)))</f>
      </c>
      <c r="E29" s="78">
        <f>IF(ISERROR(VLOOKUP(B29,'KAYIT LİSTESİ'!$B$4:$H$800,5,0)),"",(VLOOKUP(B29,'KAYIT LİSTESİ'!$B$4:$H$800,5,0)))</f>
      </c>
      <c r="F29" s="78">
        <f>IF(ISERROR(VLOOKUP(B29,'KAYIT LİSTESİ'!$B$4:$H$800,6,0)),"",(VLOOKUP(B29,'KAYIT LİSTESİ'!$B$4:$H$800,6,0)))</f>
      </c>
      <c r="G29" s="215"/>
      <c r="H29" s="216"/>
      <c r="I29" s="215"/>
      <c r="J29" s="216"/>
      <c r="K29" s="215"/>
      <c r="L29" s="216"/>
      <c r="M29" s="215"/>
      <c r="N29" s="216"/>
      <c r="O29" s="215"/>
      <c r="P29" s="216"/>
      <c r="Q29" s="215"/>
      <c r="R29" s="216"/>
      <c r="S29" s="215"/>
      <c r="T29" s="216"/>
      <c r="U29" s="215"/>
      <c r="V29" s="216"/>
      <c r="W29" s="215"/>
      <c r="X29" s="216"/>
      <c r="Y29" s="215"/>
      <c r="Z29" s="216"/>
      <c r="AA29" s="215"/>
      <c r="AB29" s="216"/>
      <c r="AC29" s="215"/>
      <c r="AD29" s="216"/>
      <c r="AE29" s="215"/>
      <c r="AF29" s="214"/>
      <c r="AG29" s="344"/>
      <c r="AH29" s="77"/>
      <c r="AM29" s="326"/>
      <c r="AN29" s="324"/>
    </row>
    <row r="30" spans="1:40" s="19" customFormat="1" ht="47.25" customHeight="1">
      <c r="A30" s="79"/>
      <c r="B30" s="185" t="s">
        <v>183</v>
      </c>
      <c r="C30" s="72">
        <f>IF(ISERROR(VLOOKUP(B30,'KAYIT LİSTESİ'!$B$4:$H$800,2,0)),"",(VLOOKUP(B30,'KAYIT LİSTESİ'!$B$4:$H$800,2,0)))</f>
      </c>
      <c r="D30" s="62">
        <f>IF(ISERROR(VLOOKUP(B30,'KAYIT LİSTESİ'!$B$4:$H$800,4,0)),"",(VLOOKUP(B30,'KAYIT LİSTESİ'!$B$4:$H$800,4,0)))</f>
      </c>
      <c r="E30" s="78">
        <f>IF(ISERROR(VLOOKUP(B30,'KAYIT LİSTESİ'!$B$4:$H$800,5,0)),"",(VLOOKUP(B30,'KAYIT LİSTESİ'!$B$4:$H$800,5,0)))</f>
      </c>
      <c r="F30" s="78">
        <f>IF(ISERROR(VLOOKUP(B30,'KAYIT LİSTESİ'!$B$4:$H$800,6,0)),"",(VLOOKUP(B30,'KAYIT LİSTESİ'!$B$4:$H$800,6,0)))</f>
      </c>
      <c r="G30" s="215"/>
      <c r="H30" s="216"/>
      <c r="I30" s="215"/>
      <c r="J30" s="216"/>
      <c r="K30" s="215"/>
      <c r="L30" s="216"/>
      <c r="M30" s="215"/>
      <c r="N30" s="216"/>
      <c r="O30" s="215"/>
      <c r="P30" s="216"/>
      <c r="Q30" s="215"/>
      <c r="R30" s="216"/>
      <c r="S30" s="215"/>
      <c r="T30" s="216"/>
      <c r="U30" s="215"/>
      <c r="V30" s="216"/>
      <c r="W30" s="215"/>
      <c r="X30" s="216"/>
      <c r="Y30" s="215"/>
      <c r="Z30" s="216"/>
      <c r="AA30" s="215"/>
      <c r="AB30" s="216"/>
      <c r="AC30" s="215"/>
      <c r="AD30" s="216"/>
      <c r="AE30" s="215"/>
      <c r="AF30" s="214"/>
      <c r="AG30" s="344"/>
      <c r="AH30" s="77"/>
      <c r="AM30" s="326"/>
      <c r="AN30" s="324"/>
    </row>
    <row r="31" spans="1:40" s="19" customFormat="1" ht="47.25" customHeight="1">
      <c r="A31" s="79"/>
      <c r="B31" s="185" t="s">
        <v>184</v>
      </c>
      <c r="C31" s="72">
        <f>IF(ISERROR(VLOOKUP(B31,'KAYIT LİSTESİ'!$B$4:$H$800,2,0)),"",(VLOOKUP(B31,'KAYIT LİSTESİ'!$B$4:$H$800,2,0)))</f>
      </c>
      <c r="D31" s="62">
        <f>IF(ISERROR(VLOOKUP(B31,'KAYIT LİSTESİ'!$B$4:$H$800,4,0)),"",(VLOOKUP(B31,'KAYIT LİSTESİ'!$B$4:$H$800,4,0)))</f>
      </c>
      <c r="E31" s="78">
        <f>IF(ISERROR(VLOOKUP(B31,'KAYIT LİSTESİ'!$B$4:$H$800,5,0)),"",(VLOOKUP(B31,'KAYIT LİSTESİ'!$B$4:$H$800,5,0)))</f>
      </c>
      <c r="F31" s="78">
        <f>IF(ISERROR(VLOOKUP(B31,'KAYIT LİSTESİ'!$B$4:$H$800,6,0)),"",(VLOOKUP(B31,'KAYIT LİSTESİ'!$B$4:$H$800,6,0)))</f>
      </c>
      <c r="G31" s="215"/>
      <c r="H31" s="216"/>
      <c r="I31" s="215"/>
      <c r="J31" s="216"/>
      <c r="K31" s="215"/>
      <c r="L31" s="216"/>
      <c r="M31" s="215"/>
      <c r="N31" s="216"/>
      <c r="O31" s="215"/>
      <c r="P31" s="216"/>
      <c r="Q31" s="215"/>
      <c r="R31" s="216"/>
      <c r="S31" s="215"/>
      <c r="T31" s="216"/>
      <c r="U31" s="215"/>
      <c r="V31" s="216"/>
      <c r="W31" s="215"/>
      <c r="X31" s="216"/>
      <c r="Y31" s="215"/>
      <c r="Z31" s="216"/>
      <c r="AA31" s="215"/>
      <c r="AB31" s="216"/>
      <c r="AC31" s="215"/>
      <c r="AD31" s="216"/>
      <c r="AE31" s="215"/>
      <c r="AF31" s="214"/>
      <c r="AG31" s="344"/>
      <c r="AH31" s="77"/>
      <c r="AM31" s="326"/>
      <c r="AN31" s="324"/>
    </row>
    <row r="32" spans="1:40" s="19" customFormat="1" ht="47.25" customHeight="1">
      <c r="A32" s="79"/>
      <c r="B32" s="185" t="s">
        <v>185</v>
      </c>
      <c r="C32" s="72">
        <f>IF(ISERROR(VLOOKUP(B32,'KAYIT LİSTESİ'!$B$4:$H$800,2,0)),"",(VLOOKUP(B32,'KAYIT LİSTESİ'!$B$4:$H$800,2,0)))</f>
      </c>
      <c r="D32" s="62">
        <f>IF(ISERROR(VLOOKUP(B32,'KAYIT LİSTESİ'!$B$4:$H$800,4,0)),"",(VLOOKUP(B32,'KAYIT LİSTESİ'!$B$4:$H$800,4,0)))</f>
      </c>
      <c r="E32" s="78">
        <f>IF(ISERROR(VLOOKUP(B32,'KAYIT LİSTESİ'!$B$4:$H$800,5,0)),"",(VLOOKUP(B32,'KAYIT LİSTESİ'!$B$4:$H$800,5,0)))</f>
      </c>
      <c r="F32" s="78">
        <f>IF(ISERROR(VLOOKUP(B32,'KAYIT LİSTESİ'!$B$4:$H$800,6,0)),"",(VLOOKUP(B32,'KAYIT LİSTESİ'!$B$4:$H$800,6,0)))</f>
      </c>
      <c r="G32" s="215"/>
      <c r="H32" s="216"/>
      <c r="I32" s="215"/>
      <c r="J32" s="216"/>
      <c r="K32" s="215"/>
      <c r="L32" s="216"/>
      <c r="M32" s="215"/>
      <c r="N32" s="216"/>
      <c r="O32" s="215"/>
      <c r="P32" s="216"/>
      <c r="Q32" s="215"/>
      <c r="R32" s="216"/>
      <c r="S32" s="215"/>
      <c r="T32" s="216"/>
      <c r="U32" s="215"/>
      <c r="V32" s="216"/>
      <c r="W32" s="215"/>
      <c r="X32" s="216"/>
      <c r="Y32" s="215"/>
      <c r="Z32" s="216"/>
      <c r="AA32" s="215"/>
      <c r="AB32" s="216"/>
      <c r="AC32" s="215"/>
      <c r="AD32" s="216"/>
      <c r="AE32" s="215"/>
      <c r="AF32" s="214"/>
      <c r="AG32" s="344"/>
      <c r="AH32" s="77"/>
      <c r="AM32" s="326"/>
      <c r="AN32" s="324"/>
    </row>
    <row r="33" ht="9" customHeight="1">
      <c r="E33" s="59"/>
    </row>
    <row r="34" spans="1:40" s="84" customFormat="1" ht="20.25">
      <c r="A34" s="80" t="s">
        <v>22</v>
      </c>
      <c r="B34" s="80"/>
      <c r="C34" s="80"/>
      <c r="D34" s="81"/>
      <c r="E34" s="82"/>
      <c r="F34" s="83" t="s">
        <v>0</v>
      </c>
      <c r="H34" s="84" t="s">
        <v>1</v>
      </c>
      <c r="K34" s="84" t="s">
        <v>2</v>
      </c>
      <c r="AF34" s="85" t="s">
        <v>3</v>
      </c>
      <c r="AG34" s="83"/>
      <c r="AH34" s="83"/>
      <c r="AM34" s="326"/>
      <c r="AN34" s="324"/>
    </row>
    <row r="35" ht="20.25">
      <c r="E35" s="59"/>
    </row>
    <row r="36" ht="20.25">
      <c r="E36" s="59"/>
    </row>
    <row r="37" ht="20.25">
      <c r="E37" s="59"/>
    </row>
    <row r="97" spans="39:40" ht="20.25">
      <c r="AM97" s="325"/>
      <c r="AN97" s="323"/>
    </row>
    <row r="98" spans="39:40" ht="20.25">
      <c r="AM98" s="325"/>
      <c r="AN98" s="323"/>
    </row>
    <row r="99" spans="39:40" ht="20.25">
      <c r="AM99" s="325"/>
      <c r="AN99" s="323"/>
    </row>
    <row r="100" spans="39:40" ht="20.25">
      <c r="AM100" s="325"/>
      <c r="AN100" s="323"/>
    </row>
    <row r="101" spans="39:40" ht="20.25">
      <c r="AM101" s="325"/>
      <c r="AN101" s="323"/>
    </row>
    <row r="277" spans="39:40" ht="20.25">
      <c r="AM277" s="345"/>
      <c r="AN277" s="346"/>
    </row>
    <row r="278" spans="39:40" ht="20.25">
      <c r="AM278" s="345"/>
      <c r="AN278" s="346"/>
    </row>
    <row r="279" spans="39:40" ht="20.25">
      <c r="AM279" s="345"/>
      <c r="AN279" s="346"/>
    </row>
    <row r="281" spans="39:40" ht="20.25">
      <c r="AM281" s="345"/>
      <c r="AN281" s="346"/>
    </row>
    <row r="65536" ht="20.25">
      <c r="A65536" s="29" t="s">
        <v>197</v>
      </c>
    </row>
  </sheetData>
  <sheetProtection/>
  <mergeCells count="24">
    <mergeCell ref="A3:D3"/>
    <mergeCell ref="E3:F3"/>
    <mergeCell ref="M4:O4"/>
    <mergeCell ref="P4:Q4"/>
    <mergeCell ref="J1:R1"/>
    <mergeCell ref="J2:R2"/>
    <mergeCell ref="AF6:AF7"/>
    <mergeCell ref="AG6:AG7"/>
    <mergeCell ref="AH6:AH7"/>
    <mergeCell ref="N3:O3"/>
    <mergeCell ref="U3:W3"/>
    <mergeCell ref="X3:AH3"/>
    <mergeCell ref="U4:W4"/>
    <mergeCell ref="AF5:AH5"/>
    <mergeCell ref="X4:AA4"/>
    <mergeCell ref="F6:F7"/>
    <mergeCell ref="G6:AB6"/>
    <mergeCell ref="E4:F4"/>
    <mergeCell ref="A6:A7"/>
    <mergeCell ref="B6:B7"/>
    <mergeCell ref="C6:C7"/>
    <mergeCell ref="D6:D7"/>
    <mergeCell ref="E6:E7"/>
    <mergeCell ref="A4:D4"/>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4" r:id="rId2"/>
  <drawing r:id="rId1"/>
</worksheet>
</file>

<file path=xl/worksheets/sheet9.xml><?xml version="1.0" encoding="utf-8"?>
<worksheet xmlns="http://schemas.openxmlformats.org/spreadsheetml/2006/main" xmlns:r="http://schemas.openxmlformats.org/officeDocument/2006/relationships">
  <sheetPr>
    <tabColor rgb="FF00B0F0"/>
  </sheetPr>
  <dimension ref="A1:AA44"/>
  <sheetViews>
    <sheetView view="pageBreakPreview" zoomScale="50" zoomScaleSheetLayoutView="50" zoomScalePageLayoutView="0" workbookViewId="0" topLeftCell="A1">
      <selection activeCell="Q40" sqref="Q40"/>
    </sheetView>
  </sheetViews>
  <sheetFormatPr defaultColWidth="9.140625" defaultRowHeight="12.75"/>
  <cols>
    <col min="2" max="2" width="63.00390625" style="0" bestFit="1" customWidth="1"/>
    <col min="3" max="3" width="12.7109375" style="0" customWidth="1"/>
    <col min="4" max="4" width="11.8515625" style="0" customWidth="1"/>
    <col min="5" max="5" width="13.421875" style="0" customWidth="1"/>
    <col min="6" max="6" width="12.421875" style="0" customWidth="1"/>
    <col min="7" max="7" width="13.28125" style="0" customWidth="1"/>
    <col min="8" max="8" width="12.421875" style="0" customWidth="1"/>
    <col min="9" max="9" width="14.140625" style="0" customWidth="1"/>
    <col min="10" max="10" width="13.140625" style="0" customWidth="1"/>
    <col min="11" max="11" width="15.7109375" style="0" customWidth="1"/>
    <col min="12" max="12" width="13.00390625" style="0" customWidth="1"/>
    <col min="13" max="13" width="14.140625" style="0" customWidth="1"/>
    <col min="14" max="14" width="11.7109375" style="0" customWidth="1"/>
    <col min="15" max="15" width="14.8515625" style="0" customWidth="1"/>
    <col min="16" max="16" width="15.8515625" style="0" customWidth="1"/>
    <col min="17" max="17" width="14.57421875" style="0" customWidth="1"/>
    <col min="18" max="18" width="11.7109375" style="0" customWidth="1"/>
    <col min="19" max="19" width="14.28125" style="0" customWidth="1"/>
    <col min="20" max="20" width="10.8515625" style="0" customWidth="1"/>
    <col min="21" max="21" width="12.57421875" style="0" customWidth="1"/>
    <col min="22" max="22" width="11.28125" style="0" customWidth="1"/>
    <col min="23" max="23" width="12.8515625" style="0" customWidth="1"/>
  </cols>
  <sheetData>
    <row r="1" spans="1:23" ht="57.75" customHeight="1">
      <c r="A1" s="540" t="str">
        <f>(BİLGİLERİ!A2)</f>
        <v>Atletizm Federasyonu                                                                                                                                                                                                                                                   Adana Atletizm İl Temsilciliği</v>
      </c>
      <c r="B1" s="540"/>
      <c r="C1" s="540"/>
      <c r="D1" s="540"/>
      <c r="E1" s="540"/>
      <c r="F1" s="540"/>
      <c r="G1" s="540"/>
      <c r="H1" s="540"/>
      <c r="I1" s="540"/>
      <c r="J1" s="540"/>
      <c r="K1" s="540"/>
      <c r="L1" s="540"/>
      <c r="M1" s="540"/>
      <c r="N1" s="540"/>
      <c r="O1" s="540"/>
      <c r="P1" s="540"/>
      <c r="Q1" s="540"/>
      <c r="R1" s="540"/>
      <c r="S1" s="540"/>
      <c r="T1" s="540"/>
      <c r="U1" s="540"/>
      <c r="V1" s="540"/>
      <c r="W1" s="540"/>
    </row>
    <row r="2" spans="1:23" ht="27.75" customHeight="1">
      <c r="A2" s="541" t="str">
        <f>BİLGİLERİ!F19</f>
        <v>Sprint ve Atlamalar Federasyon Deneme Yarışmaları</v>
      </c>
      <c r="B2" s="541"/>
      <c r="C2" s="541"/>
      <c r="D2" s="541"/>
      <c r="E2" s="541"/>
      <c r="F2" s="541"/>
      <c r="G2" s="541"/>
      <c r="H2" s="541"/>
      <c r="I2" s="541"/>
      <c r="J2" s="541"/>
      <c r="K2" s="541"/>
      <c r="L2" s="541"/>
      <c r="M2" s="541"/>
      <c r="N2" s="541"/>
      <c r="O2" s="541"/>
      <c r="P2" s="541"/>
      <c r="Q2" s="541"/>
      <c r="R2" s="541"/>
      <c r="S2" s="541"/>
      <c r="T2" s="541"/>
      <c r="U2" s="541"/>
      <c r="V2" s="541"/>
      <c r="W2" s="541"/>
    </row>
    <row r="3" spans="1:27" ht="23.25" customHeight="1">
      <c r="A3" s="542" t="s">
        <v>153</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row>
    <row r="4" spans="1:27" ht="23.25" customHeight="1">
      <c r="A4" s="542" t="str">
        <f>BİLGİLERİ!F21</f>
        <v>Büyük Erkekler</v>
      </c>
      <c r="B4" s="542"/>
      <c r="C4" s="542"/>
      <c r="D4" s="542"/>
      <c r="E4" s="542"/>
      <c r="F4" s="542"/>
      <c r="G4" s="542"/>
      <c r="H4" s="542"/>
      <c r="I4" s="542"/>
      <c r="J4" s="542"/>
      <c r="K4" s="542"/>
      <c r="L4" s="542"/>
      <c r="M4" s="542"/>
      <c r="N4" s="542"/>
      <c r="O4" s="542"/>
      <c r="P4" s="542"/>
      <c r="Q4" s="542"/>
      <c r="R4" s="542"/>
      <c r="S4" s="542"/>
      <c r="T4" s="542"/>
      <c r="U4" s="542"/>
      <c r="V4" s="542"/>
      <c r="W4" s="542"/>
      <c r="X4" s="542"/>
      <c r="Y4" s="542"/>
      <c r="Z4" s="542"/>
      <c r="AA4" s="542"/>
    </row>
    <row r="5" spans="1:27" ht="23.25" customHeight="1">
      <c r="A5" s="317"/>
      <c r="B5" s="317"/>
      <c r="C5" s="317"/>
      <c r="D5" s="317"/>
      <c r="E5" s="317"/>
      <c r="F5" s="317"/>
      <c r="G5" s="317"/>
      <c r="H5" s="317"/>
      <c r="I5" s="317"/>
      <c r="J5" s="317"/>
      <c r="K5" s="317"/>
      <c r="L5" s="317"/>
      <c r="M5" s="317"/>
      <c r="N5" s="317"/>
      <c r="O5" s="317"/>
      <c r="P5" s="317"/>
      <c r="Q5" s="317"/>
      <c r="R5" s="317"/>
      <c r="S5" s="317"/>
      <c r="T5" s="544">
        <f ca="1">NOW()</f>
        <v>41771.67635810185</v>
      </c>
      <c r="U5" s="542"/>
      <c r="V5" s="542"/>
      <c r="W5" s="542"/>
      <c r="X5" s="317"/>
      <c r="Y5" s="317"/>
      <c r="Z5" s="317"/>
      <c r="AA5" s="317"/>
    </row>
    <row r="6" spans="1:23" ht="57" customHeight="1">
      <c r="A6" s="543" t="s">
        <v>143</v>
      </c>
      <c r="B6" s="543" t="s">
        <v>96</v>
      </c>
      <c r="C6" s="538" t="s">
        <v>139</v>
      </c>
      <c r="D6" s="538"/>
      <c r="E6" s="536" t="s">
        <v>160</v>
      </c>
      <c r="F6" s="537"/>
      <c r="G6" s="538" t="s">
        <v>140</v>
      </c>
      <c r="H6" s="538"/>
      <c r="I6" s="536" t="s">
        <v>142</v>
      </c>
      <c r="J6" s="537"/>
      <c r="K6" s="538" t="s">
        <v>151</v>
      </c>
      <c r="L6" s="538"/>
      <c r="M6" s="536" t="s">
        <v>149</v>
      </c>
      <c r="N6" s="537"/>
      <c r="O6" s="538" t="s">
        <v>192</v>
      </c>
      <c r="P6" s="538"/>
      <c r="Q6" s="546" t="s">
        <v>144</v>
      </c>
      <c r="R6" s="252"/>
      <c r="S6" s="253"/>
      <c r="T6" s="253"/>
      <c r="U6" s="253"/>
      <c r="V6" s="253"/>
      <c r="W6" s="253"/>
    </row>
    <row r="7" spans="1:23" ht="57" customHeight="1">
      <c r="A7" s="543"/>
      <c r="B7" s="543"/>
      <c r="C7" s="209" t="s">
        <v>26</v>
      </c>
      <c r="D7" s="210" t="s">
        <v>92</v>
      </c>
      <c r="E7" s="209" t="s">
        <v>26</v>
      </c>
      <c r="F7" s="210" t="s">
        <v>92</v>
      </c>
      <c r="G7" s="209" t="s">
        <v>26</v>
      </c>
      <c r="H7" s="210" t="s">
        <v>92</v>
      </c>
      <c r="I7" s="209" t="s">
        <v>26</v>
      </c>
      <c r="J7" s="210" t="s">
        <v>92</v>
      </c>
      <c r="K7" s="209" t="s">
        <v>26</v>
      </c>
      <c r="L7" s="210" t="s">
        <v>92</v>
      </c>
      <c r="M7" s="209" t="s">
        <v>26</v>
      </c>
      <c r="N7" s="210" t="s">
        <v>92</v>
      </c>
      <c r="O7" s="209" t="s">
        <v>26</v>
      </c>
      <c r="P7" s="210" t="s">
        <v>92</v>
      </c>
      <c r="Q7" s="546"/>
      <c r="R7" s="252"/>
      <c r="S7" s="253"/>
      <c r="T7" s="253"/>
      <c r="U7" s="253"/>
      <c r="V7" s="253"/>
      <c r="W7" s="253"/>
    </row>
    <row r="8" spans="1:23" ht="57" customHeight="1">
      <c r="A8" s="351">
        <v>1</v>
      </c>
      <c r="B8" s="360"/>
      <c r="C8" s="212">
        <f>IF(ISERROR(VLOOKUP(B8,#REF!,2,0)),"",(VLOOKUP(B8,#REF!,2,0)))</f>
      </c>
      <c r="D8" s="327">
        <f>IF(ISERROR(VLOOKUP(B8,#REF!,3,0)),"",(VLOOKUP(B8,#REF!,3,0)))</f>
      </c>
      <c r="E8" s="212">
        <f>IF(ISERROR(VLOOKUP(B8,#REF!,2,0)),"",(VLOOKUP(B8,#REF!,2,0)))</f>
      </c>
      <c r="F8" s="359">
        <f>IF(ISERROR(VLOOKUP(B8,#REF!,3,0)),"",(VLOOKUP(B8,#REF!,3,0)))</f>
      </c>
      <c r="G8" s="212">
        <f>IF(ISERROR(VLOOKUP(B8,#REF!,26,0)),"",(VLOOKUP(B8,#REF!,26,0)))</f>
      </c>
      <c r="H8" s="359">
        <f>IF(ISERROR(VLOOKUP(B8,#REF!,27,0)),"",(VLOOKUP(B8,#REF!,27,0)))</f>
      </c>
      <c r="I8" s="212">
        <f>IF(ISERROR(VLOOKUP(B8,Uzun!$F$8:$N$1000,9,0)),"",(VLOOKUP(B8,Uzun!$F$8:$N$1000,9,0)))</f>
      </c>
      <c r="J8" s="327">
        <f>IF(ISERROR(VLOOKUP(B8,Uzun!$F$8:$O$1000,10,0)),"",(VLOOKUP(B8,Uzun!$F$8:$O$1000,10,0)))</f>
      </c>
      <c r="K8" s="212">
        <f>IF(ISERROR(VLOOKUP(B8,#REF!,9,0)),"",(VLOOKUP(B8,#REF!,9,0)))</f>
      </c>
      <c r="L8" s="327">
        <f>IF(ISERROR(VLOOKUP(B8,#REF!,10,0)),"",(VLOOKUP(B8,#REF!,10,0)))</f>
      </c>
      <c r="M8" s="251">
        <f>IF(ISERROR(VLOOKUP(B8,#REF!,2,0)),"",(VLOOKUP(B8,#REF!,2,0)))</f>
      </c>
      <c r="N8" s="359">
        <f>IF(ISERROR(VLOOKUP(B8,#REF!,3,0)),"",(VLOOKUP(B8,#REF!,3,0)))</f>
      </c>
      <c r="O8" s="212">
        <f>IF(ISERROR(VLOOKUP(B8,#REF!,2,0)),"",(VLOOKUP(B8,#REF!,2,0)))</f>
      </c>
      <c r="P8" s="327">
        <f>IF(ISERROR(VLOOKUP(B8,#REF!,3,0)),"",(VLOOKUP(B8,#REF!,3,0)))</f>
      </c>
      <c r="Q8" s="329">
        <f aca="true" t="shared" si="0" ref="Q8:Q20">SUM(D8,F8,H8,J8,L8,N8,P8)</f>
        <v>0</v>
      </c>
      <c r="R8" s="252"/>
      <c r="S8" s="253"/>
      <c r="T8" s="253"/>
      <c r="U8" s="253"/>
      <c r="V8" s="253"/>
      <c r="W8" s="253"/>
    </row>
    <row r="9" spans="1:23" ht="57" customHeight="1">
      <c r="A9" s="351">
        <v>2</v>
      </c>
      <c r="B9" s="360"/>
      <c r="C9" s="212">
        <f>IF(ISERROR(VLOOKUP(B9,#REF!,2,0)),"",(VLOOKUP(B9,#REF!,2,0)))</f>
      </c>
      <c r="D9" s="327">
        <f>IF(ISERROR(VLOOKUP(B9,#REF!,3,0)),"",(VLOOKUP(B9,#REF!,3,0)))</f>
      </c>
      <c r="E9" s="212">
        <f>IF(ISERROR(VLOOKUP(B9,#REF!,2,0)),"",(VLOOKUP(B9,#REF!,2,0)))</f>
      </c>
      <c r="F9" s="359">
        <f>IF(ISERROR(VLOOKUP(B9,#REF!,3,0)),"",(VLOOKUP(B9,#REF!,3,0)))</f>
      </c>
      <c r="G9" s="212">
        <f>IF(ISERROR(VLOOKUP(B9,#REF!,26,0)),"",(VLOOKUP(B9,#REF!,26,0)))</f>
      </c>
      <c r="H9" s="359">
        <f>IF(ISERROR(VLOOKUP(B9,#REF!,27,0)),"",(VLOOKUP(B9,#REF!,27,0)))</f>
      </c>
      <c r="I9" s="212">
        <f>IF(ISERROR(VLOOKUP(B9,Uzun!$F$8:$N$1000,9,0)),"",(VLOOKUP(B9,Uzun!$F$8:$N$1000,9,0)))</f>
      </c>
      <c r="J9" s="327">
        <f>IF(ISERROR(VLOOKUP(B9,Uzun!$F$8:$O$1000,10,0)),"",(VLOOKUP(B9,Uzun!$F$8:$O$1000,10,0)))</f>
      </c>
      <c r="K9" s="212">
        <f>IF(ISERROR(VLOOKUP(B9,#REF!,9,0)),"",(VLOOKUP(B9,#REF!,9,0)))</f>
      </c>
      <c r="L9" s="327">
        <f>IF(ISERROR(VLOOKUP(B9,#REF!,10,0)),"",(VLOOKUP(B9,#REF!,10,0)))</f>
      </c>
      <c r="M9" s="251">
        <f>IF(ISERROR(VLOOKUP(B9,#REF!,2,0)),"",(VLOOKUP(B9,#REF!,2,0)))</f>
      </c>
      <c r="N9" s="359">
        <f>IF(ISERROR(VLOOKUP(B9,#REF!,3,0)),"",(VLOOKUP(B9,#REF!,3,0)))</f>
      </c>
      <c r="O9" s="212">
        <f>IF(ISERROR(VLOOKUP(B9,#REF!,2,0)),"",(VLOOKUP(B9,#REF!,2,0)))</f>
      </c>
      <c r="P9" s="327">
        <f>IF(ISERROR(VLOOKUP(B9,#REF!,3,0)),"",(VLOOKUP(B9,#REF!,3,0)))</f>
      </c>
      <c r="Q9" s="329">
        <f t="shared" si="0"/>
        <v>0</v>
      </c>
      <c r="R9" s="252"/>
      <c r="S9" s="253"/>
      <c r="T9" s="253"/>
      <c r="U9" s="253"/>
      <c r="V9" s="253"/>
      <c r="W9" s="253"/>
    </row>
    <row r="10" spans="1:23" ht="57" customHeight="1">
      <c r="A10" s="351">
        <v>3</v>
      </c>
      <c r="B10" s="360"/>
      <c r="C10" s="212">
        <f>IF(ISERROR(VLOOKUP(B10,#REF!,2,0)),"",(VLOOKUP(B10,#REF!,2,0)))</f>
      </c>
      <c r="D10" s="327">
        <f>IF(ISERROR(VLOOKUP(B10,#REF!,3,0)),"",(VLOOKUP(B10,#REF!,3,0)))</f>
      </c>
      <c r="E10" s="212">
        <f>IF(ISERROR(VLOOKUP(B10,#REF!,2,0)),"",(VLOOKUP(B10,#REF!,2,0)))</f>
      </c>
      <c r="F10" s="359">
        <f>IF(ISERROR(VLOOKUP(B10,#REF!,3,0)),"",(VLOOKUP(B10,#REF!,3,0)))</f>
      </c>
      <c r="G10" s="212">
        <f>IF(ISERROR(VLOOKUP(B10,#REF!,26,0)),"",(VLOOKUP(B10,#REF!,26,0)))</f>
      </c>
      <c r="H10" s="359">
        <f>IF(ISERROR(VLOOKUP(B10,#REF!,27,0)),"",(VLOOKUP(B10,#REF!,27,0)))</f>
      </c>
      <c r="I10" s="212">
        <f>IF(ISERROR(VLOOKUP(B10,Uzun!$F$8:$N$1000,9,0)),"",(VLOOKUP(B10,Uzun!$F$8:$N$1000,9,0)))</f>
      </c>
      <c r="J10" s="327">
        <f>IF(ISERROR(VLOOKUP(B10,Uzun!$F$8:$O$1000,10,0)),"",(VLOOKUP(B10,Uzun!$F$8:$O$1000,10,0)))</f>
      </c>
      <c r="K10" s="212">
        <f>IF(ISERROR(VLOOKUP(B10,#REF!,9,0)),"",(VLOOKUP(B10,#REF!,9,0)))</f>
      </c>
      <c r="L10" s="327">
        <f>IF(ISERROR(VLOOKUP(B10,#REF!,10,0)),"",(VLOOKUP(B10,#REF!,10,0)))</f>
      </c>
      <c r="M10" s="251">
        <f>IF(ISERROR(VLOOKUP(B10,#REF!,2,0)),"",(VLOOKUP(B10,#REF!,2,0)))</f>
      </c>
      <c r="N10" s="359">
        <f>IF(ISERROR(VLOOKUP(B10,#REF!,3,0)),"",(VLOOKUP(B10,#REF!,3,0)))</f>
      </c>
      <c r="O10" s="212">
        <f>IF(ISERROR(VLOOKUP(B10,#REF!,2,0)),"",(VLOOKUP(B10,#REF!,2,0)))</f>
      </c>
      <c r="P10" s="327">
        <f>IF(ISERROR(VLOOKUP(B10,#REF!,3,0)),"",(VLOOKUP(B10,#REF!,3,0)))</f>
      </c>
      <c r="Q10" s="329">
        <f t="shared" si="0"/>
        <v>0</v>
      </c>
      <c r="R10" s="252"/>
      <c r="S10" s="253"/>
      <c r="T10" s="253"/>
      <c r="U10" s="253"/>
      <c r="V10" s="253"/>
      <c r="W10" s="253"/>
    </row>
    <row r="11" spans="1:23" ht="57" customHeight="1">
      <c r="A11" s="351">
        <v>4</v>
      </c>
      <c r="B11" s="360"/>
      <c r="C11" s="212">
        <f>IF(ISERROR(VLOOKUP(B11,#REF!,2,0)),"",(VLOOKUP(B11,#REF!,2,0)))</f>
      </c>
      <c r="D11" s="327">
        <f>IF(ISERROR(VLOOKUP(B11,#REF!,3,0)),"",(VLOOKUP(B11,#REF!,3,0)))</f>
      </c>
      <c r="E11" s="212">
        <f>IF(ISERROR(VLOOKUP(B11,#REF!,2,0)),"",(VLOOKUP(B11,#REF!,2,0)))</f>
      </c>
      <c r="F11" s="359">
        <f>IF(ISERROR(VLOOKUP(B11,#REF!,3,0)),"",(VLOOKUP(B11,#REF!,3,0)))</f>
      </c>
      <c r="G11" s="212">
        <f>IF(ISERROR(VLOOKUP(B11,#REF!,26,0)),"",(VLOOKUP(B11,#REF!,26,0)))</f>
      </c>
      <c r="H11" s="359">
        <f>IF(ISERROR(VLOOKUP(B11,#REF!,27,0)),"",(VLOOKUP(B11,#REF!,27,0)))</f>
      </c>
      <c r="I11" s="212">
        <f>IF(ISERROR(VLOOKUP(B11,Uzun!$F$8:$N$1000,9,0)),"",(VLOOKUP(B11,Uzun!$F$8:$N$1000,9,0)))</f>
      </c>
      <c r="J11" s="327">
        <f>IF(ISERROR(VLOOKUP(B11,Uzun!$F$8:$O$1000,10,0)),"",(VLOOKUP(B11,Uzun!$F$8:$O$1000,10,0)))</f>
      </c>
      <c r="K11" s="212">
        <f>IF(ISERROR(VLOOKUP(B11,#REF!,9,0)),"",(VLOOKUP(B11,#REF!,9,0)))</f>
      </c>
      <c r="L11" s="327">
        <f>IF(ISERROR(VLOOKUP(B11,#REF!,10,0)),"",(VLOOKUP(B11,#REF!,10,0)))</f>
      </c>
      <c r="M11" s="251">
        <f>IF(ISERROR(VLOOKUP(B11,#REF!,2,0)),"",(VLOOKUP(B11,#REF!,2,0)))</f>
      </c>
      <c r="N11" s="359">
        <f>IF(ISERROR(VLOOKUP(B11,#REF!,3,0)),"",(VLOOKUP(B11,#REF!,3,0)))</f>
      </c>
      <c r="O11" s="212">
        <f>IF(ISERROR(VLOOKUP(B11,#REF!,2,0)),"",(VLOOKUP(B11,#REF!,2,0)))</f>
      </c>
      <c r="P11" s="327">
        <f>IF(ISERROR(VLOOKUP(B11,#REF!,3,0)),"",(VLOOKUP(B11,#REF!,3,0)))</f>
      </c>
      <c r="Q11" s="329">
        <f t="shared" si="0"/>
        <v>0</v>
      </c>
      <c r="R11" s="252"/>
      <c r="S11" s="253"/>
      <c r="T11" s="253"/>
      <c r="U11" s="253"/>
      <c r="V11" s="253"/>
      <c r="W11" s="253"/>
    </row>
    <row r="12" spans="1:23" ht="57" customHeight="1">
      <c r="A12" s="351">
        <v>5</v>
      </c>
      <c r="B12" s="360"/>
      <c r="C12" s="212">
        <f>IF(ISERROR(VLOOKUP(B12,#REF!,2,0)),"",(VLOOKUP(B12,#REF!,2,0)))</f>
      </c>
      <c r="D12" s="327">
        <f>IF(ISERROR(VLOOKUP(B12,#REF!,3,0)),"",(VLOOKUP(B12,#REF!,3,0)))</f>
      </c>
      <c r="E12" s="212">
        <f>IF(ISERROR(VLOOKUP(B12,#REF!,2,0)),"",(VLOOKUP(B12,#REF!,2,0)))</f>
      </c>
      <c r="F12" s="359">
        <f>IF(ISERROR(VLOOKUP(B12,#REF!,3,0)),"",(VLOOKUP(B12,#REF!,3,0)))</f>
      </c>
      <c r="G12" s="212">
        <f>IF(ISERROR(VLOOKUP(B12,#REF!,26,0)),"",(VLOOKUP(B12,#REF!,26,0)))</f>
      </c>
      <c r="H12" s="359">
        <f>IF(ISERROR(VLOOKUP(B12,#REF!,27,0)),"",(VLOOKUP(B12,#REF!,27,0)))</f>
      </c>
      <c r="I12" s="212">
        <f>IF(ISERROR(VLOOKUP(B12,Uzun!$F$8:$N$1000,9,0)),"",(VLOOKUP(B12,Uzun!$F$8:$N$1000,9,0)))</f>
      </c>
      <c r="J12" s="327">
        <f>IF(ISERROR(VLOOKUP(B12,Uzun!$F$8:$O$1000,10,0)),"",(VLOOKUP(B12,Uzun!$F$8:$O$1000,10,0)))</f>
      </c>
      <c r="K12" s="212">
        <f>IF(ISERROR(VLOOKUP(B12,#REF!,9,0)),"",(VLOOKUP(B12,#REF!,9,0)))</f>
      </c>
      <c r="L12" s="327">
        <f>IF(ISERROR(VLOOKUP(B12,#REF!,10,0)),"",(VLOOKUP(B12,#REF!,10,0)))</f>
      </c>
      <c r="M12" s="251">
        <f>IF(ISERROR(VLOOKUP(B12,#REF!,2,0)),"",(VLOOKUP(B12,#REF!,2,0)))</f>
      </c>
      <c r="N12" s="359">
        <f>IF(ISERROR(VLOOKUP(B12,#REF!,3,0)),"",(VLOOKUP(B12,#REF!,3,0)))</f>
      </c>
      <c r="O12" s="212">
        <f>IF(ISERROR(VLOOKUP(B12,#REF!,2,0)),"",(VLOOKUP(B12,#REF!,2,0)))</f>
      </c>
      <c r="P12" s="327">
        <f>IF(ISERROR(VLOOKUP(B12,#REF!,3,0)),"",(VLOOKUP(B12,#REF!,3,0)))</f>
      </c>
      <c r="Q12" s="329">
        <f t="shared" si="0"/>
        <v>0</v>
      </c>
      <c r="R12" s="252"/>
      <c r="S12" s="253"/>
      <c r="T12" s="253"/>
      <c r="U12" s="253"/>
      <c r="V12" s="253"/>
      <c r="W12" s="253"/>
    </row>
    <row r="13" spans="1:23" ht="57" customHeight="1">
      <c r="A13" s="351">
        <v>6</v>
      </c>
      <c r="B13" s="360"/>
      <c r="C13" s="212">
        <f>IF(ISERROR(VLOOKUP(B13,#REF!,2,0)),"",(VLOOKUP(B13,#REF!,2,0)))</f>
      </c>
      <c r="D13" s="327">
        <f>IF(ISERROR(VLOOKUP(B13,#REF!,3,0)),"",(VLOOKUP(B13,#REF!,3,0)))</f>
      </c>
      <c r="E13" s="212">
        <f>IF(ISERROR(VLOOKUP(B13,#REF!,2,0)),"",(VLOOKUP(B13,#REF!,2,0)))</f>
      </c>
      <c r="F13" s="359">
        <f>IF(ISERROR(VLOOKUP(B13,#REF!,3,0)),"",(VLOOKUP(B13,#REF!,3,0)))</f>
      </c>
      <c r="G13" s="212">
        <f>IF(ISERROR(VLOOKUP(B13,#REF!,26,0)),"",(VLOOKUP(B13,#REF!,26,0)))</f>
      </c>
      <c r="H13" s="359">
        <f>IF(ISERROR(VLOOKUP(B13,#REF!,27,0)),"",(VLOOKUP(B13,#REF!,27,0)))</f>
      </c>
      <c r="I13" s="212">
        <f>IF(ISERROR(VLOOKUP(B13,Uzun!$F$8:$N$1000,9,0)),"",(VLOOKUP(B13,Uzun!$F$8:$N$1000,9,0)))</f>
      </c>
      <c r="J13" s="327">
        <f>IF(ISERROR(VLOOKUP(B13,Uzun!$F$8:$O$1000,10,0)),"",(VLOOKUP(B13,Uzun!$F$8:$O$1000,10,0)))</f>
      </c>
      <c r="K13" s="212">
        <f>IF(ISERROR(VLOOKUP(B13,#REF!,9,0)),"",(VLOOKUP(B13,#REF!,9,0)))</f>
      </c>
      <c r="L13" s="327">
        <f>IF(ISERROR(VLOOKUP(B13,#REF!,10,0)),"",(VLOOKUP(B13,#REF!,10,0)))</f>
      </c>
      <c r="M13" s="251">
        <f>IF(ISERROR(VLOOKUP(B13,#REF!,2,0)),"",(VLOOKUP(B13,#REF!,2,0)))</f>
      </c>
      <c r="N13" s="359">
        <f>IF(ISERROR(VLOOKUP(B13,#REF!,3,0)),"",(VLOOKUP(B13,#REF!,3,0)))</f>
      </c>
      <c r="O13" s="212">
        <f>IF(ISERROR(VLOOKUP(B13,#REF!,2,0)),"",(VLOOKUP(B13,#REF!,2,0)))</f>
      </c>
      <c r="P13" s="327">
        <f>IF(ISERROR(VLOOKUP(B13,#REF!,3,0)),"",(VLOOKUP(B13,#REF!,3,0)))</f>
      </c>
      <c r="Q13" s="329">
        <f t="shared" si="0"/>
        <v>0</v>
      </c>
      <c r="R13" s="252"/>
      <c r="S13" s="253"/>
      <c r="T13" s="253"/>
      <c r="U13" s="253"/>
      <c r="V13" s="253"/>
      <c r="W13" s="253"/>
    </row>
    <row r="14" spans="1:23" ht="57" customHeight="1">
      <c r="A14" s="351">
        <v>7</v>
      </c>
      <c r="B14" s="360"/>
      <c r="C14" s="212">
        <f>IF(ISERROR(VLOOKUP(B14,#REF!,2,0)),"",(VLOOKUP(B14,#REF!,2,0)))</f>
      </c>
      <c r="D14" s="327">
        <f>IF(ISERROR(VLOOKUP(B14,#REF!,3,0)),"",(VLOOKUP(B14,#REF!,3,0)))</f>
      </c>
      <c r="E14" s="212">
        <f>IF(ISERROR(VLOOKUP(B14,#REF!,2,0)),"",(VLOOKUP(B14,#REF!,2,0)))</f>
      </c>
      <c r="F14" s="359">
        <f>IF(ISERROR(VLOOKUP(B14,#REF!,3,0)),"",(VLOOKUP(B14,#REF!,3,0)))</f>
      </c>
      <c r="G14" s="212">
        <f>IF(ISERROR(VLOOKUP(B14,#REF!,26,0)),"",(VLOOKUP(B14,#REF!,26,0)))</f>
      </c>
      <c r="H14" s="359">
        <f>IF(ISERROR(VLOOKUP(B14,#REF!,27,0)),"",(VLOOKUP(B14,#REF!,27,0)))</f>
      </c>
      <c r="I14" s="212">
        <f>IF(ISERROR(VLOOKUP(B14,Uzun!$F$8:$N$1000,9,0)),"",(VLOOKUP(B14,Uzun!$F$8:$N$1000,9,0)))</f>
      </c>
      <c r="J14" s="327">
        <f>IF(ISERROR(VLOOKUP(B14,Uzun!$F$8:$O$1000,10,0)),"",(VLOOKUP(B14,Uzun!$F$8:$O$1000,10,0)))</f>
      </c>
      <c r="K14" s="212">
        <f>IF(ISERROR(VLOOKUP(B14,#REF!,9,0)),"",(VLOOKUP(B14,#REF!,9,0)))</f>
      </c>
      <c r="L14" s="327">
        <f>IF(ISERROR(VLOOKUP(B14,#REF!,10,0)),"",(VLOOKUP(B14,#REF!,10,0)))</f>
      </c>
      <c r="M14" s="251">
        <f>IF(ISERROR(VLOOKUP(B14,#REF!,2,0)),"",(VLOOKUP(B14,#REF!,2,0)))</f>
      </c>
      <c r="N14" s="359">
        <f>IF(ISERROR(VLOOKUP(B14,#REF!,3,0)),"",(VLOOKUP(B14,#REF!,3,0)))</f>
      </c>
      <c r="O14" s="212">
        <f>IF(ISERROR(VLOOKUP(B14,#REF!,2,0)),"",(VLOOKUP(B14,#REF!,2,0)))</f>
      </c>
      <c r="P14" s="327">
        <f>IF(ISERROR(VLOOKUP(B14,#REF!,3,0)),"",(VLOOKUP(B14,#REF!,3,0)))</f>
      </c>
      <c r="Q14" s="329">
        <f t="shared" si="0"/>
        <v>0</v>
      </c>
      <c r="R14" s="252"/>
      <c r="S14" s="253"/>
      <c r="T14" s="253"/>
      <c r="U14" s="253"/>
      <c r="V14" s="253"/>
      <c r="W14" s="253"/>
    </row>
    <row r="15" spans="1:23" ht="57" customHeight="1">
      <c r="A15" s="351">
        <v>8</v>
      </c>
      <c r="B15" s="360"/>
      <c r="C15" s="212">
        <f>IF(ISERROR(VLOOKUP(B15,#REF!,2,0)),"",(VLOOKUP(B15,#REF!,2,0)))</f>
      </c>
      <c r="D15" s="327">
        <f>IF(ISERROR(VLOOKUP(B15,#REF!,3,0)),"",(VLOOKUP(B15,#REF!,3,0)))</f>
      </c>
      <c r="E15" s="212">
        <f>IF(ISERROR(VLOOKUP(B15,#REF!,2,0)),"",(VLOOKUP(B15,#REF!,2,0)))</f>
      </c>
      <c r="F15" s="359">
        <f>IF(ISERROR(VLOOKUP(B15,#REF!,3,0)),"",(VLOOKUP(B15,#REF!,3,0)))</f>
      </c>
      <c r="G15" s="212">
        <f>IF(ISERROR(VLOOKUP(B15,#REF!,26,0)),"",(VLOOKUP(B15,#REF!,26,0)))</f>
      </c>
      <c r="H15" s="359">
        <f>IF(ISERROR(VLOOKUP(B15,#REF!,27,0)),"",(VLOOKUP(B15,#REF!,27,0)))</f>
      </c>
      <c r="I15" s="212">
        <f>IF(ISERROR(VLOOKUP(B15,Uzun!$F$8:$N$1000,9,0)),"",(VLOOKUP(B15,Uzun!$F$8:$N$1000,9,0)))</f>
      </c>
      <c r="J15" s="327">
        <f>IF(ISERROR(VLOOKUP(B15,Uzun!$F$8:$O$1000,10,0)),"",(VLOOKUP(B15,Uzun!$F$8:$O$1000,10,0)))</f>
      </c>
      <c r="K15" s="212">
        <f>IF(ISERROR(VLOOKUP(B15,#REF!,9,0)),"",(VLOOKUP(B15,#REF!,9,0)))</f>
      </c>
      <c r="L15" s="327">
        <f>IF(ISERROR(VLOOKUP(B15,#REF!,10,0)),"",(VLOOKUP(B15,#REF!,10,0)))</f>
      </c>
      <c r="M15" s="251">
        <f>IF(ISERROR(VLOOKUP(B15,#REF!,2,0)),"",(VLOOKUP(B15,#REF!,2,0)))</f>
      </c>
      <c r="N15" s="359">
        <f>IF(ISERROR(VLOOKUP(B15,#REF!,3,0)),"",(VLOOKUP(B15,#REF!,3,0)))</f>
      </c>
      <c r="O15" s="212">
        <f>IF(ISERROR(VLOOKUP(B15,#REF!,2,0)),"",(VLOOKUP(B15,#REF!,2,0)))</f>
      </c>
      <c r="P15" s="327">
        <f>IF(ISERROR(VLOOKUP(B15,#REF!,3,0)),"",(VLOOKUP(B15,#REF!,3,0)))</f>
      </c>
      <c r="Q15" s="329">
        <f t="shared" si="0"/>
        <v>0</v>
      </c>
      <c r="R15" s="252"/>
      <c r="S15" s="253"/>
      <c r="T15" s="253"/>
      <c r="U15" s="253"/>
      <c r="V15" s="253"/>
      <c r="W15" s="253"/>
    </row>
    <row r="16" spans="1:23" ht="57" customHeight="1">
      <c r="A16" s="351">
        <v>9</v>
      </c>
      <c r="B16" s="360"/>
      <c r="C16" s="212">
        <f>IF(ISERROR(VLOOKUP(B16,#REF!,2,0)),"",(VLOOKUP(B16,#REF!,2,0)))</f>
      </c>
      <c r="D16" s="327">
        <f>IF(ISERROR(VLOOKUP(B16,#REF!,3,0)),"",(VLOOKUP(B16,#REF!,3,0)))</f>
      </c>
      <c r="E16" s="212">
        <f>IF(ISERROR(VLOOKUP(B16,#REF!,2,0)),"",(VLOOKUP(B16,#REF!,2,0)))</f>
      </c>
      <c r="F16" s="359">
        <f>IF(ISERROR(VLOOKUP(B16,#REF!,3,0)),"",(VLOOKUP(B16,#REF!,3,0)))</f>
      </c>
      <c r="G16" s="212">
        <f>IF(ISERROR(VLOOKUP(B16,#REF!,26,0)),"",(VLOOKUP(B16,#REF!,26,0)))</f>
      </c>
      <c r="H16" s="359">
        <f>IF(ISERROR(VLOOKUP(B16,#REF!,27,0)),"",(VLOOKUP(B16,#REF!,27,0)))</f>
      </c>
      <c r="I16" s="212">
        <f>IF(ISERROR(VLOOKUP(B16,Uzun!$F$8:$N$1000,9,0)),"",(VLOOKUP(B16,Uzun!$F$8:$N$1000,9,0)))</f>
      </c>
      <c r="J16" s="327">
        <f>IF(ISERROR(VLOOKUP(B16,Uzun!$F$8:$O$1000,10,0)),"",(VLOOKUP(B16,Uzun!$F$8:$O$1000,10,0)))</f>
      </c>
      <c r="K16" s="212">
        <f>IF(ISERROR(VLOOKUP(B16,#REF!,9,0)),"",(VLOOKUP(B16,#REF!,9,0)))</f>
      </c>
      <c r="L16" s="327">
        <f>IF(ISERROR(VLOOKUP(B16,#REF!,10,0)),"",(VLOOKUP(B16,#REF!,10,0)))</f>
      </c>
      <c r="M16" s="251">
        <f>IF(ISERROR(VLOOKUP(B16,#REF!,2,0)),"",(VLOOKUP(B16,#REF!,2,0)))</f>
      </c>
      <c r="N16" s="359">
        <f>IF(ISERROR(VLOOKUP(B16,#REF!,3,0)),"",(VLOOKUP(B16,#REF!,3,0)))</f>
      </c>
      <c r="O16" s="212">
        <f>IF(ISERROR(VLOOKUP(B16,#REF!,2,0)),"",(VLOOKUP(B16,#REF!,2,0)))</f>
      </c>
      <c r="P16" s="327">
        <f>IF(ISERROR(VLOOKUP(B16,#REF!,3,0)),"",(VLOOKUP(B16,#REF!,3,0)))</f>
      </c>
      <c r="Q16" s="329">
        <f t="shared" si="0"/>
        <v>0</v>
      </c>
      <c r="R16" s="252"/>
      <c r="S16" s="253"/>
      <c r="T16" s="253"/>
      <c r="U16" s="253"/>
      <c r="V16" s="253"/>
      <c r="W16" s="253"/>
    </row>
    <row r="17" spans="1:23" ht="57" customHeight="1">
      <c r="A17" s="351">
        <v>10</v>
      </c>
      <c r="B17" s="360"/>
      <c r="C17" s="212">
        <f>IF(ISERROR(VLOOKUP(B17,#REF!,2,0)),"",(VLOOKUP(B17,#REF!,2,0)))</f>
      </c>
      <c r="D17" s="327">
        <f>IF(ISERROR(VLOOKUP(B17,#REF!,3,0)),"",(VLOOKUP(B17,#REF!,3,0)))</f>
      </c>
      <c r="E17" s="212">
        <f>IF(ISERROR(VLOOKUP(B17,#REF!,2,0)),"",(VLOOKUP(B17,#REF!,2,0)))</f>
      </c>
      <c r="F17" s="359">
        <f>IF(ISERROR(VLOOKUP(B17,#REF!,3,0)),"",(VLOOKUP(B17,#REF!,3,0)))</f>
      </c>
      <c r="G17" s="212">
        <f>IF(ISERROR(VLOOKUP(B17,#REF!,26,0)),"",(VLOOKUP(B17,#REF!,26,0)))</f>
      </c>
      <c r="H17" s="359">
        <f>IF(ISERROR(VLOOKUP(B17,#REF!,27,0)),"",(VLOOKUP(B17,#REF!,27,0)))</f>
      </c>
      <c r="I17" s="212">
        <f>IF(ISERROR(VLOOKUP(B17,Uzun!$F$8:$N$1000,9,0)),"",(VLOOKUP(B17,Uzun!$F$8:$N$1000,9,0)))</f>
      </c>
      <c r="J17" s="327">
        <f>IF(ISERROR(VLOOKUP(B17,Uzun!$F$8:$O$1000,10,0)),"",(VLOOKUP(B17,Uzun!$F$8:$O$1000,10,0)))</f>
      </c>
      <c r="K17" s="212">
        <f>IF(ISERROR(VLOOKUP(B17,#REF!,9,0)),"",(VLOOKUP(B17,#REF!,9,0)))</f>
      </c>
      <c r="L17" s="327">
        <f>IF(ISERROR(VLOOKUP(B17,#REF!,10,0)),"",(VLOOKUP(B17,#REF!,10,0)))</f>
      </c>
      <c r="M17" s="251">
        <f>IF(ISERROR(VLOOKUP(B17,#REF!,2,0)),"",(VLOOKUP(B17,#REF!,2,0)))</f>
      </c>
      <c r="N17" s="359">
        <f>IF(ISERROR(VLOOKUP(B17,#REF!,3,0)),"",(VLOOKUP(B17,#REF!,3,0)))</f>
      </c>
      <c r="O17" s="212">
        <f>IF(ISERROR(VLOOKUP(B17,#REF!,2,0)),"",(VLOOKUP(B17,#REF!,2,0)))</f>
      </c>
      <c r="P17" s="327">
        <f>IF(ISERROR(VLOOKUP(B17,#REF!,3,0)),"",(VLOOKUP(B17,#REF!,3,0)))</f>
      </c>
      <c r="Q17" s="329">
        <f t="shared" si="0"/>
        <v>0</v>
      </c>
      <c r="R17" s="252"/>
      <c r="S17" s="253"/>
      <c r="T17" s="253"/>
      <c r="U17" s="253"/>
      <c r="V17" s="253"/>
      <c r="W17" s="253"/>
    </row>
    <row r="18" spans="1:23" ht="57" customHeight="1">
      <c r="A18" s="351">
        <v>11</v>
      </c>
      <c r="B18" s="360"/>
      <c r="C18" s="212">
        <f>IF(ISERROR(VLOOKUP(B18,#REF!,2,0)),"",(VLOOKUP(B18,#REF!,2,0)))</f>
      </c>
      <c r="D18" s="327">
        <f>IF(ISERROR(VLOOKUP(B18,#REF!,3,0)),"",(VLOOKUP(B18,#REF!,3,0)))</f>
      </c>
      <c r="E18" s="212">
        <f>IF(ISERROR(VLOOKUP(B18,#REF!,2,0)),"",(VLOOKUP(B18,#REF!,2,0)))</f>
      </c>
      <c r="F18" s="359">
        <f>IF(ISERROR(VLOOKUP(B18,#REF!,3,0)),"",(VLOOKUP(B18,#REF!,3,0)))</f>
      </c>
      <c r="G18" s="212">
        <f>IF(ISERROR(VLOOKUP(B18,#REF!,26,0)),"",(VLOOKUP(B18,#REF!,26,0)))</f>
      </c>
      <c r="H18" s="359">
        <f>IF(ISERROR(VLOOKUP(B18,#REF!,27,0)),"",(VLOOKUP(B18,#REF!,27,0)))</f>
      </c>
      <c r="I18" s="212">
        <f>IF(ISERROR(VLOOKUP(B18,Uzun!$F$8:$N$1000,9,0)),"",(VLOOKUP(B18,Uzun!$F$8:$N$1000,9,0)))</f>
      </c>
      <c r="J18" s="327">
        <f>IF(ISERROR(VLOOKUP(B18,Uzun!$F$8:$O$1000,10,0)),"",(VLOOKUP(B18,Uzun!$F$8:$O$1000,10,0)))</f>
      </c>
      <c r="K18" s="212">
        <f>IF(ISERROR(VLOOKUP(B18,#REF!,9,0)),"",(VLOOKUP(B18,#REF!,9,0)))</f>
      </c>
      <c r="L18" s="327">
        <f>IF(ISERROR(VLOOKUP(B18,#REF!,10,0)),"",(VLOOKUP(B18,#REF!,10,0)))</f>
      </c>
      <c r="M18" s="251">
        <f>IF(ISERROR(VLOOKUP(B18,#REF!,2,0)),"",(VLOOKUP(B18,#REF!,2,0)))</f>
      </c>
      <c r="N18" s="359">
        <f>IF(ISERROR(VLOOKUP(B18,#REF!,3,0)),"",(VLOOKUP(B18,#REF!,3,0)))</f>
      </c>
      <c r="O18" s="212">
        <f>IF(ISERROR(VLOOKUP(B18,#REF!,2,0)),"",(VLOOKUP(B18,#REF!,2,0)))</f>
      </c>
      <c r="P18" s="327">
        <f>IF(ISERROR(VLOOKUP(B18,#REF!,3,0)),"",(VLOOKUP(B18,#REF!,3,0)))</f>
      </c>
      <c r="Q18" s="329">
        <f t="shared" si="0"/>
        <v>0</v>
      </c>
      <c r="R18" s="252"/>
      <c r="S18" s="253"/>
      <c r="T18" s="253"/>
      <c r="U18" s="253"/>
      <c r="V18" s="253"/>
      <c r="W18" s="253"/>
    </row>
    <row r="19" spans="1:23" ht="57" customHeight="1">
      <c r="A19" s="351">
        <v>12</v>
      </c>
      <c r="B19" s="360"/>
      <c r="C19" s="212">
        <f>IF(ISERROR(VLOOKUP(B19,#REF!,2,0)),"",(VLOOKUP(B19,#REF!,2,0)))</f>
      </c>
      <c r="D19" s="327">
        <f>IF(ISERROR(VLOOKUP(B19,#REF!,3,0)),"",(VLOOKUP(B19,#REF!,3,0)))</f>
      </c>
      <c r="E19" s="212">
        <f>IF(ISERROR(VLOOKUP(B19,#REF!,2,0)),"",(VLOOKUP(B19,#REF!,2,0)))</f>
      </c>
      <c r="F19" s="359">
        <f>IF(ISERROR(VLOOKUP(B19,#REF!,3,0)),"",(VLOOKUP(B19,#REF!,3,0)))</f>
      </c>
      <c r="G19" s="212">
        <f>IF(ISERROR(VLOOKUP(B19,#REF!,26,0)),"",(VLOOKUP(B19,#REF!,26,0)))</f>
      </c>
      <c r="H19" s="359">
        <f>IF(ISERROR(VLOOKUP(B19,#REF!,27,0)),"",(VLOOKUP(B19,#REF!,27,0)))</f>
      </c>
      <c r="I19" s="212">
        <f>IF(ISERROR(VLOOKUP(B19,Uzun!$F$8:$N$1000,9,0)),"",(VLOOKUP(B19,Uzun!$F$8:$N$1000,9,0)))</f>
      </c>
      <c r="J19" s="327">
        <f>IF(ISERROR(VLOOKUP(B19,Uzun!$F$8:$O$1000,10,0)),"",(VLOOKUP(B19,Uzun!$F$8:$O$1000,10,0)))</f>
      </c>
      <c r="K19" s="212">
        <f>IF(ISERROR(VLOOKUP(B19,#REF!,9,0)),"",(VLOOKUP(B19,#REF!,9,0)))</f>
      </c>
      <c r="L19" s="327">
        <f>IF(ISERROR(VLOOKUP(B19,#REF!,10,0)),"",(VLOOKUP(B19,#REF!,10,0)))</f>
      </c>
      <c r="M19" s="251">
        <f>IF(ISERROR(VLOOKUP(B19,#REF!,2,0)),"",(VLOOKUP(B19,#REF!,2,0)))</f>
      </c>
      <c r="N19" s="359">
        <f>IF(ISERROR(VLOOKUP(B19,#REF!,3,0)),"",(VLOOKUP(B19,#REF!,3,0)))</f>
      </c>
      <c r="O19" s="212">
        <f>IF(ISERROR(VLOOKUP(B19,#REF!,2,0)),"",(VLOOKUP(B19,#REF!,2,0)))</f>
      </c>
      <c r="P19" s="327">
        <f>IF(ISERROR(VLOOKUP(B19,#REF!,3,0)),"",(VLOOKUP(B19,#REF!,3,0)))</f>
      </c>
      <c r="Q19" s="329">
        <f t="shared" si="0"/>
        <v>0</v>
      </c>
      <c r="R19" s="252"/>
      <c r="S19" s="253"/>
      <c r="T19" s="253"/>
      <c r="U19" s="253"/>
      <c r="V19" s="253"/>
      <c r="W19" s="253"/>
    </row>
    <row r="20" spans="1:23" ht="57" customHeight="1">
      <c r="A20" s="351">
        <v>13</v>
      </c>
      <c r="B20" s="360"/>
      <c r="C20" s="212">
        <f>IF(ISERROR(VLOOKUP(B20,#REF!,2,0)),"",(VLOOKUP(B20,#REF!,2,0)))</f>
      </c>
      <c r="D20" s="327">
        <f>IF(ISERROR(VLOOKUP(B20,#REF!,3,0)),"",(VLOOKUP(B20,#REF!,3,0)))</f>
      </c>
      <c r="E20" s="212">
        <f>IF(ISERROR(VLOOKUP(B20,#REF!,2,0)),"",(VLOOKUP(B20,#REF!,2,0)))</f>
      </c>
      <c r="F20" s="359">
        <f>IF(ISERROR(VLOOKUP(B20,#REF!,3,0)),"",(VLOOKUP(B20,#REF!,3,0)))</f>
      </c>
      <c r="G20" s="212">
        <f>IF(ISERROR(VLOOKUP(B20,#REF!,26,0)),"",(VLOOKUP(B20,#REF!,26,0)))</f>
      </c>
      <c r="H20" s="359">
        <f>IF(ISERROR(VLOOKUP(B20,#REF!,27,0)),"",(VLOOKUP(B20,#REF!,27,0)))</f>
      </c>
      <c r="I20" s="212">
        <f>IF(ISERROR(VLOOKUP(B20,Uzun!$F$8:$N$1000,9,0)),"",(VLOOKUP(B20,Uzun!$F$8:$N$1000,9,0)))</f>
      </c>
      <c r="J20" s="327">
        <f>IF(ISERROR(VLOOKUP(B20,Uzun!$F$8:$O$1000,10,0)),"",(VLOOKUP(B20,Uzun!$F$8:$O$1000,10,0)))</f>
      </c>
      <c r="K20" s="212">
        <f>IF(ISERROR(VLOOKUP(B20,#REF!,9,0)),"",(VLOOKUP(B20,#REF!,9,0)))</f>
      </c>
      <c r="L20" s="327">
        <f>IF(ISERROR(VLOOKUP(B20,#REF!,10,0)),"",(VLOOKUP(B20,#REF!,10,0)))</f>
      </c>
      <c r="M20" s="251">
        <f>IF(ISERROR(VLOOKUP(B20,#REF!,2,0)),"",(VLOOKUP(B20,#REF!,2,0)))</f>
      </c>
      <c r="N20" s="359">
        <f>IF(ISERROR(VLOOKUP(B20,#REF!,3,0)),"",(VLOOKUP(B20,#REF!,3,0)))</f>
      </c>
      <c r="O20" s="212">
        <f>IF(ISERROR(VLOOKUP(B20,#REF!,2,0)),"",(VLOOKUP(B20,#REF!,2,0)))</f>
      </c>
      <c r="P20" s="327">
        <f>IF(ISERROR(VLOOKUP(B20,#REF!,3,0)),"",(VLOOKUP(B20,#REF!,3,0)))</f>
      </c>
      <c r="Q20" s="329">
        <f t="shared" si="0"/>
        <v>0</v>
      </c>
      <c r="R20" s="252"/>
      <c r="S20" s="253"/>
      <c r="T20" s="253"/>
      <c r="U20" s="253"/>
      <c r="V20" s="253"/>
      <c r="W20" s="253"/>
    </row>
    <row r="21" spans="1:23" ht="57" customHeight="1">
      <c r="A21" s="351">
        <v>14</v>
      </c>
      <c r="B21" s="360"/>
      <c r="C21" s="212">
        <f>IF(ISERROR(VLOOKUP(B21,#REF!,2,0)),"",(VLOOKUP(B21,#REF!,2,0)))</f>
      </c>
      <c r="D21" s="327">
        <f>IF(ISERROR(VLOOKUP(B21,#REF!,3,0)),"",(VLOOKUP(B21,#REF!,3,0)))</f>
      </c>
      <c r="E21" s="212">
        <f>IF(ISERROR(VLOOKUP(B21,#REF!,2,0)),"",(VLOOKUP(B21,#REF!,2,0)))</f>
      </c>
      <c r="F21" s="359">
        <f>IF(ISERROR(VLOOKUP(B21,#REF!,3,0)),"",(VLOOKUP(B21,#REF!,3,0)))</f>
      </c>
      <c r="G21" s="212">
        <f>IF(ISERROR(VLOOKUP(B21,#REF!,26,0)),"",(VLOOKUP(B21,#REF!,26,0)))</f>
      </c>
      <c r="H21" s="359">
        <f>IF(ISERROR(VLOOKUP(B21,#REF!,27,0)),"",(VLOOKUP(B21,#REF!,27,0)))</f>
      </c>
      <c r="I21" s="212">
        <f>IF(ISERROR(VLOOKUP(B21,Uzun!$F$8:$N$1000,9,0)),"",(VLOOKUP(B21,Uzun!$F$8:$N$1000,9,0)))</f>
      </c>
      <c r="J21" s="327">
        <f>IF(ISERROR(VLOOKUP(B21,Uzun!$F$8:$O$1000,10,0)),"",(VLOOKUP(B21,Uzun!$F$8:$O$1000,10,0)))</f>
      </c>
      <c r="K21" s="212">
        <f>IF(ISERROR(VLOOKUP(B21,#REF!,9,0)),"",(VLOOKUP(B21,#REF!,9,0)))</f>
      </c>
      <c r="L21" s="327">
        <f>IF(ISERROR(VLOOKUP(B21,#REF!,10,0)),"",(VLOOKUP(B21,#REF!,10,0)))</f>
      </c>
      <c r="M21" s="251">
        <f>IF(ISERROR(VLOOKUP(B21,#REF!,2,0)),"",(VLOOKUP(B21,#REF!,2,0)))</f>
      </c>
      <c r="N21" s="359">
        <f>IF(ISERROR(VLOOKUP(B21,#REF!,3,0)),"",(VLOOKUP(B21,#REF!,3,0)))</f>
      </c>
      <c r="O21" s="212">
        <f>IF(ISERROR(VLOOKUP(B21,#REF!,2,0)),"",(VLOOKUP(B21,#REF!,2,0)))</f>
      </c>
      <c r="P21" s="327">
        <f>IF(ISERROR(VLOOKUP(B21,#REF!,3,0)),"",(VLOOKUP(B21,#REF!,3,0)))</f>
      </c>
      <c r="Q21" s="329">
        <f>SUM(D21,F21,H21,J21,L21,N21,P21)</f>
        <v>0</v>
      </c>
      <c r="R21" s="252"/>
      <c r="S21" s="253"/>
      <c r="T21" s="253"/>
      <c r="U21" s="253"/>
      <c r="V21" s="253"/>
      <c r="W21" s="253"/>
    </row>
    <row r="22" spans="1:23" ht="57" customHeight="1">
      <c r="A22" s="351">
        <v>15</v>
      </c>
      <c r="B22" s="360"/>
      <c r="C22" s="212">
        <f>IF(ISERROR(VLOOKUP(B22,#REF!,2,0)),"",(VLOOKUP(B22,#REF!,2,0)))</f>
      </c>
      <c r="D22" s="327">
        <f>IF(ISERROR(VLOOKUP(B22,#REF!,3,0)),"",(VLOOKUP(B22,#REF!,3,0)))</f>
      </c>
      <c r="E22" s="212">
        <f>IF(ISERROR(VLOOKUP(B22,#REF!,2,0)),"",(VLOOKUP(B22,#REF!,2,0)))</f>
      </c>
      <c r="F22" s="359">
        <f>IF(ISERROR(VLOOKUP(B22,#REF!,3,0)),"",(VLOOKUP(B22,#REF!,3,0)))</f>
      </c>
      <c r="G22" s="212">
        <f>IF(ISERROR(VLOOKUP(B22,#REF!,26,0)),"",(VLOOKUP(B22,#REF!,26,0)))</f>
      </c>
      <c r="H22" s="359">
        <f>IF(ISERROR(VLOOKUP(B22,#REF!,27,0)),"",(VLOOKUP(B22,#REF!,27,0)))</f>
      </c>
      <c r="I22" s="212">
        <f>IF(ISERROR(VLOOKUP(B22,Uzun!$F$8:$N$1000,9,0)),"",(VLOOKUP(B22,Uzun!$F$8:$N$1000,9,0)))</f>
      </c>
      <c r="J22" s="327">
        <f>IF(ISERROR(VLOOKUP(B22,Uzun!$F$8:$O$1000,10,0)),"",(VLOOKUP(B22,Uzun!$F$8:$O$1000,10,0)))</f>
      </c>
      <c r="K22" s="212">
        <f>IF(ISERROR(VLOOKUP(B22,#REF!,9,0)),"",(VLOOKUP(B22,#REF!,9,0)))</f>
      </c>
      <c r="L22" s="327">
        <f>IF(ISERROR(VLOOKUP(B22,#REF!,10,0)),"",(VLOOKUP(B22,#REF!,10,0)))</f>
      </c>
      <c r="M22" s="251">
        <f>IF(ISERROR(VLOOKUP(B22,#REF!,2,0)),"",(VLOOKUP(B22,#REF!,2,0)))</f>
      </c>
      <c r="N22" s="359">
        <f>IF(ISERROR(VLOOKUP(B22,#REF!,3,0)),"",(VLOOKUP(B22,#REF!,3,0)))</f>
      </c>
      <c r="O22" s="212">
        <f>IF(ISERROR(VLOOKUP(B22,#REF!,2,0)),"",(VLOOKUP(B22,#REF!,2,0)))</f>
      </c>
      <c r="P22" s="327">
        <f>IF(ISERROR(VLOOKUP(B22,#REF!,3,0)),"",(VLOOKUP(B22,#REF!,3,0)))</f>
      </c>
      <c r="Q22" s="329">
        <f>SUM(D22,F22,H22,J22,L22,N22,P22)</f>
        <v>0</v>
      </c>
      <c r="R22" s="252"/>
      <c r="S22" s="253"/>
      <c r="T22" s="253"/>
      <c r="U22" s="253"/>
      <c r="V22" s="253"/>
      <c r="W22" s="253"/>
    </row>
    <row r="23" spans="1:23" ht="57" customHeight="1">
      <c r="A23" s="351">
        <v>16</v>
      </c>
      <c r="B23" s="360"/>
      <c r="C23" s="212">
        <f>IF(ISERROR(VLOOKUP(B23,#REF!,2,0)),"",(VLOOKUP(B23,#REF!,2,0)))</f>
      </c>
      <c r="D23" s="327">
        <f>IF(ISERROR(VLOOKUP(B23,#REF!,3,0)),"",(VLOOKUP(B23,#REF!,3,0)))</f>
      </c>
      <c r="E23" s="212">
        <f>IF(ISERROR(VLOOKUP(B23,#REF!,2,0)),"",(VLOOKUP(B23,#REF!,2,0)))</f>
      </c>
      <c r="F23" s="359">
        <f>IF(ISERROR(VLOOKUP(B23,#REF!,3,0)),"",(VLOOKUP(B23,#REF!,3,0)))</f>
      </c>
      <c r="G23" s="212">
        <f>IF(ISERROR(VLOOKUP(B23,#REF!,26,0)),"",(VLOOKUP(B23,#REF!,26,0)))</f>
      </c>
      <c r="H23" s="359">
        <f>IF(ISERROR(VLOOKUP(B23,#REF!,27,0)),"",(VLOOKUP(B23,#REF!,27,0)))</f>
      </c>
      <c r="I23" s="212">
        <f>IF(ISERROR(VLOOKUP(B23,Uzun!$F$8:$N$1000,9,0)),"",(VLOOKUP(B23,Uzun!$F$8:$N$1000,9,0)))</f>
      </c>
      <c r="J23" s="327">
        <f>IF(ISERROR(VLOOKUP(B23,Uzun!$F$8:$O$1000,10,0)),"",(VLOOKUP(B23,Uzun!$F$8:$O$1000,10,0)))</f>
      </c>
      <c r="K23" s="212">
        <f>IF(ISERROR(VLOOKUP(B23,#REF!,9,0)),"",(VLOOKUP(B23,#REF!,9,0)))</f>
      </c>
      <c r="L23" s="327">
        <f>IF(ISERROR(VLOOKUP(B23,#REF!,10,0)),"",(VLOOKUP(B23,#REF!,10,0)))</f>
      </c>
      <c r="M23" s="251">
        <f>IF(ISERROR(VLOOKUP(B23,#REF!,2,0)),"",(VLOOKUP(B23,#REF!,2,0)))</f>
      </c>
      <c r="N23" s="359">
        <f>IF(ISERROR(VLOOKUP(B23,#REF!,3,0)),"",(VLOOKUP(B23,#REF!,3,0)))</f>
      </c>
      <c r="O23" s="212">
        <f>IF(ISERROR(VLOOKUP(B23,#REF!,2,0)),"",(VLOOKUP(B23,#REF!,2,0)))</f>
      </c>
      <c r="P23" s="327">
        <f>IF(ISERROR(VLOOKUP(B23,#REF!,3,0)),"",(VLOOKUP(B23,#REF!,3,0)))</f>
      </c>
      <c r="Q23" s="329">
        <f>SUM(D23,F23,H23,J23,L23,N23,P23)</f>
        <v>0</v>
      </c>
      <c r="R23" s="252"/>
      <c r="S23" s="253"/>
      <c r="T23" s="253"/>
      <c r="U23" s="253"/>
      <c r="V23" s="253"/>
      <c r="W23" s="253"/>
    </row>
    <row r="24" spans="1:23" ht="30" customHeight="1">
      <c r="A24" s="545" t="s">
        <v>154</v>
      </c>
      <c r="B24" s="545"/>
      <c r="C24" s="545"/>
      <c r="D24" s="545"/>
      <c r="E24" s="545"/>
      <c r="F24" s="545"/>
      <c r="G24" s="545"/>
      <c r="H24" s="545"/>
      <c r="I24" s="545"/>
      <c r="J24" s="545"/>
      <c r="K24" s="545"/>
      <c r="L24" s="545"/>
      <c r="M24" s="545"/>
      <c r="N24" s="545"/>
      <c r="O24" s="545"/>
      <c r="P24" s="545"/>
      <c r="Q24" s="545"/>
      <c r="R24" s="545"/>
      <c r="S24" s="545"/>
      <c r="T24" s="545"/>
      <c r="U24" s="545"/>
      <c r="V24" s="545"/>
      <c r="W24" s="545"/>
    </row>
    <row r="25" spans="1:23" ht="30" customHeight="1">
      <c r="A25" s="539" t="str">
        <f>BİLGİLERİ!F21</f>
        <v>Büyük Erkekler</v>
      </c>
      <c r="B25" s="539"/>
      <c r="C25" s="539"/>
      <c r="D25" s="539"/>
      <c r="E25" s="539"/>
      <c r="F25" s="539"/>
      <c r="G25" s="539"/>
      <c r="H25" s="539"/>
      <c r="I25" s="539"/>
      <c r="J25" s="539"/>
      <c r="K25" s="539"/>
      <c r="L25" s="539"/>
      <c r="M25" s="539"/>
      <c r="N25" s="539"/>
      <c r="O25" s="539"/>
      <c r="P25" s="539"/>
      <c r="Q25" s="539"/>
      <c r="R25" s="539"/>
      <c r="S25" s="539"/>
      <c r="T25" s="539"/>
      <c r="U25" s="539"/>
      <c r="V25" s="539"/>
      <c r="W25" s="539"/>
    </row>
    <row r="26" spans="1:23" ht="55.5" customHeight="1">
      <c r="A26" s="265" t="s">
        <v>143</v>
      </c>
      <c r="B26" s="265" t="s">
        <v>96</v>
      </c>
      <c r="C26" s="536" t="s">
        <v>167</v>
      </c>
      <c r="D26" s="537"/>
      <c r="E26" s="536" t="s">
        <v>166</v>
      </c>
      <c r="F26" s="537"/>
      <c r="G26" s="536" t="s">
        <v>188</v>
      </c>
      <c r="H26" s="537"/>
      <c r="I26" s="536" t="s">
        <v>161</v>
      </c>
      <c r="J26" s="537"/>
      <c r="K26" s="536" t="s">
        <v>150</v>
      </c>
      <c r="L26" s="537"/>
      <c r="M26" s="536" t="s">
        <v>152</v>
      </c>
      <c r="N26" s="537"/>
      <c r="O26" s="536" t="s">
        <v>141</v>
      </c>
      <c r="P26" s="537"/>
      <c r="Q26" s="536" t="s">
        <v>165</v>
      </c>
      <c r="R26" s="537"/>
      <c r="S26" s="536" t="s">
        <v>168</v>
      </c>
      <c r="T26" s="537"/>
      <c r="U26" s="534" t="s">
        <v>144</v>
      </c>
      <c r="V26" s="534" t="s">
        <v>145</v>
      </c>
      <c r="W26" s="534" t="s">
        <v>146</v>
      </c>
    </row>
    <row r="27" spans="1:23" ht="55.5" customHeight="1">
      <c r="A27" s="266"/>
      <c r="B27" s="266"/>
      <c r="C27" s="209" t="s">
        <v>26</v>
      </c>
      <c r="D27" s="210" t="s">
        <v>92</v>
      </c>
      <c r="E27" s="209" t="s">
        <v>26</v>
      </c>
      <c r="F27" s="210" t="s">
        <v>92</v>
      </c>
      <c r="G27" s="209" t="s">
        <v>26</v>
      </c>
      <c r="H27" s="210" t="s">
        <v>92</v>
      </c>
      <c r="I27" s="209" t="s">
        <v>26</v>
      </c>
      <c r="J27" s="210" t="s">
        <v>92</v>
      </c>
      <c r="K27" s="209" t="s">
        <v>26</v>
      </c>
      <c r="L27" s="210" t="s">
        <v>92</v>
      </c>
      <c r="M27" s="209" t="s">
        <v>26</v>
      </c>
      <c r="N27" s="210" t="s">
        <v>92</v>
      </c>
      <c r="O27" s="209" t="s">
        <v>26</v>
      </c>
      <c r="P27" s="210" t="s">
        <v>92</v>
      </c>
      <c r="Q27" s="209" t="s">
        <v>26</v>
      </c>
      <c r="R27" s="210" t="s">
        <v>92</v>
      </c>
      <c r="S27" s="209" t="s">
        <v>26</v>
      </c>
      <c r="T27" s="210" t="s">
        <v>92</v>
      </c>
      <c r="U27" s="535"/>
      <c r="V27" s="535"/>
      <c r="W27" s="535"/>
    </row>
    <row r="28" spans="1:23" ht="55.5" customHeight="1">
      <c r="A28" s="351">
        <v>1</v>
      </c>
      <c r="B28" s="360"/>
      <c r="C28" s="211">
        <f>IF(ISERROR(VLOOKUP(B28,#REF!,2,0)),"",(VLOOKUP(B28,#REF!,2,0)))</f>
      </c>
      <c r="D28" s="328">
        <f>IF(ISERROR(VLOOKUP(B28,#REF!,3,0)),"",(VLOOKUP(B28,#REF!,3,0)))</f>
      </c>
      <c r="E28" s="358">
        <f>IF(ISERROR(VLOOKUP(B28,'400m.Eng'!$E$8:$F$1000,2,0)),"",(VLOOKUP(B28,'400m.Eng'!$E$8:$H$1000,2,0)))</f>
      </c>
      <c r="F28" s="328">
        <f>IF(ISERROR(VLOOKUP(B28,'400m.Eng'!$E$8:$G$1000,3,0)),"",(VLOOKUP(B28,'400m.Eng'!$E$8:$G$1000,3,0)))</f>
      </c>
      <c r="G28" s="358">
        <f>IF(ISERROR(VLOOKUP(B28,#REF!,2,0)),"",(VLOOKUP(B28,#REF!,2,0)))</f>
      </c>
      <c r="H28" s="328">
        <f>IF(ISERROR(VLOOKUP(B28,#REF!,3,0)),"",(VLOOKUP(B28,#REF!,3,0)))</f>
      </c>
      <c r="I28" s="263">
        <f>IF(ISERROR(VLOOKUP(B28,Sırık!$F$8:$AF$1000,27,0)),"",(VLOOKUP(B28,Sırık!$F$8:$AF$1000,27,0)))</f>
      </c>
      <c r="J28" s="328">
        <f>IF(ISERROR(VLOOKUP(B28,Sırık!$F$8:$AG$1000,28,0)),"",(VLOOKUP(B28,Sırık!$F$8:$AG$1000,28,0)))</f>
      </c>
      <c r="K28" s="263">
        <f>IF(ISERROR(VLOOKUP(B28,#REF!,9,0)),"",(VLOOKUP(B28,#REF!,9,0)))</f>
      </c>
      <c r="L28" s="328">
        <f>IF(ISERROR(VLOOKUP(B28,#REF!,10,0)),"",(VLOOKUP(B28,#REF!,10,0)))</f>
      </c>
      <c r="M28" s="211">
        <f>IF(ISERROR(VLOOKUP(B28,#REF!,9,0)),"",(VLOOKUP(B28,#REF!,9,0)))</f>
      </c>
      <c r="N28" s="328">
        <f>IF(ISERROR(VLOOKUP(B28,#REF!,10,0)),"",(VLOOKUP(B28,#REF!,10,0)))</f>
      </c>
      <c r="O28" s="358">
        <f>IF(ISERROR(VLOOKUP(B28,#REF!,2,0)),"",(VLOOKUP(B28,#REF!,2,0)))</f>
      </c>
      <c r="P28" s="328">
        <f>IF(ISERROR(VLOOKUP(B28,#REF!,3,0)),"",(VLOOKUP(B28,#REF!,3,0)))</f>
      </c>
      <c r="Q28" s="211">
        <f>IF(ISERROR(VLOOKUP(B28,#REF!,9,0)),"",(VLOOKUP(B28,#REF!,9,0)))</f>
      </c>
      <c r="R28" s="328">
        <f>IF(ISERROR(VLOOKUP(B28,#REF!,10,0)),"",(VLOOKUP(B28,#REF!,10,0)))</f>
      </c>
      <c r="S28" s="358">
        <f>IF(ISERROR(VLOOKUP(B28,#REF!,2,0)),"",(VLOOKUP(B28,#REF!,2,0)))</f>
      </c>
      <c r="T28" s="328">
        <f>IF(ISERROR(VLOOKUP(B28,#REF!,3,0)),"",(VLOOKUP(B28,#REF!,3,0)))</f>
      </c>
      <c r="U28" s="330" t="str">
        <f>_xlfn.IFERROR(VLOOKUP(B28,'Genel Puan Tablosu'!$B$8:$Q$23,16,0)," ")</f>
        <v> </v>
      </c>
      <c r="V28" s="330">
        <f>SUM(D28,F28,H28,J28,L28,N28,P28,R28,T28)</f>
        <v>0</v>
      </c>
      <c r="W28" s="331">
        <f>SUM(U28,V28)</f>
        <v>0</v>
      </c>
    </row>
    <row r="29" spans="1:23" ht="55.5" customHeight="1">
      <c r="A29" s="351">
        <v>2</v>
      </c>
      <c r="B29" s="360"/>
      <c r="C29" s="211">
        <f>IF(ISERROR(VLOOKUP(B29,#REF!,2,0)),"",(VLOOKUP(B29,#REF!,2,0)))</f>
      </c>
      <c r="D29" s="328">
        <f>IF(ISERROR(VLOOKUP(B29,#REF!,3,0)),"",(VLOOKUP(B29,#REF!,3,0)))</f>
      </c>
      <c r="E29" s="358">
        <f>IF(ISERROR(VLOOKUP(B29,'400m.Eng'!$E$8:$F$1000,2,0)),"",(VLOOKUP(B29,'400m.Eng'!$E$8:$H$1000,2,0)))</f>
      </c>
      <c r="F29" s="328">
        <f>IF(ISERROR(VLOOKUP(B29,'400m.Eng'!$E$8:$G$1000,3,0)),"",(VLOOKUP(B29,'400m.Eng'!$E$8:$G$1000,3,0)))</f>
      </c>
      <c r="G29" s="358">
        <f>IF(ISERROR(VLOOKUP(B29,#REF!,2,0)),"",(VLOOKUP(B29,#REF!,2,0)))</f>
      </c>
      <c r="H29" s="328">
        <f>IF(ISERROR(VLOOKUP(B29,#REF!,3,0)),"",(VLOOKUP(B29,#REF!,3,0)))</f>
      </c>
      <c r="I29" s="263">
        <f>IF(ISERROR(VLOOKUP(B29,Sırık!$F$8:$AF$1000,27,0)),"",(VLOOKUP(B29,Sırık!$F$8:$AF$1000,27,0)))</f>
      </c>
      <c r="J29" s="328">
        <f>IF(ISERROR(VLOOKUP(B29,Sırık!$F$8:$AG$1000,28,0)),"",(VLOOKUP(B29,Sırık!$F$8:$AG$1000,28,0)))</f>
      </c>
      <c r="K29" s="263">
        <f>IF(ISERROR(VLOOKUP(B29,#REF!,9,0)),"",(VLOOKUP(B29,#REF!,9,0)))</f>
      </c>
      <c r="L29" s="328">
        <f>IF(ISERROR(VLOOKUP(B29,#REF!,10,0)),"",(VLOOKUP(B29,#REF!,10,0)))</f>
      </c>
      <c r="M29" s="211">
        <f>IF(ISERROR(VLOOKUP(B29,#REF!,9,0)),"",(VLOOKUP(B29,#REF!,9,0)))</f>
      </c>
      <c r="N29" s="328">
        <f>IF(ISERROR(VLOOKUP(B29,#REF!,10,0)),"",(VLOOKUP(B29,#REF!,10,0)))</f>
      </c>
      <c r="O29" s="358">
        <f>IF(ISERROR(VLOOKUP(B29,#REF!,2,0)),"",(VLOOKUP(B29,#REF!,2,0)))</f>
      </c>
      <c r="P29" s="328">
        <f>IF(ISERROR(VLOOKUP(B29,#REF!,3,0)),"",(VLOOKUP(B29,#REF!,3,0)))</f>
      </c>
      <c r="Q29" s="211">
        <f>IF(ISERROR(VLOOKUP(B29,#REF!,9,0)),"",(VLOOKUP(B29,#REF!,9,0)))</f>
      </c>
      <c r="R29" s="328">
        <f>IF(ISERROR(VLOOKUP(B29,#REF!,10,0)),"",(VLOOKUP(B29,#REF!,10,0)))</f>
      </c>
      <c r="S29" s="358">
        <f>IF(ISERROR(VLOOKUP(B29,#REF!,2,0)),"",(VLOOKUP(B29,#REF!,2,0)))</f>
      </c>
      <c r="T29" s="328">
        <f>IF(ISERROR(VLOOKUP(B29,#REF!,3,0)),"",(VLOOKUP(B29,#REF!,3,0)))</f>
      </c>
      <c r="U29" s="330" t="str">
        <f>_xlfn.IFERROR(VLOOKUP(B29,'Genel Puan Tablosu'!$B$8:$Q$23,16,0)," ")</f>
        <v> </v>
      </c>
      <c r="V29" s="330">
        <f aca="true" t="shared" si="1" ref="V29:V43">SUM(D29,F29,H29,J29,L29,N29,P29,R29,T29)</f>
        <v>0</v>
      </c>
      <c r="W29" s="331">
        <f aca="true" t="shared" si="2" ref="W29:W43">SUM(U29,V29)</f>
        <v>0</v>
      </c>
    </row>
    <row r="30" spans="1:23" ht="55.5" customHeight="1">
      <c r="A30" s="351">
        <v>3</v>
      </c>
      <c r="B30" s="360"/>
      <c r="C30" s="211">
        <f>IF(ISERROR(VLOOKUP(B30,#REF!,2,0)),"",(VLOOKUP(B30,#REF!,2,0)))</f>
      </c>
      <c r="D30" s="328">
        <f>IF(ISERROR(VLOOKUP(B30,#REF!,3,0)),"",(VLOOKUP(B30,#REF!,3,0)))</f>
      </c>
      <c r="E30" s="358">
        <f>IF(ISERROR(VLOOKUP(B30,'400m.Eng'!$E$8:$F$1000,2,0)),"",(VLOOKUP(B30,'400m.Eng'!$E$8:$H$1000,2,0)))</f>
      </c>
      <c r="F30" s="328">
        <f>IF(ISERROR(VLOOKUP(B30,'400m.Eng'!$E$8:$G$1000,3,0)),"",(VLOOKUP(B30,'400m.Eng'!$E$8:$G$1000,3,0)))</f>
      </c>
      <c r="G30" s="358">
        <f>IF(ISERROR(VLOOKUP(B30,#REF!,2,0)),"",(VLOOKUP(B30,#REF!,2,0)))</f>
      </c>
      <c r="H30" s="328">
        <f>IF(ISERROR(VLOOKUP(B30,#REF!,3,0)),"",(VLOOKUP(B30,#REF!,3,0)))</f>
      </c>
      <c r="I30" s="263">
        <f>IF(ISERROR(VLOOKUP(B30,Sırık!$F$8:$AF$1000,27,0)),"",(VLOOKUP(B30,Sırık!$F$8:$AF$1000,27,0)))</f>
      </c>
      <c r="J30" s="328">
        <f>IF(ISERROR(VLOOKUP(B30,Sırık!$F$8:$AG$1000,28,0)),"",(VLOOKUP(B30,Sırık!$F$8:$AG$1000,28,0)))</f>
      </c>
      <c r="K30" s="263">
        <f>IF(ISERROR(VLOOKUP(B30,#REF!,9,0)),"",(VLOOKUP(B30,#REF!,9,0)))</f>
      </c>
      <c r="L30" s="328">
        <f>IF(ISERROR(VLOOKUP(B30,#REF!,10,0)),"",(VLOOKUP(B30,#REF!,10,0)))</f>
      </c>
      <c r="M30" s="211">
        <f>IF(ISERROR(VLOOKUP(B30,#REF!,9,0)),"",(VLOOKUP(B30,#REF!,9,0)))</f>
      </c>
      <c r="N30" s="328">
        <f>IF(ISERROR(VLOOKUP(B30,#REF!,10,0)),"",(VLOOKUP(B30,#REF!,10,0)))</f>
      </c>
      <c r="O30" s="358">
        <f>IF(ISERROR(VLOOKUP(B30,#REF!,2,0)),"",(VLOOKUP(B30,#REF!,2,0)))</f>
      </c>
      <c r="P30" s="328">
        <f>IF(ISERROR(VLOOKUP(B30,#REF!,3,0)),"",(VLOOKUP(B30,#REF!,3,0)))</f>
      </c>
      <c r="Q30" s="211">
        <f>IF(ISERROR(VLOOKUP(B30,#REF!,9,0)),"",(VLOOKUP(B30,#REF!,9,0)))</f>
      </c>
      <c r="R30" s="328">
        <f>IF(ISERROR(VLOOKUP(B30,#REF!,10,0)),"",(VLOOKUP(B30,#REF!,10,0)))</f>
      </c>
      <c r="S30" s="358">
        <f>IF(ISERROR(VLOOKUP(B30,#REF!,2,0)),"",(VLOOKUP(B30,#REF!,2,0)))</f>
      </c>
      <c r="T30" s="328">
        <f>IF(ISERROR(VLOOKUP(B30,#REF!,3,0)),"",(VLOOKUP(B30,#REF!,3,0)))</f>
      </c>
      <c r="U30" s="330" t="str">
        <f>_xlfn.IFERROR(VLOOKUP(B30,'Genel Puan Tablosu'!$B$8:$Q$23,16,0)," ")</f>
        <v> </v>
      </c>
      <c r="V30" s="330">
        <f t="shared" si="1"/>
        <v>0</v>
      </c>
      <c r="W30" s="331">
        <f t="shared" si="2"/>
        <v>0</v>
      </c>
    </row>
    <row r="31" spans="1:23" ht="55.5" customHeight="1">
      <c r="A31" s="351">
        <v>4</v>
      </c>
      <c r="B31" s="360"/>
      <c r="C31" s="211">
        <f>IF(ISERROR(VLOOKUP(B31,#REF!,2,0)),"",(VLOOKUP(B31,#REF!,2,0)))</f>
      </c>
      <c r="D31" s="328">
        <f>IF(ISERROR(VLOOKUP(B31,#REF!,3,0)),"",(VLOOKUP(B31,#REF!,3,0)))</f>
      </c>
      <c r="E31" s="358">
        <f>IF(ISERROR(VLOOKUP(B31,'400m.Eng'!$E$8:$F$1000,2,0)),"",(VLOOKUP(B31,'400m.Eng'!$E$8:$H$1000,2,0)))</f>
      </c>
      <c r="F31" s="328">
        <f>IF(ISERROR(VLOOKUP(B31,'400m.Eng'!$E$8:$G$1000,3,0)),"",(VLOOKUP(B31,'400m.Eng'!$E$8:$G$1000,3,0)))</f>
      </c>
      <c r="G31" s="358">
        <f>IF(ISERROR(VLOOKUP(B31,#REF!,2,0)),"",(VLOOKUP(B31,#REF!,2,0)))</f>
      </c>
      <c r="H31" s="328">
        <f>IF(ISERROR(VLOOKUP(B31,#REF!,3,0)),"",(VLOOKUP(B31,#REF!,3,0)))</f>
      </c>
      <c r="I31" s="263">
        <f>IF(ISERROR(VLOOKUP(B31,Sırık!$F$8:$AF$1000,27,0)),"",(VLOOKUP(B31,Sırık!$F$8:$AF$1000,27,0)))</f>
      </c>
      <c r="J31" s="328">
        <f>IF(ISERROR(VLOOKUP(B31,Sırık!$F$8:$AG$1000,28,0)),"",(VLOOKUP(B31,Sırık!$F$8:$AG$1000,28,0)))</f>
      </c>
      <c r="K31" s="263">
        <f>IF(ISERROR(VLOOKUP(B31,#REF!,9,0)),"",(VLOOKUP(B31,#REF!,9,0)))</f>
      </c>
      <c r="L31" s="328">
        <f>IF(ISERROR(VLOOKUP(B31,#REF!,10,0)),"",(VLOOKUP(B31,#REF!,10,0)))</f>
      </c>
      <c r="M31" s="211">
        <f>IF(ISERROR(VLOOKUP(B31,#REF!,9,0)),"",(VLOOKUP(B31,#REF!,9,0)))</f>
      </c>
      <c r="N31" s="328">
        <f>IF(ISERROR(VLOOKUP(B31,#REF!,10,0)),"",(VLOOKUP(B31,#REF!,10,0)))</f>
      </c>
      <c r="O31" s="358">
        <f>IF(ISERROR(VLOOKUP(B31,#REF!,2,0)),"",(VLOOKUP(B31,#REF!,2,0)))</f>
      </c>
      <c r="P31" s="328">
        <f>IF(ISERROR(VLOOKUP(B31,#REF!,3,0)),"",(VLOOKUP(B31,#REF!,3,0)))</f>
      </c>
      <c r="Q31" s="211">
        <f>IF(ISERROR(VLOOKUP(B31,#REF!,9,0)),"",(VLOOKUP(B31,#REF!,9,0)))</f>
      </c>
      <c r="R31" s="328">
        <f>IF(ISERROR(VLOOKUP(B31,#REF!,10,0)),"",(VLOOKUP(B31,#REF!,10,0)))</f>
      </c>
      <c r="S31" s="358">
        <f>IF(ISERROR(VLOOKUP(B31,#REF!,2,0)),"",(VLOOKUP(B31,#REF!,2,0)))</f>
      </c>
      <c r="T31" s="328">
        <f>IF(ISERROR(VLOOKUP(B31,#REF!,3,0)),"",(VLOOKUP(B31,#REF!,3,0)))</f>
      </c>
      <c r="U31" s="330" t="str">
        <f>_xlfn.IFERROR(VLOOKUP(B31,'Genel Puan Tablosu'!$B$8:$Q$23,16,0)," ")</f>
        <v> </v>
      </c>
      <c r="V31" s="330">
        <f t="shared" si="1"/>
        <v>0</v>
      </c>
      <c r="W31" s="331">
        <f t="shared" si="2"/>
        <v>0</v>
      </c>
    </row>
    <row r="32" spans="1:23" ht="55.5" customHeight="1">
      <c r="A32" s="351">
        <v>5</v>
      </c>
      <c r="B32" s="360"/>
      <c r="C32" s="211">
        <f>IF(ISERROR(VLOOKUP(B32,#REF!,2,0)),"",(VLOOKUP(B32,#REF!,2,0)))</f>
      </c>
      <c r="D32" s="328">
        <f>IF(ISERROR(VLOOKUP(B32,#REF!,3,0)),"",(VLOOKUP(B32,#REF!,3,0)))</f>
      </c>
      <c r="E32" s="358">
        <f>IF(ISERROR(VLOOKUP(B32,'400m.Eng'!$E$8:$F$1000,2,0)),"",(VLOOKUP(B32,'400m.Eng'!$E$8:$H$1000,2,0)))</f>
      </c>
      <c r="F32" s="328">
        <f>IF(ISERROR(VLOOKUP(B32,'400m.Eng'!$E$8:$G$1000,3,0)),"",(VLOOKUP(B32,'400m.Eng'!$E$8:$G$1000,3,0)))</f>
      </c>
      <c r="G32" s="358">
        <f>IF(ISERROR(VLOOKUP(B32,#REF!,2,0)),"",(VLOOKUP(B32,#REF!,2,0)))</f>
      </c>
      <c r="H32" s="328">
        <f>IF(ISERROR(VLOOKUP(B32,#REF!,3,0)),"",(VLOOKUP(B32,#REF!,3,0)))</f>
      </c>
      <c r="I32" s="263">
        <f>IF(ISERROR(VLOOKUP(B32,Sırık!$F$8:$AF$1000,27,0)),"",(VLOOKUP(B32,Sırık!$F$8:$AF$1000,27,0)))</f>
      </c>
      <c r="J32" s="328">
        <f>IF(ISERROR(VLOOKUP(B32,Sırık!$F$8:$AG$1000,28,0)),"",(VLOOKUP(B32,Sırık!$F$8:$AG$1000,28,0)))</f>
      </c>
      <c r="K32" s="263">
        <f>IF(ISERROR(VLOOKUP(B32,#REF!,9,0)),"",(VLOOKUP(B32,#REF!,9,0)))</f>
      </c>
      <c r="L32" s="328">
        <f>IF(ISERROR(VLOOKUP(B32,#REF!,10,0)),"",(VLOOKUP(B32,#REF!,10,0)))</f>
      </c>
      <c r="M32" s="211">
        <f>IF(ISERROR(VLOOKUP(B32,#REF!,9,0)),"",(VLOOKUP(B32,#REF!,9,0)))</f>
      </c>
      <c r="N32" s="328">
        <f>IF(ISERROR(VLOOKUP(B32,#REF!,10,0)),"",(VLOOKUP(B32,#REF!,10,0)))</f>
      </c>
      <c r="O32" s="358">
        <f>IF(ISERROR(VLOOKUP(B32,#REF!,2,0)),"",(VLOOKUP(B32,#REF!,2,0)))</f>
      </c>
      <c r="P32" s="328">
        <f>IF(ISERROR(VLOOKUP(B32,#REF!,3,0)),"",(VLOOKUP(B32,#REF!,3,0)))</f>
      </c>
      <c r="Q32" s="211">
        <f>IF(ISERROR(VLOOKUP(B32,#REF!,9,0)),"",(VLOOKUP(B32,#REF!,9,0)))</f>
      </c>
      <c r="R32" s="328">
        <f>IF(ISERROR(VLOOKUP(B32,#REF!,10,0)),"",(VLOOKUP(B32,#REF!,10,0)))</f>
      </c>
      <c r="S32" s="358">
        <f>IF(ISERROR(VLOOKUP(B32,#REF!,2,0)),"",(VLOOKUP(B32,#REF!,2,0)))</f>
      </c>
      <c r="T32" s="328">
        <f>IF(ISERROR(VLOOKUP(B32,#REF!,3,0)),"",(VLOOKUP(B32,#REF!,3,0)))</f>
      </c>
      <c r="U32" s="330" t="str">
        <f>_xlfn.IFERROR(VLOOKUP(B32,'Genel Puan Tablosu'!$B$8:$Q$23,16,0)," ")</f>
        <v> </v>
      </c>
      <c r="V32" s="330">
        <f t="shared" si="1"/>
        <v>0</v>
      </c>
      <c r="W32" s="331">
        <f t="shared" si="2"/>
        <v>0</v>
      </c>
    </row>
    <row r="33" spans="1:23" ht="55.5" customHeight="1">
      <c r="A33" s="351">
        <v>6</v>
      </c>
      <c r="B33" s="360"/>
      <c r="C33" s="211">
        <f>IF(ISERROR(VLOOKUP(B33,#REF!,2,0)),"",(VLOOKUP(B33,#REF!,2,0)))</f>
      </c>
      <c r="D33" s="328">
        <f>IF(ISERROR(VLOOKUP(B33,#REF!,3,0)),"",(VLOOKUP(B33,#REF!,3,0)))</f>
      </c>
      <c r="E33" s="358">
        <f>IF(ISERROR(VLOOKUP(B33,'400m.Eng'!$E$8:$F$1000,2,0)),"",(VLOOKUP(B33,'400m.Eng'!$E$8:$H$1000,2,0)))</f>
      </c>
      <c r="F33" s="328">
        <f>IF(ISERROR(VLOOKUP(B33,'400m.Eng'!$E$8:$G$1000,3,0)),"",(VLOOKUP(B33,'400m.Eng'!$E$8:$G$1000,3,0)))</f>
      </c>
      <c r="G33" s="358">
        <f>IF(ISERROR(VLOOKUP(B33,#REF!,2,0)),"",(VLOOKUP(B33,#REF!,2,0)))</f>
      </c>
      <c r="H33" s="328">
        <f>IF(ISERROR(VLOOKUP(B33,#REF!,3,0)),"",(VLOOKUP(B33,#REF!,3,0)))</f>
      </c>
      <c r="I33" s="263">
        <f>IF(ISERROR(VLOOKUP(B33,Sırık!$F$8:$AF$1000,27,0)),"",(VLOOKUP(B33,Sırık!$F$8:$AF$1000,27,0)))</f>
      </c>
      <c r="J33" s="328">
        <f>IF(ISERROR(VLOOKUP(B33,Sırık!$F$8:$AG$1000,28,0)),"",(VLOOKUP(B33,Sırık!$F$8:$AG$1000,28,0)))</f>
      </c>
      <c r="K33" s="263">
        <f>IF(ISERROR(VLOOKUP(B33,#REF!,9,0)),"",(VLOOKUP(B33,#REF!,9,0)))</f>
      </c>
      <c r="L33" s="328">
        <f>IF(ISERROR(VLOOKUP(B33,#REF!,10,0)),"",(VLOOKUP(B33,#REF!,10,0)))</f>
      </c>
      <c r="M33" s="211">
        <f>IF(ISERROR(VLOOKUP(B33,#REF!,9,0)),"",(VLOOKUP(B33,#REF!,9,0)))</f>
      </c>
      <c r="N33" s="328">
        <f>IF(ISERROR(VLOOKUP(B33,#REF!,10,0)),"",(VLOOKUP(B33,#REF!,10,0)))</f>
      </c>
      <c r="O33" s="358">
        <f>IF(ISERROR(VLOOKUP(B33,#REF!,2,0)),"",(VLOOKUP(B33,#REF!,2,0)))</f>
      </c>
      <c r="P33" s="328">
        <f>IF(ISERROR(VLOOKUP(B33,#REF!,3,0)),"",(VLOOKUP(B33,#REF!,3,0)))</f>
      </c>
      <c r="Q33" s="211">
        <f>IF(ISERROR(VLOOKUP(B33,#REF!,9,0)),"",(VLOOKUP(B33,#REF!,9,0)))</f>
      </c>
      <c r="R33" s="328">
        <f>IF(ISERROR(VLOOKUP(B33,#REF!,10,0)),"",(VLOOKUP(B33,#REF!,10,0)))</f>
      </c>
      <c r="S33" s="358">
        <f>IF(ISERROR(VLOOKUP(B33,#REF!,2,0)),"",(VLOOKUP(B33,#REF!,2,0)))</f>
      </c>
      <c r="T33" s="328">
        <f>IF(ISERROR(VLOOKUP(B33,#REF!,3,0)),"",(VLOOKUP(B33,#REF!,3,0)))</f>
      </c>
      <c r="U33" s="330" t="str">
        <f>_xlfn.IFERROR(VLOOKUP(B33,'Genel Puan Tablosu'!$B$8:$Q$23,16,0)," ")</f>
        <v> </v>
      </c>
      <c r="V33" s="330">
        <f t="shared" si="1"/>
        <v>0</v>
      </c>
      <c r="W33" s="331">
        <f t="shared" si="2"/>
        <v>0</v>
      </c>
    </row>
    <row r="34" spans="1:23" ht="55.5" customHeight="1">
      <c r="A34" s="351">
        <v>7</v>
      </c>
      <c r="B34" s="360"/>
      <c r="C34" s="211">
        <f>IF(ISERROR(VLOOKUP(B34,#REF!,2,0)),"",(VLOOKUP(B34,#REF!,2,0)))</f>
      </c>
      <c r="D34" s="328">
        <f>IF(ISERROR(VLOOKUP(B34,#REF!,3,0)),"",(VLOOKUP(B34,#REF!,3,0)))</f>
      </c>
      <c r="E34" s="358">
        <f>IF(ISERROR(VLOOKUP(B34,'400m.Eng'!$E$8:$F$1000,2,0)),"",(VLOOKUP(B34,'400m.Eng'!$E$8:$H$1000,2,0)))</f>
      </c>
      <c r="F34" s="328">
        <f>IF(ISERROR(VLOOKUP(B34,'400m.Eng'!$E$8:$G$1000,3,0)),"",(VLOOKUP(B34,'400m.Eng'!$E$8:$G$1000,3,0)))</f>
      </c>
      <c r="G34" s="358">
        <f>IF(ISERROR(VLOOKUP(B34,#REF!,2,0)),"",(VLOOKUP(B34,#REF!,2,0)))</f>
      </c>
      <c r="H34" s="328">
        <f>IF(ISERROR(VLOOKUP(B34,#REF!,3,0)),"",(VLOOKUP(B34,#REF!,3,0)))</f>
      </c>
      <c r="I34" s="263">
        <f>IF(ISERROR(VLOOKUP(B34,Sırık!$F$8:$AF$1000,27,0)),"",(VLOOKUP(B34,Sırık!$F$8:$AF$1000,27,0)))</f>
      </c>
      <c r="J34" s="328">
        <f>IF(ISERROR(VLOOKUP(B34,Sırık!$F$8:$AG$1000,28,0)),"",(VLOOKUP(B34,Sırık!$F$8:$AG$1000,28,0)))</f>
      </c>
      <c r="K34" s="263">
        <f>IF(ISERROR(VLOOKUP(B34,#REF!,9,0)),"",(VLOOKUP(B34,#REF!,9,0)))</f>
      </c>
      <c r="L34" s="328">
        <f>IF(ISERROR(VLOOKUP(B34,#REF!,10,0)),"",(VLOOKUP(B34,#REF!,10,0)))</f>
      </c>
      <c r="M34" s="211">
        <f>IF(ISERROR(VLOOKUP(B34,#REF!,9,0)),"",(VLOOKUP(B34,#REF!,9,0)))</f>
      </c>
      <c r="N34" s="328">
        <f>IF(ISERROR(VLOOKUP(B34,#REF!,10,0)),"",(VLOOKUP(B34,#REF!,10,0)))</f>
      </c>
      <c r="O34" s="358">
        <f>IF(ISERROR(VLOOKUP(B34,#REF!,2,0)),"",(VLOOKUP(B34,#REF!,2,0)))</f>
      </c>
      <c r="P34" s="328">
        <f>IF(ISERROR(VLOOKUP(B34,#REF!,3,0)),"",(VLOOKUP(B34,#REF!,3,0)))</f>
      </c>
      <c r="Q34" s="211">
        <f>IF(ISERROR(VLOOKUP(B34,#REF!,9,0)),"",(VLOOKUP(B34,#REF!,9,0)))</f>
      </c>
      <c r="R34" s="328">
        <f>IF(ISERROR(VLOOKUP(B34,#REF!,10,0)),"",(VLOOKUP(B34,#REF!,10,0)))</f>
      </c>
      <c r="S34" s="358">
        <f>IF(ISERROR(VLOOKUP(B34,#REF!,2,0)),"",(VLOOKUP(B34,#REF!,2,0)))</f>
      </c>
      <c r="T34" s="328">
        <f>IF(ISERROR(VLOOKUP(B34,#REF!,3,0)),"",(VLOOKUP(B34,#REF!,3,0)))</f>
      </c>
      <c r="U34" s="330" t="str">
        <f>_xlfn.IFERROR(VLOOKUP(B34,'Genel Puan Tablosu'!$B$8:$Q$23,16,0)," ")</f>
        <v> </v>
      </c>
      <c r="V34" s="330">
        <f t="shared" si="1"/>
        <v>0</v>
      </c>
      <c r="W34" s="331">
        <f t="shared" si="2"/>
        <v>0</v>
      </c>
    </row>
    <row r="35" spans="1:23" ht="55.5" customHeight="1">
      <c r="A35" s="351">
        <v>8</v>
      </c>
      <c r="B35" s="360"/>
      <c r="C35" s="211">
        <f>IF(ISERROR(VLOOKUP(B35,#REF!,2,0)),"",(VLOOKUP(B35,#REF!,2,0)))</f>
      </c>
      <c r="D35" s="328">
        <f>IF(ISERROR(VLOOKUP(B35,#REF!,3,0)),"",(VLOOKUP(B35,#REF!,3,0)))</f>
      </c>
      <c r="E35" s="358">
        <f>IF(ISERROR(VLOOKUP(B35,'400m.Eng'!$E$8:$F$1000,2,0)),"",(VLOOKUP(B35,'400m.Eng'!$E$8:$H$1000,2,0)))</f>
      </c>
      <c r="F35" s="328">
        <f>IF(ISERROR(VLOOKUP(B35,'400m.Eng'!$E$8:$G$1000,3,0)),"",(VLOOKUP(B35,'400m.Eng'!$E$8:$G$1000,3,0)))</f>
      </c>
      <c r="G35" s="358">
        <f>IF(ISERROR(VLOOKUP(B35,#REF!,2,0)),"",(VLOOKUP(B35,#REF!,2,0)))</f>
      </c>
      <c r="H35" s="328">
        <f>IF(ISERROR(VLOOKUP(B35,#REF!,3,0)),"",(VLOOKUP(B35,#REF!,3,0)))</f>
      </c>
      <c r="I35" s="263">
        <f>IF(ISERROR(VLOOKUP(B35,Sırık!$F$8:$AF$1000,27,0)),"",(VLOOKUP(B35,Sırık!$F$8:$AF$1000,27,0)))</f>
      </c>
      <c r="J35" s="328">
        <f>IF(ISERROR(VLOOKUP(B35,Sırık!$F$8:$AG$1000,28,0)),"",(VLOOKUP(B35,Sırık!$F$8:$AG$1000,28,0)))</f>
      </c>
      <c r="K35" s="263">
        <f>IF(ISERROR(VLOOKUP(B35,#REF!,9,0)),"",(VLOOKUP(B35,#REF!,9,0)))</f>
      </c>
      <c r="L35" s="328">
        <f>IF(ISERROR(VLOOKUP(B35,#REF!,10,0)),"",(VLOOKUP(B35,#REF!,10,0)))</f>
      </c>
      <c r="M35" s="211">
        <f>IF(ISERROR(VLOOKUP(B35,#REF!,9,0)),"",(VLOOKUP(B35,#REF!,9,0)))</f>
      </c>
      <c r="N35" s="328">
        <f>IF(ISERROR(VLOOKUP(B35,#REF!,10,0)),"",(VLOOKUP(B35,#REF!,10,0)))</f>
      </c>
      <c r="O35" s="358">
        <f>IF(ISERROR(VLOOKUP(B35,#REF!,2,0)),"",(VLOOKUP(B35,#REF!,2,0)))</f>
      </c>
      <c r="P35" s="328">
        <f>IF(ISERROR(VLOOKUP(B35,#REF!,3,0)),"",(VLOOKUP(B35,#REF!,3,0)))</f>
      </c>
      <c r="Q35" s="211">
        <f>IF(ISERROR(VLOOKUP(B35,#REF!,9,0)),"",(VLOOKUP(B35,#REF!,9,0)))</f>
      </c>
      <c r="R35" s="328">
        <f>IF(ISERROR(VLOOKUP(B35,#REF!,10,0)),"",(VLOOKUP(B35,#REF!,10,0)))</f>
      </c>
      <c r="S35" s="358">
        <f>IF(ISERROR(VLOOKUP(B35,#REF!,2,0)),"",(VLOOKUP(B35,#REF!,2,0)))</f>
      </c>
      <c r="T35" s="328">
        <f>IF(ISERROR(VLOOKUP(B35,#REF!,3,0)),"",(VLOOKUP(B35,#REF!,3,0)))</f>
      </c>
      <c r="U35" s="330" t="str">
        <f>_xlfn.IFERROR(VLOOKUP(B35,'Genel Puan Tablosu'!$B$8:$Q$23,16,0)," ")</f>
        <v> </v>
      </c>
      <c r="V35" s="330">
        <f t="shared" si="1"/>
        <v>0</v>
      </c>
      <c r="W35" s="331">
        <f t="shared" si="2"/>
        <v>0</v>
      </c>
    </row>
    <row r="36" spans="1:23" ht="55.5" customHeight="1">
      <c r="A36" s="351">
        <v>9</v>
      </c>
      <c r="B36" s="360"/>
      <c r="C36" s="211">
        <f>IF(ISERROR(VLOOKUP(B36,#REF!,2,0)),"",(VLOOKUP(B36,#REF!,2,0)))</f>
      </c>
      <c r="D36" s="328">
        <f>IF(ISERROR(VLOOKUP(B36,#REF!,3,0)),"",(VLOOKUP(B36,#REF!,3,0)))</f>
      </c>
      <c r="E36" s="358">
        <f>IF(ISERROR(VLOOKUP(B36,'400m.Eng'!$E$8:$F$1000,2,0)),"",(VLOOKUP(B36,'400m.Eng'!$E$8:$H$1000,2,0)))</f>
      </c>
      <c r="F36" s="328">
        <f>IF(ISERROR(VLOOKUP(B36,'400m.Eng'!$E$8:$G$1000,3,0)),"",(VLOOKUP(B36,'400m.Eng'!$E$8:$G$1000,3,0)))</f>
      </c>
      <c r="G36" s="358">
        <f>IF(ISERROR(VLOOKUP(B36,#REF!,2,0)),"",(VLOOKUP(B36,#REF!,2,0)))</f>
      </c>
      <c r="H36" s="328">
        <f>IF(ISERROR(VLOOKUP(B36,#REF!,3,0)),"",(VLOOKUP(B36,#REF!,3,0)))</f>
      </c>
      <c r="I36" s="263">
        <f>IF(ISERROR(VLOOKUP(B36,Sırık!$F$8:$AF$1000,27,0)),"",(VLOOKUP(B36,Sırık!$F$8:$AF$1000,27,0)))</f>
      </c>
      <c r="J36" s="328">
        <f>IF(ISERROR(VLOOKUP(B36,Sırık!$F$8:$AG$1000,28,0)),"",(VLOOKUP(B36,Sırık!$F$8:$AG$1000,28,0)))</f>
      </c>
      <c r="K36" s="263">
        <f>IF(ISERROR(VLOOKUP(B36,#REF!,9,0)),"",(VLOOKUP(B36,#REF!,9,0)))</f>
      </c>
      <c r="L36" s="328">
        <f>IF(ISERROR(VLOOKUP(B36,#REF!,10,0)),"",(VLOOKUP(B36,#REF!,10,0)))</f>
      </c>
      <c r="M36" s="211">
        <f>IF(ISERROR(VLOOKUP(B36,#REF!,9,0)),"",(VLOOKUP(B36,#REF!,9,0)))</f>
      </c>
      <c r="N36" s="328">
        <f>IF(ISERROR(VLOOKUP(B36,#REF!,10,0)),"",(VLOOKUP(B36,#REF!,10,0)))</f>
      </c>
      <c r="O36" s="358">
        <f>IF(ISERROR(VLOOKUP(B36,#REF!,2,0)),"",(VLOOKUP(B36,#REF!,2,0)))</f>
      </c>
      <c r="P36" s="328">
        <f>IF(ISERROR(VLOOKUP(B36,#REF!,3,0)),"",(VLOOKUP(B36,#REF!,3,0)))</f>
      </c>
      <c r="Q36" s="211">
        <f>IF(ISERROR(VLOOKUP(B36,#REF!,9,0)),"",(VLOOKUP(B36,#REF!,9,0)))</f>
      </c>
      <c r="R36" s="328">
        <f>IF(ISERROR(VLOOKUP(B36,#REF!,10,0)),"",(VLOOKUP(B36,#REF!,10,0)))</f>
      </c>
      <c r="S36" s="358">
        <f>IF(ISERROR(VLOOKUP(B36,#REF!,2,0)),"",(VLOOKUP(B36,#REF!,2,0)))</f>
      </c>
      <c r="T36" s="328">
        <f>IF(ISERROR(VLOOKUP(B36,#REF!,3,0)),"",(VLOOKUP(B36,#REF!,3,0)))</f>
      </c>
      <c r="U36" s="330" t="str">
        <f>_xlfn.IFERROR(VLOOKUP(B36,'Genel Puan Tablosu'!$B$8:$Q$23,16,0)," ")</f>
        <v> </v>
      </c>
      <c r="V36" s="330">
        <f t="shared" si="1"/>
        <v>0</v>
      </c>
      <c r="W36" s="331">
        <f t="shared" si="2"/>
        <v>0</v>
      </c>
    </row>
    <row r="37" spans="1:23" ht="55.5" customHeight="1">
      <c r="A37" s="351">
        <v>10</v>
      </c>
      <c r="B37" s="360"/>
      <c r="C37" s="211">
        <f>IF(ISERROR(VLOOKUP(B37,#REF!,2,0)),"",(VLOOKUP(B37,#REF!,2,0)))</f>
      </c>
      <c r="D37" s="328">
        <f>IF(ISERROR(VLOOKUP(B37,#REF!,3,0)),"",(VLOOKUP(B37,#REF!,3,0)))</f>
      </c>
      <c r="E37" s="358">
        <f>IF(ISERROR(VLOOKUP(B37,'400m.Eng'!$E$8:$F$1000,2,0)),"",(VLOOKUP(B37,'400m.Eng'!$E$8:$H$1000,2,0)))</f>
      </c>
      <c r="F37" s="328">
        <f>IF(ISERROR(VLOOKUP(B37,'400m.Eng'!$E$8:$G$1000,3,0)),"",(VLOOKUP(B37,'400m.Eng'!$E$8:$G$1000,3,0)))</f>
      </c>
      <c r="G37" s="358">
        <f>IF(ISERROR(VLOOKUP(B37,#REF!,2,0)),"",(VLOOKUP(B37,#REF!,2,0)))</f>
      </c>
      <c r="H37" s="328">
        <f>IF(ISERROR(VLOOKUP(B37,#REF!,3,0)),"",(VLOOKUP(B37,#REF!,3,0)))</f>
      </c>
      <c r="I37" s="263">
        <f>IF(ISERROR(VLOOKUP(B37,Sırık!$F$8:$AF$1000,27,0)),"",(VLOOKUP(B37,Sırık!$F$8:$AF$1000,27,0)))</f>
      </c>
      <c r="J37" s="328">
        <f>IF(ISERROR(VLOOKUP(B37,Sırık!$F$8:$AG$1000,28,0)),"",(VLOOKUP(B37,Sırık!$F$8:$AG$1000,28,0)))</f>
      </c>
      <c r="K37" s="263">
        <f>IF(ISERROR(VLOOKUP(B37,#REF!,9,0)),"",(VLOOKUP(B37,#REF!,9,0)))</f>
      </c>
      <c r="L37" s="328">
        <f>IF(ISERROR(VLOOKUP(B37,#REF!,10,0)),"",(VLOOKUP(B37,#REF!,10,0)))</f>
      </c>
      <c r="M37" s="211">
        <f>IF(ISERROR(VLOOKUP(B37,#REF!,9,0)),"",(VLOOKUP(B37,#REF!,9,0)))</f>
      </c>
      <c r="N37" s="328">
        <f>IF(ISERROR(VLOOKUP(B37,#REF!,10,0)),"",(VLOOKUP(B37,#REF!,10,0)))</f>
      </c>
      <c r="O37" s="358">
        <f>IF(ISERROR(VLOOKUP(B37,#REF!,2,0)),"",(VLOOKUP(B37,#REF!,2,0)))</f>
      </c>
      <c r="P37" s="328">
        <f>IF(ISERROR(VLOOKUP(B37,#REF!,3,0)),"",(VLOOKUP(B37,#REF!,3,0)))</f>
      </c>
      <c r="Q37" s="211">
        <f>IF(ISERROR(VLOOKUP(B37,#REF!,9,0)),"",(VLOOKUP(B37,#REF!,9,0)))</f>
      </c>
      <c r="R37" s="328">
        <f>IF(ISERROR(VLOOKUP(B37,#REF!,10,0)),"",(VLOOKUP(B37,#REF!,10,0)))</f>
      </c>
      <c r="S37" s="358">
        <f>IF(ISERROR(VLOOKUP(B37,#REF!,2,0)),"",(VLOOKUP(B37,#REF!,2,0)))</f>
      </c>
      <c r="T37" s="328">
        <f>IF(ISERROR(VLOOKUP(B37,#REF!,3,0)),"",(VLOOKUP(B37,#REF!,3,0)))</f>
      </c>
      <c r="U37" s="330" t="str">
        <f>_xlfn.IFERROR(VLOOKUP(B37,'Genel Puan Tablosu'!$B$8:$Q$23,16,0)," ")</f>
        <v> </v>
      </c>
      <c r="V37" s="330">
        <f t="shared" si="1"/>
        <v>0</v>
      </c>
      <c r="W37" s="331">
        <f t="shared" si="2"/>
        <v>0</v>
      </c>
    </row>
    <row r="38" spans="1:23" ht="55.5" customHeight="1">
      <c r="A38" s="351">
        <v>11</v>
      </c>
      <c r="B38" s="360"/>
      <c r="C38" s="211">
        <f>IF(ISERROR(VLOOKUP(B38,#REF!,2,0)),"",(VLOOKUP(B38,#REF!,2,0)))</f>
      </c>
      <c r="D38" s="328">
        <f>IF(ISERROR(VLOOKUP(B38,#REF!,3,0)),"",(VLOOKUP(B38,#REF!,3,0)))</f>
      </c>
      <c r="E38" s="358">
        <f>IF(ISERROR(VLOOKUP(B38,'400m.Eng'!$E$8:$F$1000,2,0)),"",(VLOOKUP(B38,'400m.Eng'!$E$8:$H$1000,2,0)))</f>
      </c>
      <c r="F38" s="328">
        <f>IF(ISERROR(VLOOKUP(B38,'400m.Eng'!$E$8:$G$1000,3,0)),"",(VLOOKUP(B38,'400m.Eng'!$E$8:$G$1000,3,0)))</f>
      </c>
      <c r="G38" s="358">
        <f>IF(ISERROR(VLOOKUP(B38,#REF!,2,0)),"",(VLOOKUP(B38,#REF!,2,0)))</f>
      </c>
      <c r="H38" s="328">
        <f>IF(ISERROR(VLOOKUP(B38,#REF!,3,0)),"",(VLOOKUP(B38,#REF!,3,0)))</f>
      </c>
      <c r="I38" s="263">
        <f>IF(ISERROR(VLOOKUP(B38,Sırık!$F$8:$AF$1000,27,0)),"",(VLOOKUP(B38,Sırık!$F$8:$AF$1000,27,0)))</f>
      </c>
      <c r="J38" s="328">
        <f>IF(ISERROR(VLOOKUP(B38,Sırık!$F$8:$AG$1000,28,0)),"",(VLOOKUP(B38,Sırık!$F$8:$AG$1000,28,0)))</f>
      </c>
      <c r="K38" s="263">
        <f>IF(ISERROR(VLOOKUP(B38,#REF!,9,0)),"",(VLOOKUP(B38,#REF!,9,0)))</f>
      </c>
      <c r="L38" s="328">
        <f>IF(ISERROR(VLOOKUP(B38,#REF!,10,0)),"",(VLOOKUP(B38,#REF!,10,0)))</f>
      </c>
      <c r="M38" s="211">
        <f>IF(ISERROR(VLOOKUP(B38,#REF!,9,0)),"",(VLOOKUP(B38,#REF!,9,0)))</f>
      </c>
      <c r="N38" s="328">
        <f>IF(ISERROR(VLOOKUP(B38,#REF!,10,0)),"",(VLOOKUP(B38,#REF!,10,0)))</f>
      </c>
      <c r="O38" s="358">
        <f>IF(ISERROR(VLOOKUP(B38,#REF!,2,0)),"",(VLOOKUP(B38,#REF!,2,0)))</f>
      </c>
      <c r="P38" s="328">
        <f>IF(ISERROR(VLOOKUP(B38,#REF!,3,0)),"",(VLOOKUP(B38,#REF!,3,0)))</f>
      </c>
      <c r="Q38" s="211">
        <f>IF(ISERROR(VLOOKUP(B38,#REF!,9,0)),"",(VLOOKUP(B38,#REF!,9,0)))</f>
      </c>
      <c r="R38" s="328">
        <f>IF(ISERROR(VLOOKUP(B38,#REF!,10,0)),"",(VLOOKUP(B38,#REF!,10,0)))</f>
      </c>
      <c r="S38" s="358">
        <f>IF(ISERROR(VLOOKUP(B38,#REF!,2,0)),"",(VLOOKUP(B38,#REF!,2,0)))</f>
      </c>
      <c r="T38" s="328">
        <f>IF(ISERROR(VLOOKUP(B38,#REF!,3,0)),"",(VLOOKUP(B38,#REF!,3,0)))</f>
      </c>
      <c r="U38" s="330" t="str">
        <f>_xlfn.IFERROR(VLOOKUP(B38,'Genel Puan Tablosu'!$B$8:$Q$23,16,0)," ")</f>
        <v> </v>
      </c>
      <c r="V38" s="330">
        <f t="shared" si="1"/>
        <v>0</v>
      </c>
      <c r="W38" s="331">
        <f t="shared" si="2"/>
        <v>0</v>
      </c>
    </row>
    <row r="39" spans="1:23" ht="55.5" customHeight="1">
      <c r="A39" s="351">
        <v>12</v>
      </c>
      <c r="B39" s="360"/>
      <c r="C39" s="211">
        <f>IF(ISERROR(VLOOKUP(B39,#REF!,2,0)),"",(VLOOKUP(B39,#REF!,2,0)))</f>
      </c>
      <c r="D39" s="328">
        <f>IF(ISERROR(VLOOKUP(B39,#REF!,3,0)),"",(VLOOKUP(B39,#REF!,3,0)))</f>
      </c>
      <c r="E39" s="358">
        <f>IF(ISERROR(VLOOKUP(B39,'400m.Eng'!$E$8:$F$1000,2,0)),"",(VLOOKUP(B39,'400m.Eng'!$E$8:$H$1000,2,0)))</f>
      </c>
      <c r="F39" s="328">
        <f>IF(ISERROR(VLOOKUP(B39,'400m.Eng'!$E$8:$G$1000,3,0)),"",(VLOOKUP(B39,'400m.Eng'!$E$8:$G$1000,3,0)))</f>
      </c>
      <c r="G39" s="358">
        <f>IF(ISERROR(VLOOKUP(B39,#REF!,2,0)),"",(VLOOKUP(B39,#REF!,2,0)))</f>
      </c>
      <c r="H39" s="328">
        <f>IF(ISERROR(VLOOKUP(B39,#REF!,3,0)),"",(VLOOKUP(B39,#REF!,3,0)))</f>
      </c>
      <c r="I39" s="263">
        <f>IF(ISERROR(VLOOKUP(B39,Sırık!$F$8:$AF$1000,27,0)),"",(VLOOKUP(B39,Sırık!$F$8:$AF$1000,27,0)))</f>
      </c>
      <c r="J39" s="328">
        <f>IF(ISERROR(VLOOKUP(B39,Sırık!$F$8:$AG$1000,28,0)),"",(VLOOKUP(B39,Sırık!$F$8:$AG$1000,28,0)))</f>
      </c>
      <c r="K39" s="263">
        <f>IF(ISERROR(VLOOKUP(B39,#REF!,9,0)),"",(VLOOKUP(B39,#REF!,9,0)))</f>
      </c>
      <c r="L39" s="328">
        <f>IF(ISERROR(VLOOKUP(B39,#REF!,10,0)),"",(VLOOKUP(B39,#REF!,10,0)))</f>
      </c>
      <c r="M39" s="211">
        <f>IF(ISERROR(VLOOKUP(B39,#REF!,9,0)),"",(VLOOKUP(B39,#REF!,9,0)))</f>
      </c>
      <c r="N39" s="328">
        <f>IF(ISERROR(VLOOKUP(B39,#REF!,10,0)),"",(VLOOKUP(B39,#REF!,10,0)))</f>
      </c>
      <c r="O39" s="358">
        <f>IF(ISERROR(VLOOKUP(B39,#REF!,2,0)),"",(VLOOKUP(B39,#REF!,2,0)))</f>
      </c>
      <c r="P39" s="328">
        <f>IF(ISERROR(VLOOKUP(B39,#REF!,3,0)),"",(VLOOKUP(B39,#REF!,3,0)))</f>
      </c>
      <c r="Q39" s="211">
        <f>IF(ISERROR(VLOOKUP(B39,#REF!,9,0)),"",(VLOOKUP(B39,#REF!,9,0)))</f>
      </c>
      <c r="R39" s="328">
        <f>IF(ISERROR(VLOOKUP(B39,#REF!,10,0)),"",(VLOOKUP(B39,#REF!,10,0)))</f>
      </c>
      <c r="S39" s="358">
        <f>IF(ISERROR(VLOOKUP(B39,#REF!,2,0)),"",(VLOOKUP(B39,#REF!,2,0)))</f>
      </c>
      <c r="T39" s="328">
        <f>IF(ISERROR(VLOOKUP(B39,#REF!,3,0)),"",(VLOOKUP(B39,#REF!,3,0)))</f>
      </c>
      <c r="U39" s="330" t="str">
        <f>_xlfn.IFERROR(VLOOKUP(B39,'Genel Puan Tablosu'!$B$8:$Q$23,16,0)," ")</f>
        <v> </v>
      </c>
      <c r="V39" s="330">
        <f t="shared" si="1"/>
        <v>0</v>
      </c>
      <c r="W39" s="331">
        <f t="shared" si="2"/>
        <v>0</v>
      </c>
    </row>
    <row r="40" spans="1:23" ht="55.5" customHeight="1">
      <c r="A40" s="351">
        <v>13</v>
      </c>
      <c r="B40" s="360"/>
      <c r="C40" s="211">
        <f>IF(ISERROR(VLOOKUP(B40,#REF!,2,0)),"",(VLOOKUP(B40,#REF!,2,0)))</f>
      </c>
      <c r="D40" s="328">
        <f>IF(ISERROR(VLOOKUP(B40,#REF!,3,0)),"",(VLOOKUP(B40,#REF!,3,0)))</f>
      </c>
      <c r="E40" s="358">
        <f>IF(ISERROR(VLOOKUP(B40,'400m.Eng'!$E$8:$F$1000,2,0)),"",(VLOOKUP(B40,'400m.Eng'!$E$8:$H$1000,2,0)))</f>
      </c>
      <c r="F40" s="328">
        <f>IF(ISERROR(VLOOKUP(B40,'400m.Eng'!$E$8:$G$1000,3,0)),"",(VLOOKUP(B40,'400m.Eng'!$E$8:$G$1000,3,0)))</f>
      </c>
      <c r="G40" s="358">
        <f>IF(ISERROR(VLOOKUP(B40,#REF!,2,0)),"",(VLOOKUP(B40,#REF!,2,0)))</f>
      </c>
      <c r="H40" s="328">
        <f>IF(ISERROR(VLOOKUP(B40,#REF!,3,0)),"",(VLOOKUP(B40,#REF!,3,0)))</f>
      </c>
      <c r="I40" s="263">
        <f>IF(ISERROR(VLOOKUP(B40,Sırık!$F$8:$AF$1000,27,0)),"",(VLOOKUP(B40,Sırık!$F$8:$AF$1000,27,0)))</f>
      </c>
      <c r="J40" s="328">
        <f>IF(ISERROR(VLOOKUP(B40,Sırık!$F$8:$AG$1000,28,0)),"",(VLOOKUP(B40,Sırık!$F$8:$AG$1000,28,0)))</f>
      </c>
      <c r="K40" s="263">
        <f>IF(ISERROR(VLOOKUP(B40,#REF!,9,0)),"",(VLOOKUP(B40,#REF!,9,0)))</f>
      </c>
      <c r="L40" s="328">
        <f>IF(ISERROR(VLOOKUP(B40,#REF!,10,0)),"",(VLOOKUP(B40,#REF!,10,0)))</f>
      </c>
      <c r="M40" s="211">
        <f>IF(ISERROR(VLOOKUP(B40,#REF!,9,0)),"",(VLOOKUP(B40,#REF!,9,0)))</f>
      </c>
      <c r="N40" s="328">
        <f>IF(ISERROR(VLOOKUP(B40,#REF!,10,0)),"",(VLOOKUP(B40,#REF!,10,0)))</f>
      </c>
      <c r="O40" s="358">
        <f>IF(ISERROR(VLOOKUP(B40,#REF!,2,0)),"",(VLOOKUP(B40,#REF!,2,0)))</f>
      </c>
      <c r="P40" s="328">
        <f>IF(ISERROR(VLOOKUP(B40,#REF!,3,0)),"",(VLOOKUP(B40,#REF!,3,0)))</f>
      </c>
      <c r="Q40" s="211">
        <f>IF(ISERROR(VLOOKUP(B40,#REF!,9,0)),"",(VLOOKUP(B40,#REF!,9,0)))</f>
      </c>
      <c r="R40" s="328">
        <f>IF(ISERROR(VLOOKUP(B40,#REF!,10,0)),"",(VLOOKUP(B40,#REF!,10,0)))</f>
      </c>
      <c r="S40" s="358">
        <f>IF(ISERROR(VLOOKUP(B40,#REF!,2,0)),"",(VLOOKUP(B40,#REF!,2,0)))</f>
      </c>
      <c r="T40" s="328">
        <f>IF(ISERROR(VLOOKUP(B40,#REF!,3,0)),"",(VLOOKUP(B40,#REF!,3,0)))</f>
      </c>
      <c r="U40" s="330" t="str">
        <f>_xlfn.IFERROR(VLOOKUP(B40,'Genel Puan Tablosu'!$B$8:$Q$23,16,0)," ")</f>
        <v> </v>
      </c>
      <c r="V40" s="330">
        <f t="shared" si="1"/>
        <v>0</v>
      </c>
      <c r="W40" s="331">
        <f t="shared" si="2"/>
        <v>0</v>
      </c>
    </row>
    <row r="41" spans="1:23" ht="55.5" customHeight="1">
      <c r="A41" s="351">
        <v>14</v>
      </c>
      <c r="B41" s="360"/>
      <c r="C41" s="211">
        <f>IF(ISERROR(VLOOKUP(B41,#REF!,2,0)),"",(VLOOKUP(B41,#REF!,2,0)))</f>
      </c>
      <c r="D41" s="328">
        <f>IF(ISERROR(VLOOKUP(B41,#REF!,3,0)),"",(VLOOKUP(B41,#REF!,3,0)))</f>
      </c>
      <c r="E41" s="358">
        <f>IF(ISERROR(VLOOKUP(B41,'400m.Eng'!$E$8:$F$1000,2,0)),"",(VLOOKUP(B41,'400m.Eng'!$E$8:$H$1000,2,0)))</f>
      </c>
      <c r="F41" s="328">
        <f>IF(ISERROR(VLOOKUP(B41,'400m.Eng'!$E$8:$G$1000,3,0)),"",(VLOOKUP(B41,'400m.Eng'!$E$8:$G$1000,3,0)))</f>
      </c>
      <c r="G41" s="358">
        <f>IF(ISERROR(VLOOKUP(B41,#REF!,2,0)),"",(VLOOKUP(B41,#REF!,2,0)))</f>
      </c>
      <c r="H41" s="328">
        <f>IF(ISERROR(VLOOKUP(B41,#REF!,3,0)),"",(VLOOKUP(B41,#REF!,3,0)))</f>
      </c>
      <c r="I41" s="263">
        <f>IF(ISERROR(VLOOKUP(B41,Sırık!$F$8:$AF$1000,27,0)),"",(VLOOKUP(B41,Sırık!$F$8:$AF$1000,27,0)))</f>
      </c>
      <c r="J41" s="328">
        <f>IF(ISERROR(VLOOKUP(B41,Sırık!$F$8:$AG$1000,28,0)),"",(VLOOKUP(B41,Sırık!$F$8:$AG$1000,28,0)))</f>
      </c>
      <c r="K41" s="263">
        <f>IF(ISERROR(VLOOKUP(B41,#REF!,9,0)),"",(VLOOKUP(B41,#REF!,9,0)))</f>
      </c>
      <c r="L41" s="328">
        <f>IF(ISERROR(VLOOKUP(B41,#REF!,10,0)),"",(VLOOKUP(B41,#REF!,10,0)))</f>
      </c>
      <c r="M41" s="211">
        <f>IF(ISERROR(VLOOKUP(B41,#REF!,9,0)),"",(VLOOKUP(B41,#REF!,9,0)))</f>
      </c>
      <c r="N41" s="328">
        <f>IF(ISERROR(VLOOKUP(B41,#REF!,10,0)),"",(VLOOKUP(B41,#REF!,10,0)))</f>
      </c>
      <c r="O41" s="358">
        <f>IF(ISERROR(VLOOKUP(B41,#REF!,2,0)),"",(VLOOKUP(B41,#REF!,2,0)))</f>
      </c>
      <c r="P41" s="328">
        <f>IF(ISERROR(VLOOKUP(B41,#REF!,3,0)),"",(VLOOKUP(B41,#REF!,3,0)))</f>
      </c>
      <c r="Q41" s="211">
        <f>IF(ISERROR(VLOOKUP(B41,#REF!,9,0)),"",(VLOOKUP(B41,#REF!,9,0)))</f>
      </c>
      <c r="R41" s="328">
        <f>IF(ISERROR(VLOOKUP(B41,#REF!,10,0)),"",(VLOOKUP(B41,#REF!,10,0)))</f>
      </c>
      <c r="S41" s="358">
        <f>IF(ISERROR(VLOOKUP(B41,#REF!,2,0)),"",(VLOOKUP(B41,#REF!,2,0)))</f>
      </c>
      <c r="T41" s="328">
        <f>IF(ISERROR(VLOOKUP(B41,#REF!,3,0)),"",(VLOOKUP(B41,#REF!,3,0)))</f>
      </c>
      <c r="U41" s="330" t="str">
        <f>_xlfn.IFERROR(VLOOKUP(B41,'Genel Puan Tablosu'!$B$8:$Q$23,16,0)," ")</f>
        <v> </v>
      </c>
      <c r="V41" s="330">
        <f t="shared" si="1"/>
        <v>0</v>
      </c>
      <c r="W41" s="331">
        <f t="shared" si="2"/>
        <v>0</v>
      </c>
    </row>
    <row r="42" spans="1:23" ht="55.5" customHeight="1">
      <c r="A42" s="351">
        <v>15</v>
      </c>
      <c r="B42" s="360"/>
      <c r="C42" s="211">
        <f>IF(ISERROR(VLOOKUP(B42,#REF!,2,0)),"",(VLOOKUP(B42,#REF!,2,0)))</f>
      </c>
      <c r="D42" s="328">
        <f>IF(ISERROR(VLOOKUP(B42,#REF!,3,0)),"",(VLOOKUP(B42,#REF!,3,0)))</f>
      </c>
      <c r="E42" s="358">
        <f>IF(ISERROR(VLOOKUP(B42,'400m.Eng'!$E$8:$F$1000,2,0)),"",(VLOOKUP(B42,'400m.Eng'!$E$8:$H$1000,2,0)))</f>
      </c>
      <c r="F42" s="328">
        <f>IF(ISERROR(VLOOKUP(B42,'400m.Eng'!$E$8:$G$1000,3,0)),"",(VLOOKUP(B42,'400m.Eng'!$E$8:$G$1000,3,0)))</f>
      </c>
      <c r="G42" s="358">
        <f>IF(ISERROR(VLOOKUP(B42,#REF!,2,0)),"",(VLOOKUP(B42,#REF!,2,0)))</f>
      </c>
      <c r="H42" s="328">
        <f>IF(ISERROR(VLOOKUP(B42,#REF!,3,0)),"",(VLOOKUP(B42,#REF!,3,0)))</f>
      </c>
      <c r="I42" s="263">
        <f>IF(ISERROR(VLOOKUP(B42,Sırık!$F$8:$AF$1000,27,0)),"",(VLOOKUP(B42,Sırık!$F$8:$AF$1000,27,0)))</f>
      </c>
      <c r="J42" s="328">
        <f>IF(ISERROR(VLOOKUP(B42,Sırık!$F$8:$AG$1000,28,0)),"",(VLOOKUP(B42,Sırık!$F$8:$AG$1000,28,0)))</f>
      </c>
      <c r="K42" s="263">
        <f>IF(ISERROR(VLOOKUP(B42,#REF!,9,0)),"",(VLOOKUP(B42,#REF!,9,0)))</f>
      </c>
      <c r="L42" s="328">
        <f>IF(ISERROR(VLOOKUP(B42,#REF!,10,0)),"",(VLOOKUP(B42,#REF!,10,0)))</f>
      </c>
      <c r="M42" s="211">
        <f>IF(ISERROR(VLOOKUP(B42,#REF!,9,0)),"",(VLOOKUP(B42,#REF!,9,0)))</f>
      </c>
      <c r="N42" s="328">
        <f>IF(ISERROR(VLOOKUP(B42,#REF!,10,0)),"",(VLOOKUP(B42,#REF!,10,0)))</f>
      </c>
      <c r="O42" s="358">
        <f>IF(ISERROR(VLOOKUP(B42,#REF!,2,0)),"",(VLOOKUP(B42,#REF!,2,0)))</f>
      </c>
      <c r="P42" s="328">
        <f>IF(ISERROR(VLOOKUP(B42,#REF!,3,0)),"",(VLOOKUP(B42,#REF!,3,0)))</f>
      </c>
      <c r="Q42" s="211">
        <f>IF(ISERROR(VLOOKUP(B42,#REF!,9,0)),"",(VLOOKUP(B42,#REF!,9,0)))</f>
      </c>
      <c r="R42" s="328">
        <f>IF(ISERROR(VLOOKUP(B42,#REF!,10,0)),"",(VLOOKUP(B42,#REF!,10,0)))</f>
      </c>
      <c r="S42" s="358">
        <f>IF(ISERROR(VLOOKUP(B42,#REF!,2,0)),"",(VLOOKUP(B42,#REF!,2,0)))</f>
      </c>
      <c r="T42" s="328">
        <f>IF(ISERROR(VLOOKUP(B42,#REF!,3,0)),"",(VLOOKUP(B42,#REF!,3,0)))</f>
      </c>
      <c r="U42" s="330" t="str">
        <f>_xlfn.IFERROR(VLOOKUP(B42,'Genel Puan Tablosu'!$B$8:$Q$23,16,0)," ")</f>
        <v> </v>
      </c>
      <c r="V42" s="330">
        <f t="shared" si="1"/>
        <v>0</v>
      </c>
      <c r="W42" s="331">
        <f t="shared" si="2"/>
        <v>0</v>
      </c>
    </row>
    <row r="43" spans="1:23" ht="55.5" customHeight="1">
      <c r="A43" s="351">
        <v>16</v>
      </c>
      <c r="B43" s="360"/>
      <c r="C43" s="211">
        <f>IF(ISERROR(VLOOKUP(B43,#REF!,2,0)),"",(VLOOKUP(B43,#REF!,2,0)))</f>
      </c>
      <c r="D43" s="328">
        <f>IF(ISERROR(VLOOKUP(B43,#REF!,3,0)),"",(VLOOKUP(B43,#REF!,3,0)))</f>
      </c>
      <c r="E43" s="358">
        <f>IF(ISERROR(VLOOKUP(B43,'400m.Eng'!$E$8:$F$1000,2,0)),"",(VLOOKUP(B43,'400m.Eng'!$E$8:$H$1000,2,0)))</f>
      </c>
      <c r="F43" s="328">
        <f>IF(ISERROR(VLOOKUP(B43,'400m.Eng'!$E$8:$G$1000,3,0)),"",(VLOOKUP(B43,'400m.Eng'!$E$8:$G$1000,3,0)))</f>
      </c>
      <c r="G43" s="358">
        <f>IF(ISERROR(VLOOKUP(B43,#REF!,2,0)),"",(VLOOKUP(B43,#REF!,2,0)))</f>
      </c>
      <c r="H43" s="328">
        <f>IF(ISERROR(VLOOKUP(B43,#REF!,3,0)),"",(VLOOKUP(B43,#REF!,3,0)))</f>
      </c>
      <c r="I43" s="263">
        <f>IF(ISERROR(VLOOKUP(B43,Sırık!$F$8:$AF$1000,27,0)),"",(VLOOKUP(B43,Sırık!$F$8:$AF$1000,27,0)))</f>
      </c>
      <c r="J43" s="328">
        <f>IF(ISERROR(VLOOKUP(B43,Sırık!$F$8:$AG$1000,28,0)),"",(VLOOKUP(B43,Sırık!$F$8:$AG$1000,28,0)))</f>
      </c>
      <c r="K43" s="263">
        <f>IF(ISERROR(VLOOKUP(B43,#REF!,9,0)),"",(VLOOKUP(B43,#REF!,9,0)))</f>
      </c>
      <c r="L43" s="328">
        <f>IF(ISERROR(VLOOKUP(B43,#REF!,10,0)),"",(VLOOKUP(B43,#REF!,10,0)))</f>
      </c>
      <c r="M43" s="211">
        <f>IF(ISERROR(VLOOKUP(B43,#REF!,9,0)),"",(VLOOKUP(B43,#REF!,9,0)))</f>
      </c>
      <c r="N43" s="328">
        <f>IF(ISERROR(VLOOKUP(B43,#REF!,10,0)),"",(VLOOKUP(B43,#REF!,10,0)))</f>
      </c>
      <c r="O43" s="358">
        <f>IF(ISERROR(VLOOKUP(B43,#REF!,2,0)),"",(VLOOKUP(B43,#REF!,2,0)))</f>
      </c>
      <c r="P43" s="328">
        <f>IF(ISERROR(VLOOKUP(B43,#REF!,3,0)),"",(VLOOKUP(B43,#REF!,3,0)))</f>
      </c>
      <c r="Q43" s="211">
        <f>IF(ISERROR(VLOOKUP(B43,#REF!,9,0)),"",(VLOOKUP(B43,#REF!,9,0)))</f>
      </c>
      <c r="R43" s="328">
        <f>IF(ISERROR(VLOOKUP(B43,#REF!,10,0)),"",(VLOOKUP(B43,#REF!,10,0)))</f>
      </c>
      <c r="S43" s="358">
        <f>IF(ISERROR(VLOOKUP(B43,#REF!,2,0)),"",(VLOOKUP(B43,#REF!,2,0)))</f>
      </c>
      <c r="T43" s="328">
        <f>IF(ISERROR(VLOOKUP(B43,#REF!,3,0)),"",(VLOOKUP(B43,#REF!,3,0)))</f>
      </c>
      <c r="U43" s="330" t="str">
        <f>_xlfn.IFERROR(VLOOKUP(B43,'Genel Puan Tablosu'!$B$8:$Q$23,16,0)," ")</f>
        <v> </v>
      </c>
      <c r="V43" s="330">
        <f t="shared" si="1"/>
        <v>0</v>
      </c>
      <c r="W43" s="331">
        <f t="shared" si="2"/>
        <v>0</v>
      </c>
    </row>
    <row r="44" ht="24" customHeight="1">
      <c r="A44" s="363"/>
    </row>
    <row r="45" ht="24" customHeight="1"/>
    <row r="46" ht="24" customHeight="1"/>
    <row r="47" ht="24" customHeight="1"/>
    <row r="48" ht="22.5" customHeight="1"/>
    <row r="51" ht="50.25" customHeight="1"/>
    <row r="52" ht="50.25" customHeight="1"/>
    <row r="53" ht="50.25" customHeight="1"/>
    <row r="54" ht="50.25" customHeight="1"/>
    <row r="55" ht="50.25" customHeight="1"/>
    <row r="56" ht="50.25" customHeight="1"/>
    <row r="57" ht="50.25" customHeight="1"/>
    <row r="58" ht="50.25" customHeight="1"/>
    <row r="61" ht="61.5" customHeight="1"/>
    <row r="62" ht="61.5" customHeight="1"/>
    <row r="63" ht="61.5" customHeight="1"/>
    <row r="64" ht="61.5" customHeight="1"/>
    <row r="65" ht="61.5" customHeight="1"/>
    <row r="66" ht="61.5" customHeight="1"/>
    <row r="67" ht="61.5" customHeight="1"/>
    <row r="68" ht="61.5" customHeight="1"/>
  </sheetData>
  <sheetProtection/>
  <mergeCells count="31">
    <mergeCell ref="U26:U27"/>
    <mergeCell ref="M26:N26"/>
    <mergeCell ref="C26:D26"/>
    <mergeCell ref="K6:L6"/>
    <mergeCell ref="Q6:Q7"/>
    <mergeCell ref="O6:P6"/>
    <mergeCell ref="G26:H26"/>
    <mergeCell ref="I6:J6"/>
    <mergeCell ref="K26:L26"/>
    <mergeCell ref="A6:A7"/>
    <mergeCell ref="T5:W5"/>
    <mergeCell ref="B6:B7"/>
    <mergeCell ref="M6:N6"/>
    <mergeCell ref="C6:D6"/>
    <mergeCell ref="A24:W24"/>
    <mergeCell ref="A1:W1"/>
    <mergeCell ref="A2:W2"/>
    <mergeCell ref="W3:AA3"/>
    <mergeCell ref="W4:AA4"/>
    <mergeCell ref="A3:V3"/>
    <mergeCell ref="A4:V4"/>
    <mergeCell ref="V26:V27"/>
    <mergeCell ref="E6:F6"/>
    <mergeCell ref="G6:H6"/>
    <mergeCell ref="Q26:R26"/>
    <mergeCell ref="W26:W27"/>
    <mergeCell ref="S26:T26"/>
    <mergeCell ref="E26:F26"/>
    <mergeCell ref="A25:W25"/>
    <mergeCell ref="I26:J26"/>
    <mergeCell ref="O26:P26"/>
  </mergeCells>
  <hyperlinks>
    <hyperlink ref="A3:S3" location="'YARIŞMA PROGRAMI'!A1" display="GENEL PUAN TABLOSU"/>
    <hyperlink ref="A24:S24" location="'YARIŞMA PROGRAMI'!A1" display="GENEL PUAN TABLOSU"/>
  </hyperlinks>
  <printOptions/>
  <pageMargins left="0.7086614173228347" right="0.7086614173228347" top="0.7480314960629921" bottom="0.7480314960629921" header="0.31496062992125984" footer="0.31496062992125984"/>
  <pageSetup fitToHeight="0" horizontalDpi="600" verticalDpi="600" orientation="landscape" paperSize="9" scale="37" r:id="rId2"/>
  <rowBreaks count="1" manualBreakCount="1">
    <brk id="23" max="2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celalkayaoz@hotmail.com</Manager>
  <Company>MHK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CELAL KAYAÖZ</dc:creator>
  <cp:keywords/>
  <dc:description/>
  <cp:lastModifiedBy>TAF13</cp:lastModifiedBy>
  <cp:lastPrinted>2014-05-11T15:00:43Z</cp:lastPrinted>
  <dcterms:created xsi:type="dcterms:W3CDTF">2004-05-10T13:01:28Z</dcterms:created>
  <dcterms:modified xsi:type="dcterms:W3CDTF">2014-05-12T13:13:57Z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