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firstSheet="2" activeTab="8"/>
  </bookViews>
  <sheets>
    <sheet name="YARIŞMA BİLGİLERİ" sheetId="1" r:id="rId1"/>
    <sheet name="YARIŞMA PROGRAMI" sheetId="2" r:id="rId2"/>
    <sheet name="KAYIT LİSTESİ" sheetId="3" r:id="rId3"/>
    <sheet name="100m." sheetId="4" r:id="rId4"/>
    <sheet name="300m." sheetId="5" r:id="rId5"/>
    <sheet name="1500m." sheetId="6" r:id="rId6"/>
    <sheet name="Uzun" sheetId="7" r:id="rId7"/>
    <sheet name="Gülle" sheetId="8" r:id="rId8"/>
    <sheet name="Genel Puan Tablosu" sheetId="9" r:id="rId9"/>
    <sheet name="100m.Eng" sheetId="10" r:id="rId10"/>
    <sheet name="800m." sheetId="11" r:id="rId11"/>
    <sheet name="Yüksek" sheetId="12" r:id="rId12"/>
    <sheet name="Cirit" sheetId="13" r:id="rId13"/>
    <sheet name="4x100m." sheetId="14" r:id="rId14"/>
    <sheet name="1.Gün Start Listesi" sheetId="15" r:id="rId15"/>
    <sheet name="2.Gün Start Listesi " sheetId="16" r:id="rId16"/>
    <sheet name="ALMANAK TOPLU SONUÇ" sheetId="17" state="hidden" r:id="rId17"/>
  </sheets>
  <externalReferences>
    <externalReference r:id="rId20"/>
    <externalReference r:id="rId21"/>
  </externalReferences>
  <definedNames>
    <definedName name="_xlnm._FilterDatabase" localSheetId="2" hidden="1">'KAYIT LİSTESİ'!$A$3:$L$163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3">#REF!</definedName>
    <definedName name="Excel_BuiltIn_Print_Area_11" localSheetId="9">#REF!</definedName>
    <definedName name="Excel_BuiltIn_Print_Area_11" localSheetId="5">#REF!</definedName>
    <definedName name="Excel_BuiltIn_Print_Area_11" localSheetId="15">#REF!</definedName>
    <definedName name="Excel_BuiltIn_Print_Area_11" localSheetId="4">#REF!</definedName>
    <definedName name="Excel_BuiltIn_Print_Area_11" localSheetId="13">#REF!</definedName>
    <definedName name="Excel_BuiltIn_Print_Area_11" localSheetId="10">#REF!</definedName>
    <definedName name="Excel_BuiltIn_Print_Area_11" localSheetId="12">#REF!</definedName>
    <definedName name="Excel_BuiltIn_Print_Area_11" localSheetId="8">#REF!</definedName>
    <definedName name="Excel_BuiltIn_Print_Area_11" localSheetId="7">#REF!</definedName>
    <definedName name="Excel_BuiltIn_Print_Area_11" localSheetId="2">#REF!</definedName>
    <definedName name="Excel_BuiltIn_Print_Area_11" localSheetId="6">#REF!</definedName>
    <definedName name="Excel_BuiltIn_Print_Area_11" localSheetId="11">#REF!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3">#REF!</definedName>
    <definedName name="Excel_BuiltIn_Print_Area_12" localSheetId="9">#REF!</definedName>
    <definedName name="Excel_BuiltIn_Print_Area_12" localSheetId="5">#REF!</definedName>
    <definedName name="Excel_BuiltIn_Print_Area_12" localSheetId="15">#REF!</definedName>
    <definedName name="Excel_BuiltIn_Print_Area_12" localSheetId="4">#REF!</definedName>
    <definedName name="Excel_BuiltIn_Print_Area_12" localSheetId="13">#REF!</definedName>
    <definedName name="Excel_BuiltIn_Print_Area_12" localSheetId="10">#REF!</definedName>
    <definedName name="Excel_BuiltIn_Print_Area_12" localSheetId="12">#REF!</definedName>
    <definedName name="Excel_BuiltIn_Print_Area_12" localSheetId="8">#REF!</definedName>
    <definedName name="Excel_BuiltIn_Print_Area_12" localSheetId="7">#REF!</definedName>
    <definedName name="Excel_BuiltIn_Print_Area_12" localSheetId="2">#REF!</definedName>
    <definedName name="Excel_BuiltIn_Print_Area_12" localSheetId="6">#REF!</definedName>
    <definedName name="Excel_BuiltIn_Print_Area_12" localSheetId="11">#REF!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3">#REF!</definedName>
    <definedName name="Excel_BuiltIn_Print_Area_13" localSheetId="9">#REF!</definedName>
    <definedName name="Excel_BuiltIn_Print_Area_13" localSheetId="5">#REF!</definedName>
    <definedName name="Excel_BuiltIn_Print_Area_13" localSheetId="15">#REF!</definedName>
    <definedName name="Excel_BuiltIn_Print_Area_13" localSheetId="4">#REF!</definedName>
    <definedName name="Excel_BuiltIn_Print_Area_13" localSheetId="13">#REF!</definedName>
    <definedName name="Excel_BuiltIn_Print_Area_13" localSheetId="10">#REF!</definedName>
    <definedName name="Excel_BuiltIn_Print_Area_13" localSheetId="12">#REF!</definedName>
    <definedName name="Excel_BuiltIn_Print_Area_13" localSheetId="8">#REF!</definedName>
    <definedName name="Excel_BuiltIn_Print_Area_13" localSheetId="7">#REF!</definedName>
    <definedName name="Excel_BuiltIn_Print_Area_13" localSheetId="2">#REF!</definedName>
    <definedName name="Excel_BuiltIn_Print_Area_13" localSheetId="6">#REF!</definedName>
    <definedName name="Excel_BuiltIn_Print_Area_13" localSheetId="11">#REF!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3">#REF!</definedName>
    <definedName name="Excel_BuiltIn_Print_Area_16" localSheetId="9">#REF!</definedName>
    <definedName name="Excel_BuiltIn_Print_Area_16" localSheetId="5">#REF!</definedName>
    <definedName name="Excel_BuiltIn_Print_Area_16" localSheetId="15">#REF!</definedName>
    <definedName name="Excel_BuiltIn_Print_Area_16" localSheetId="4">#REF!</definedName>
    <definedName name="Excel_BuiltIn_Print_Area_16" localSheetId="13">#REF!</definedName>
    <definedName name="Excel_BuiltIn_Print_Area_16" localSheetId="10">#REF!</definedName>
    <definedName name="Excel_BuiltIn_Print_Area_16" localSheetId="12">#REF!</definedName>
    <definedName name="Excel_BuiltIn_Print_Area_16" localSheetId="8">#REF!</definedName>
    <definedName name="Excel_BuiltIn_Print_Area_16" localSheetId="7">#REF!</definedName>
    <definedName name="Excel_BuiltIn_Print_Area_16" localSheetId="2">#REF!</definedName>
    <definedName name="Excel_BuiltIn_Print_Area_16" localSheetId="6">#REF!</definedName>
    <definedName name="Excel_BuiltIn_Print_Area_16" localSheetId="11">#REF!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3">#REF!</definedName>
    <definedName name="Excel_BuiltIn_Print_Area_19" localSheetId="9">#REF!</definedName>
    <definedName name="Excel_BuiltIn_Print_Area_19" localSheetId="5">#REF!</definedName>
    <definedName name="Excel_BuiltIn_Print_Area_19" localSheetId="15">#REF!</definedName>
    <definedName name="Excel_BuiltIn_Print_Area_19" localSheetId="4">#REF!</definedName>
    <definedName name="Excel_BuiltIn_Print_Area_19" localSheetId="13">#REF!</definedName>
    <definedName name="Excel_BuiltIn_Print_Area_19" localSheetId="10">#REF!</definedName>
    <definedName name="Excel_BuiltIn_Print_Area_19" localSheetId="12">#REF!</definedName>
    <definedName name="Excel_BuiltIn_Print_Area_19" localSheetId="8">#REF!</definedName>
    <definedName name="Excel_BuiltIn_Print_Area_19" localSheetId="7">#REF!</definedName>
    <definedName name="Excel_BuiltIn_Print_Area_19" localSheetId="2">#REF!</definedName>
    <definedName name="Excel_BuiltIn_Print_Area_19" localSheetId="6">#REF!</definedName>
    <definedName name="Excel_BuiltIn_Print_Area_19" localSheetId="11">#REF!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3">#REF!</definedName>
    <definedName name="Excel_BuiltIn_Print_Area_20" localSheetId="9">#REF!</definedName>
    <definedName name="Excel_BuiltIn_Print_Area_20" localSheetId="5">#REF!</definedName>
    <definedName name="Excel_BuiltIn_Print_Area_20" localSheetId="15">#REF!</definedName>
    <definedName name="Excel_BuiltIn_Print_Area_20" localSheetId="4">#REF!</definedName>
    <definedName name="Excel_BuiltIn_Print_Area_20" localSheetId="13">#REF!</definedName>
    <definedName name="Excel_BuiltIn_Print_Area_20" localSheetId="10">#REF!</definedName>
    <definedName name="Excel_BuiltIn_Print_Area_20" localSheetId="12">#REF!</definedName>
    <definedName name="Excel_BuiltIn_Print_Area_20" localSheetId="8">#REF!</definedName>
    <definedName name="Excel_BuiltIn_Print_Area_20" localSheetId="7">#REF!</definedName>
    <definedName name="Excel_BuiltIn_Print_Area_20" localSheetId="2">#REF!</definedName>
    <definedName name="Excel_BuiltIn_Print_Area_20" localSheetId="6">#REF!</definedName>
    <definedName name="Excel_BuiltIn_Print_Area_20" localSheetId="11">#REF!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3">#REF!</definedName>
    <definedName name="Excel_BuiltIn_Print_Area_21" localSheetId="9">#REF!</definedName>
    <definedName name="Excel_BuiltIn_Print_Area_21" localSheetId="5">#REF!</definedName>
    <definedName name="Excel_BuiltIn_Print_Area_21" localSheetId="15">#REF!</definedName>
    <definedName name="Excel_BuiltIn_Print_Area_21" localSheetId="4">#REF!</definedName>
    <definedName name="Excel_BuiltIn_Print_Area_21" localSheetId="13">#REF!</definedName>
    <definedName name="Excel_BuiltIn_Print_Area_21" localSheetId="10">#REF!</definedName>
    <definedName name="Excel_BuiltIn_Print_Area_21" localSheetId="12">#REF!</definedName>
    <definedName name="Excel_BuiltIn_Print_Area_21" localSheetId="8">#REF!</definedName>
    <definedName name="Excel_BuiltIn_Print_Area_21" localSheetId="7">#REF!</definedName>
    <definedName name="Excel_BuiltIn_Print_Area_21" localSheetId="2">#REF!</definedName>
    <definedName name="Excel_BuiltIn_Print_Area_21" localSheetId="6">#REF!</definedName>
    <definedName name="Excel_BuiltIn_Print_Area_21" localSheetId="11">#REF!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3">#REF!</definedName>
    <definedName name="Excel_BuiltIn_Print_Area_4" localSheetId="9">#REF!</definedName>
    <definedName name="Excel_BuiltIn_Print_Area_4" localSheetId="5">#REF!</definedName>
    <definedName name="Excel_BuiltIn_Print_Area_4" localSheetId="15">#REF!</definedName>
    <definedName name="Excel_BuiltIn_Print_Area_4" localSheetId="4">#REF!</definedName>
    <definedName name="Excel_BuiltIn_Print_Area_4" localSheetId="13">#REF!</definedName>
    <definedName name="Excel_BuiltIn_Print_Area_4" localSheetId="10">#REF!</definedName>
    <definedName name="Excel_BuiltIn_Print_Area_4" localSheetId="12">#REF!</definedName>
    <definedName name="Excel_BuiltIn_Print_Area_4" localSheetId="8">#REF!</definedName>
    <definedName name="Excel_BuiltIn_Print_Area_4" localSheetId="7">#REF!</definedName>
    <definedName name="Excel_BuiltIn_Print_Area_4" localSheetId="2">#REF!</definedName>
    <definedName name="Excel_BuiltIn_Print_Area_4" localSheetId="6">#REF!</definedName>
    <definedName name="Excel_BuiltIn_Print_Area_4" localSheetId="11">#REF!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3">#REF!</definedName>
    <definedName name="Excel_BuiltIn_Print_Area_5" localSheetId="9">#REF!</definedName>
    <definedName name="Excel_BuiltIn_Print_Area_5" localSheetId="5">#REF!</definedName>
    <definedName name="Excel_BuiltIn_Print_Area_5" localSheetId="15">#REF!</definedName>
    <definedName name="Excel_BuiltIn_Print_Area_5" localSheetId="4">#REF!</definedName>
    <definedName name="Excel_BuiltIn_Print_Area_5" localSheetId="13">#REF!</definedName>
    <definedName name="Excel_BuiltIn_Print_Area_5" localSheetId="10">#REF!</definedName>
    <definedName name="Excel_BuiltIn_Print_Area_5" localSheetId="12">#REF!</definedName>
    <definedName name="Excel_BuiltIn_Print_Area_5" localSheetId="8">#REF!</definedName>
    <definedName name="Excel_BuiltIn_Print_Area_5" localSheetId="7">#REF!</definedName>
    <definedName name="Excel_BuiltIn_Print_Area_5" localSheetId="2">#REF!</definedName>
    <definedName name="Excel_BuiltIn_Print_Area_5" localSheetId="6">#REF!</definedName>
    <definedName name="Excel_BuiltIn_Print_Area_5" localSheetId="11">#REF!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3">#REF!</definedName>
    <definedName name="Excel_BuiltIn_Print_Area_9" localSheetId="9">#REF!</definedName>
    <definedName name="Excel_BuiltIn_Print_Area_9" localSheetId="5">#REF!</definedName>
    <definedName name="Excel_BuiltIn_Print_Area_9" localSheetId="15">#REF!</definedName>
    <definedName name="Excel_BuiltIn_Print_Area_9" localSheetId="4">#REF!</definedName>
    <definedName name="Excel_BuiltIn_Print_Area_9" localSheetId="13">#REF!</definedName>
    <definedName name="Excel_BuiltIn_Print_Area_9" localSheetId="10">#REF!</definedName>
    <definedName name="Excel_BuiltIn_Print_Area_9" localSheetId="12">#REF!</definedName>
    <definedName name="Excel_BuiltIn_Print_Area_9" localSheetId="8">#REF!</definedName>
    <definedName name="Excel_BuiltIn_Print_Area_9" localSheetId="7">#REF!</definedName>
    <definedName name="Excel_BuiltIn_Print_Area_9" localSheetId="2">#REF!</definedName>
    <definedName name="Excel_BuiltIn_Print_Area_9" localSheetId="6">#REF!</definedName>
    <definedName name="Excel_BuiltIn_Print_Area_9" localSheetId="11">#REF!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14">'1.Gün Start Listesi'!$A$1:$P$108</definedName>
    <definedName name="_xlnm.Print_Area" localSheetId="3">'100m.'!$A$1:$P$37</definedName>
    <definedName name="_xlnm.Print_Area" localSheetId="9">'100m.Eng'!$A$1:$P$37</definedName>
    <definedName name="_xlnm.Print_Area" localSheetId="5">'1500m.'!$A$1:$P$49</definedName>
    <definedName name="_xlnm.Print_Area" localSheetId="15">'2.Gün Start Listesi '!$A$1:$O$78</definedName>
    <definedName name="_xlnm.Print_Area" localSheetId="4">'300m.'!$A$1:$P$37</definedName>
    <definedName name="_xlnm.Print_Area" localSheetId="13">'4x100m.'!$A$1:$P$27</definedName>
    <definedName name="_xlnm.Print_Area" localSheetId="10">'800m.'!$A$1:$P$49</definedName>
    <definedName name="_xlnm.Print_Area" localSheetId="12">'Cirit'!$A$1:$M$29</definedName>
    <definedName name="_xlnm.Print_Area" localSheetId="8">'Genel Puan Tablosu'!$A$1:$O$35</definedName>
    <definedName name="_xlnm.Print_Area" localSheetId="7">'Gülle'!$A$1:$M$29</definedName>
    <definedName name="_xlnm.Print_Area" localSheetId="2">'KAYIT LİSTESİ'!$A$1:$L$163</definedName>
    <definedName name="_xlnm.Print_Area" localSheetId="6">'Uzun'!$A$1:$M$29</definedName>
    <definedName name="_xlnm.Print_Area" localSheetId="11">'Yüksek'!$A$1:$BQ$30</definedName>
    <definedName name="_xlnm.Print_Titles" localSheetId="8">'Genel Puan Tablosu'!$1:$2</definedName>
    <definedName name="_xlnm.Print_Titles" localSheetId="2">'KAYIT LİSTESİ'!$1:$3</definedName>
  </definedNames>
  <calcPr fullCalcOnLoad="1"/>
</workbook>
</file>

<file path=xl/sharedStrings.xml><?xml version="1.0" encoding="utf-8"?>
<sst xmlns="http://schemas.openxmlformats.org/spreadsheetml/2006/main" count="3501" uniqueCount="635">
  <si>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</si>
  <si>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</si>
  <si>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</si>
  <si>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</si>
  <si>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</si>
  <si>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</si>
  <si>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</si>
  <si>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</si>
  <si>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</si>
  <si>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</si>
  <si>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</si>
  <si>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</si>
  <si>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</si>
  <si>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</si>
  <si>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</si>
  <si>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</si>
  <si>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</si>
  <si>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</si>
  <si>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</si>
  <si>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</si>
  <si>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</si>
  <si>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</si>
  <si>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</si>
  <si>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</si>
  <si>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</si>
  <si>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</si>
  <si>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</si>
  <si>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</si>
  <si>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</si>
  <si>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</si>
  <si>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</si>
  <si>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</si>
  <si>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</si>
  <si>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</si>
  <si>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</si>
  <si>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</si>
  <si>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</si>
  <si>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</si>
  <si>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</si>
  <si>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</si>
  <si>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</si>
  <si>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</si>
  <si>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</si>
  <si>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</si>
  <si>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</si>
  <si>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</si>
  <si>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</si>
  <si>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</si>
  <si>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</si>
  <si>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</si>
  <si>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</si>
  <si>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</si>
  <si>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</si>
  <si>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</si>
  <si>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</si>
  <si>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</si>
  <si>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</si>
  <si>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</si>
  <si>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</si>
  <si>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</si>
  <si>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</si>
  <si>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</si>
  <si>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</si>
  <si>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</si>
  <si>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</si>
  <si>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</si>
  <si>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</si>
  <si>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</si>
  <si>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</si>
  <si>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</si>
  <si>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</si>
  <si>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</si>
  <si>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</si>
  <si>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</si>
  <si>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</si>
  <si>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</si>
  <si>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</si>
  <si>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</si>
  <si>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</si>
  <si>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</si>
  <si>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</si>
  <si>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</si>
  <si>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</si>
  <si>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</si>
  <si>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</si>
  <si>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</si>
  <si>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</si>
  <si>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</si>
  <si>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</si>
  <si>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</si>
  <si>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</si>
  <si>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</si>
  <si>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</si>
  <si>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</si>
  <si>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</si>
  <si>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</si>
  <si>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</si>
  <si>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</si>
  <si>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</si>
  <si>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</si>
  <si>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</si>
  <si>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</si>
  <si>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</si>
  <si>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</si>
  <si>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</si>
  <si>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</si>
  <si>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</si>
  <si>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</si>
  <si>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</si>
  <si>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</si>
  <si>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</si>
  <si>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</si>
  <si>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</si>
  <si>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</si>
  <si>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</si>
  <si>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</si>
  <si>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</si>
  <si>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</si>
  <si>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</si>
  <si>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</si>
  <si>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</si>
  <si>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</si>
  <si>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</si>
  <si>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</si>
  <si>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</si>
  <si>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</si>
  <si>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</si>
  <si>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</si>
  <si>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</si>
  <si>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</si>
  <si>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</si>
  <si>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</si>
  <si>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</si>
  <si>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</si>
  <si>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</si>
  <si>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</si>
  <si>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</si>
  <si>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</si>
  <si>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</si>
  <si>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</si>
  <si>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</si>
  <si>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</si>
  <si>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</si>
  <si>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</si>
  <si>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</si>
  <si>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</si>
  <si>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</si>
  <si>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</si>
  <si>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</si>
  <si>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</si>
  <si>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</si>
  <si>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</si>
  <si>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</si>
  <si>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</si>
  <si>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</si>
  <si>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</si>
  <si>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</si>
  <si>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</si>
  <si>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</si>
  <si>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</si>
  <si>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</si>
  <si>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</si>
  <si>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</si>
  <si>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</si>
  <si>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</si>
  <si>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</si>
  <si>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</si>
  <si>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</si>
  <si>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</si>
  <si>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</si>
  <si>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</si>
  <si>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</si>
  <si>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</si>
  <si>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</si>
  <si>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</si>
  <si>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</si>
  <si>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</si>
  <si>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</si>
  <si>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</si>
  <si>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</si>
  <si>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</si>
  <si>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</si>
  <si>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</si>
  <si>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</si>
  <si>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</si>
  <si>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</si>
  <si>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</si>
  <si>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</si>
  <si>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</si>
  <si>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</si>
  <si>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</si>
  <si>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</si>
  <si>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</si>
  <si>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</si>
  <si>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</si>
  <si>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</si>
  <si>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</si>
  <si>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</si>
  <si>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</si>
  <si>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</si>
  <si>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</si>
  <si>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</si>
  <si>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</si>
  <si>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</si>
  <si>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</si>
  <si>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</si>
  <si>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</si>
  <si>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</si>
  <si>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</si>
  <si>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</si>
  <si>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</si>
  <si>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</si>
  <si>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</si>
  <si>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</si>
  <si>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</si>
  <si>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</si>
  <si>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</si>
  <si>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</si>
  <si>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</si>
  <si>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</si>
  <si>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800 METRE</t>
  </si>
  <si>
    <t>UZUN ATLAMA</t>
  </si>
  <si>
    <t>4X100 METRE</t>
  </si>
  <si>
    <t>SIRA</t>
  </si>
  <si>
    <t>1.GÜN PUAN</t>
  </si>
  <si>
    <t>2.GÜN PUAN</t>
  </si>
  <si>
    <t>GENEL PUAN</t>
  </si>
  <si>
    <t>Puan</t>
  </si>
  <si>
    <t>START KONTROL</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</si>
  <si>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</si>
  <si>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</si>
  <si>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</si>
  <si>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</si>
  <si>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</si>
  <si>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</si>
  <si>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</si>
  <si>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</si>
  <si>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</si>
  <si>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</si>
  <si>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</si>
  <si>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</si>
  <si>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</si>
  <si>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</si>
  <si>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</si>
  <si>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</si>
  <si>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</si>
  <si>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</si>
  <si>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</si>
  <si>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</si>
  <si>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</si>
  <si>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</si>
  <si>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</si>
  <si>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</si>
  <si>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</si>
  <si>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</si>
  <si>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</si>
  <si>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</si>
  <si>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</si>
  <si>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</si>
  <si>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</si>
  <si>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</si>
  <si>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</si>
  <si>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</si>
  <si>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</si>
  <si>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</si>
  <si>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</si>
  <si>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</si>
  <si>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</si>
  <si>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</si>
  <si>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</si>
  <si>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</si>
  <si>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</si>
  <si>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</si>
  <si>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</si>
  <si>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</si>
  <si>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</si>
  <si>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</si>
  <si>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</si>
  <si>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</si>
  <si>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</si>
  <si>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</si>
  <si>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</si>
  <si>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</si>
  <si>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</si>
  <si>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</si>
  <si>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</si>
  <si>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</si>
  <si>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</si>
  <si>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</si>
  <si>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</si>
  <si>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</si>
  <si>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</si>
  <si>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</si>
  <si>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</si>
  <si>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</si>
  <si>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</si>
  <si>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</si>
  <si>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</si>
  <si>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</si>
  <si>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</si>
  <si>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</si>
  <si>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</si>
  <si>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</si>
  <si>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</si>
  <si>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</si>
  <si>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</si>
  <si>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</si>
  <si>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</si>
  <si>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</si>
  <si>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</si>
  <si>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</si>
  <si>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</si>
  <si>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</si>
  <si>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</si>
  <si>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</si>
  <si>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</si>
  <si>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</si>
  <si>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</si>
  <si>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</si>
  <si>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</si>
  <si>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</si>
  <si>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</si>
  <si>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</si>
  <si>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</si>
  <si>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</si>
  <si>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</si>
  <si>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</si>
  <si>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</si>
  <si>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</si>
  <si>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</si>
  <si>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</si>
  <si>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</si>
  <si>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</si>
  <si>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</si>
  <si>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</si>
  <si>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</si>
  <si>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ÜÇADIM</t>
  </si>
  <si>
    <t>2000M</t>
  </si>
  <si>
    <t>2000 METRE</t>
  </si>
  <si>
    <t>-</t>
  </si>
  <si>
    <t>PİST</t>
  </si>
  <si>
    <t>Rüzgar:</t>
  </si>
  <si>
    <t>RÜZGAR</t>
  </si>
  <si>
    <t>12.54/12.3</t>
  </si>
  <si>
    <t>6:15.14/6:15.0</t>
  </si>
  <si>
    <t>17.44/17.2</t>
  </si>
  <si>
    <t>2:18.14/2:18.0</t>
  </si>
  <si>
    <t>42.64/42.4</t>
  </si>
  <si>
    <t>A  T M  A  L  A  R</t>
  </si>
  <si>
    <t>A  T  M  A  L  A  R</t>
  </si>
  <si>
    <t>İli</t>
  </si>
  <si>
    <t>Rekor:</t>
  </si>
  <si>
    <t>Yıldız Kızlar</t>
  </si>
  <si>
    <t>1500M</t>
  </si>
  <si>
    <t>1.GÜN YILDIZ KIZLAR  START LİSTELERİ</t>
  </si>
  <si>
    <t>2.GÜN YILDIZ KIZLAR START LİSTELERİ</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</si>
  <si>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</si>
  <si>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</si>
  <si>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</si>
  <si>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</si>
  <si>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</si>
  <si>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</si>
  <si>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</si>
  <si>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</si>
  <si>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</si>
  <si>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</si>
  <si>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</si>
  <si>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</si>
  <si>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</si>
  <si>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</si>
  <si>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</si>
  <si>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</si>
  <si>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</si>
  <si>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</si>
  <si>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</si>
  <si>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</si>
  <si>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</si>
  <si>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</si>
  <si>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</si>
  <si>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</si>
  <si>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</si>
  <si>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</si>
  <si>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</si>
  <si>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</si>
  <si>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</si>
  <si>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</si>
  <si>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</si>
  <si>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</si>
  <si>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</si>
  <si>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</si>
  <si>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</si>
  <si>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</si>
  <si>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</si>
  <si>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</si>
  <si>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</si>
  <si>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</si>
  <si>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</si>
  <si>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</si>
  <si>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</si>
  <si>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</si>
  <si>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</si>
  <si>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</si>
  <si>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</si>
  <si>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</si>
  <si>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</si>
  <si>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</si>
  <si>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</si>
  <si>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</si>
  <si>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</si>
  <si>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</si>
  <si>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</si>
  <si>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</si>
  <si>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</si>
  <si>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</si>
  <si>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</si>
  <si>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</si>
  <si>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</si>
  <si>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</si>
  <si>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</si>
  <si>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</si>
  <si>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</si>
  <si>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</si>
  <si>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</si>
  <si>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</si>
  <si>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</si>
  <si>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</si>
  <si>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</si>
  <si>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</si>
  <si>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</si>
  <si>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</si>
  <si>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</si>
  <si>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</si>
  <si>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</si>
  <si>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</si>
  <si>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</si>
  <si>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</si>
  <si>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</si>
  <si>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</si>
  <si>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</si>
  <si>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</si>
  <si>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</si>
  <si>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</si>
  <si>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</si>
  <si>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</si>
  <si>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</si>
  <si>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</si>
  <si>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</si>
  <si>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</si>
  <si>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</si>
  <si>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</si>
  <si>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</si>
  <si>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</si>
  <si>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</si>
  <si>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</si>
  <si>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</si>
  <si>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</si>
  <si>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</si>
  <si>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</si>
  <si>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</si>
  <si>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</si>
  <si>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</si>
  <si>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</si>
  <si>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</si>
  <si>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</si>
  <si>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</si>
  <si>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</si>
  <si>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</si>
  <si>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</si>
  <si>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</si>
  <si>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</si>
  <si>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</si>
  <si>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</si>
  <si>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</si>
  <si>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</si>
  <si>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</si>
  <si>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</si>
  <si>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1500 Metre</t>
  </si>
  <si>
    <t>Yüksek Atlama</t>
  </si>
  <si>
    <t>3 Kg.</t>
  </si>
  <si>
    <t>400 gr.</t>
  </si>
  <si>
    <r>
      <t xml:space="preserve">Anadolu Yıldızlar Ligi </t>
    </r>
    <r>
      <rPr>
        <b/>
        <sz val="11"/>
        <color indexed="8"/>
        <rFont val="Cambria"/>
        <family val="1"/>
      </rPr>
      <t>Final</t>
    </r>
    <r>
      <rPr>
        <b/>
        <sz val="11"/>
        <color indexed="8"/>
        <rFont val="Cambria"/>
        <family val="1"/>
      </rPr>
      <t xml:space="preserve"> Yarışmaları</t>
    </r>
  </si>
  <si>
    <t>17-18 Mayıs 2014</t>
  </si>
  <si>
    <t>İzmir</t>
  </si>
  <si>
    <t>BAHAR GÖK</t>
  </si>
  <si>
    <t>MUŞ</t>
  </si>
  <si>
    <t>MEHTAP ALTUN</t>
  </si>
  <si>
    <t>EMİNE AKBİNGÖL</t>
  </si>
  <si>
    <t>HASRET URNEK</t>
  </si>
  <si>
    <t>ELİF AKSU</t>
  </si>
  <si>
    <t>DİLARA ÇIKMAZ</t>
  </si>
  <si>
    <t>GAZİANTEP</t>
  </si>
  <si>
    <t>RAHİME ERGÜL</t>
  </si>
  <si>
    <t>HATİCE NUR MERT</t>
  </si>
  <si>
    <t>TUĞBA GEZ</t>
  </si>
  <si>
    <t>SEHER ALATAŞ</t>
  </si>
  <si>
    <t>ŞANLIURFA</t>
  </si>
  <si>
    <t>ZEHRA AKDAĞ</t>
  </si>
  <si>
    <t>MEDİNE ÖKTE</t>
  </si>
  <si>
    <t>EMİNE REİSOĞLU</t>
  </si>
  <si>
    <t>NARİN GÜNER</t>
  </si>
  <si>
    <t>BAHAR KARABACAK</t>
  </si>
  <si>
    <t>774
772
779
773</t>
  </si>
  <si>
    <t>15.02.2001 04.06.2000 18.01.2001 03.03.2000</t>
  </si>
  <si>
    <t>MELİSSA KALE</t>
  </si>
  <si>
    <t>MERSİN</t>
  </si>
  <si>
    <t>AYNUR TİMUR</t>
  </si>
  <si>
    <t>ŞEVVAL AYAZ</t>
  </si>
  <si>
    <t>ESRA KILIÇÇIOĞLU</t>
  </si>
  <si>
    <t>ŞÜKRAN GEZER</t>
  </si>
  <si>
    <t>İREM KARACAOĞLAN</t>
  </si>
  <si>
    <t>ADANA</t>
  </si>
  <si>
    <t>ESRA BARAN</t>
  </si>
  <si>
    <t>MİZGİN DEMİR</t>
  </si>
  <si>
    <t>SEDA PINAR</t>
  </si>
  <si>
    <t>SEVGİ PINAR</t>
  </si>
  <si>
    <t>KADER ÇAKIR</t>
  </si>
  <si>
    <t>271
267
270
266</t>
  </si>
  <si>
    <t>10420390964
10879435872
21952061994
21955061830</t>
  </si>
  <si>
    <t>23.03.2001
25.06.2000
04.10.2000
04.10.2000</t>
  </si>
  <si>
    <t>MİZGİN AY</t>
  </si>
  <si>
    <t>ANKARA</t>
  </si>
  <si>
    <t>ELİF EĞİLMEZ</t>
  </si>
  <si>
    <t>MELİKE BOZ</t>
  </si>
  <si>
    <t>DERYA NUR KILIÇ</t>
  </si>
  <si>
    <t>SERPİL ÇELİK</t>
  </si>
  <si>
    <t>EYMEN MUSAOĞLU</t>
  </si>
  <si>
    <t>TEKİRDAĞ</t>
  </si>
  <si>
    <t>BENSU VAROL</t>
  </si>
  <si>
    <t>ALMİNA MALKOÇ</t>
  </si>
  <si>
    <t>ALEYNA YALÇIN</t>
  </si>
  <si>
    <t>NURHAN ARDAL</t>
  </si>
  <si>
    <t>BAŞAK GÜL</t>
  </si>
  <si>
    <t>İSTANBUL ANADOLU</t>
  </si>
  <si>
    <t>ZEHRA ERHAN</t>
  </si>
  <si>
    <t>EZGİ KAYA</t>
  </si>
  <si>
    <t>İREM ZEHRA KARABABA</t>
  </si>
  <si>
    <t>DERYA GÜLDAL</t>
  </si>
  <si>
    <t>GÜLSEVEN KILINÇ</t>
  </si>
  <si>
    <t xml:space="preserve">MEDİNE ÖKTE
SEHER ALATAŞ  
ZEKİYE YACAN                              
ZEHRA AKDAĞ                        </t>
  </si>
  <si>
    <t>YAPRAK ALPER</t>
  </si>
  <si>
    <t>BURSA</t>
  </si>
  <si>
    <t>LEYLA YANARDAĞ</t>
  </si>
  <si>
    <t>MERVE KAPLAN</t>
  </si>
  <si>
    <t>ELİF YİĞİT</t>
  </si>
  <si>
    <t>ECE VARDAR</t>
  </si>
  <si>
    <t>RÜMEYSA ÖKDEM</t>
  </si>
  <si>
    <t>SEVCAN ERKEN</t>
  </si>
  <si>
    <t>NESLİHAN ONBAŞILAR</t>
  </si>
  <si>
    <t>TRABZON</t>
  </si>
  <si>
    <t>GÖKÇE YAMİÇ</t>
  </si>
  <si>
    <t>BEYZANUR UÇAK</t>
  </si>
  <si>
    <t>661  655   656   657</t>
  </si>
  <si>
    <t>MELİKE MALKOÇ</t>
  </si>
  <si>
    <t>ZONGULDAK</t>
  </si>
  <si>
    <t>ALEYNA BIÇAKÇI</t>
  </si>
  <si>
    <t>GAYE ÇAKMAK</t>
  </si>
  <si>
    <t>SUDE GEDİK</t>
  </si>
  <si>
    <t>ARİFE NUR KÜÇÜK</t>
  </si>
  <si>
    <t>GAYE GÖKTEPE</t>
  </si>
  <si>
    <t>499
502
497
688</t>
  </si>
  <si>
    <t>16.05.2000               03.10.2001          10.10.2000            23.11.2000</t>
  </si>
  <si>
    <t>SUDE GEDİK                         MERVE ÇİFTÇİ                        ALEYNA BIÇAKÇI                   MELİKE MALKOÇ</t>
  </si>
  <si>
    <t>KARDELEN DEMİR</t>
  </si>
  <si>
    <t>SAMSUN</t>
  </si>
  <si>
    <t>FİLİZ KARAKOÇ</t>
  </si>
  <si>
    <t>GÜLSE BEYZA USTA</t>
  </si>
  <si>
    <t>HAVANUR DEMİR</t>
  </si>
  <si>
    <t>AYSUN ARDAL</t>
  </si>
  <si>
    <t>481
484
488
485</t>
  </si>
  <si>
    <t>KARDELEN DEMİR
HAVANUR DEMİR
GÜLSE BEYZA USTA     
AYSUN ARDAL</t>
  </si>
  <si>
    <t>30.05.2000 16.09.2000  25.04.2002 04.06.2000</t>
  </si>
  <si>
    <t>1</t>
  </si>
  <si>
    <t>2</t>
  </si>
  <si>
    <t>3</t>
  </si>
  <si>
    <t>4</t>
  </si>
  <si>
    <t>SEVGİ PINAR
İREM KARACAOĞLAN
SEDA PINAR
ESRA BARAN</t>
  </si>
  <si>
    <t>5</t>
  </si>
  <si>
    <t>RUMEYSA KIRIMLI</t>
  </si>
  <si>
    <t>BEYZANUR YAVUZ</t>
  </si>
  <si>
    <t>DİLARA ARSLAN</t>
  </si>
  <si>
    <t>MELİSA AKGÖZ</t>
  </si>
  <si>
    <t>HÜMEYRA PEKTAŞ</t>
  </si>
  <si>
    <t xml:space="preserve">GÖKÇE YAMİÇ      BEYZANUR YAVUZ   DİLARA ARSLAN              RUMEYSA KIRIMLI                                                                                                                                                                                                                                                                                                                                                                                                                                                                                                                                                                                                                                                                                                                                 </t>
  </si>
  <si>
    <t>17.07.2000 06.11.2000 13.02.2000  25.06.2002</t>
  </si>
  <si>
    <t>6</t>
  </si>
  <si>
    <t>FUNDA GÖÇMEN</t>
  </si>
  <si>
    <t>7</t>
  </si>
  <si>
    <t>EBRU YILMAZ</t>
  </si>
  <si>
    <t>YILDIZ BEREN</t>
  </si>
  <si>
    <t>HATİCE N. KAYA</t>
  </si>
  <si>
    <t>LEYLA ÖZTÜRK</t>
  </si>
  <si>
    <t>EBRU YILMAZ
HATİCE N. KAYA
RAHİME ERGÜL
DİLARA ÇIKMAZ</t>
  </si>
  <si>
    <t>762
761 
760
758</t>
  </si>
  <si>
    <t>18.08.2000
01.06.2000
01.02.2001
01.01.2000</t>
  </si>
  <si>
    <t>ŞEKER EROĞLU</t>
  </si>
  <si>
    <t>8</t>
  </si>
  <si>
    <t>9</t>
  </si>
  <si>
    <t>MELİSA OBUZ</t>
  </si>
  <si>
    <t>PINAR ATUĞ
BAŞAK GÜL
RÜYANUR TOKAÇ
İREM ZEHRA KARABABA</t>
  </si>
  <si>
    <t>35
34
38
39</t>
  </si>
  <si>
    <t>01.01.2001
09.06.2000
20.03.2001
15.05.2001</t>
  </si>
  <si>
    <t>10</t>
  </si>
  <si>
    <t>BERFİN BARIŞER</t>
  </si>
  <si>
    <t>11</t>
  </si>
  <si>
    <t>MELEK ÇOBAN</t>
  </si>
  <si>
    <t>12</t>
  </si>
  <si>
    <t>X</t>
  </si>
  <si>
    <t>Rüzgar: -0,5</t>
  </si>
  <si>
    <t>Rüzgar: -1,7</t>
  </si>
  <si>
    <t>Rüzgar: -0,2 m/sn</t>
  </si>
  <si>
    <t>Rüzgar: -0,6 m/sn</t>
  </si>
  <si>
    <t>O</t>
  </si>
  <si>
    <t>SENA NUR AKGÜN</t>
  </si>
  <si>
    <t>NM</t>
  </si>
  <si>
    <t>MELİSSA KALE
ŞEVVAL AYAZ
ESRA KILIÇÇIOĞLU
S.BİÇER</t>
  </si>
  <si>
    <t>26.03.2001
25.09.2000
10.01.2000
01.01.2000</t>
  </si>
  <si>
    <t>261
262
259
265</t>
  </si>
  <si>
    <t>ÖZLEM GÜZEL  
DERYANUR KILIÇ
SENA NUR AKGÜN
MİZGİN AY</t>
  </si>
  <si>
    <t>11.04.2000
31.05.2000
04.09.2000
01.01.2000</t>
  </si>
  <si>
    <t>407
403
404
400</t>
  </si>
  <si>
    <t>DNF</t>
  </si>
  <si>
    <t>MELEK ÇOBAN
ALMİNA MALKOÇ
NURHAN ARDAL
EYMEN MUSAOĞLU</t>
  </si>
  <si>
    <t>27.11.2001
25.01.2001
16.02.2000
10.03.2000</t>
  </si>
  <si>
    <t>230
232
234
229</t>
  </si>
  <si>
    <t>ELİF YİĞİT
YAPRAK ALPER
RÜMEYSA ÖKDEM
LEYLA YANARDAĞ</t>
  </si>
  <si>
    <t>25.02.2001
02.03.2000
07.02.2000
03.07.2000</t>
  </si>
  <si>
    <t>14
10
16
11</t>
  </si>
  <si>
    <t>BAHAR GÖK
BERFİN BARIŞER
ŞEYMA NUR YILDIRIM
MEHTAP ALTUN</t>
  </si>
  <si>
    <t>941
816
506
943</t>
  </si>
  <si>
    <t>02.07.2000
01.07.2001
14.02.2001
11.07.2000</t>
  </si>
  <si>
    <t>30.05.2000
16.09.2000
25.04.2002
04.06.2000</t>
  </si>
  <si>
    <t>15.02.2001
04.06.2000
18.01.2001
03.03.2000</t>
  </si>
  <si>
    <t>16.05.2000
03.10.2001
10.10.2000
23.11.2000</t>
  </si>
  <si>
    <t>17.07.2000
06.11.2000
13.02.2000  25.06.2002</t>
  </si>
  <si>
    <t>661
655
656
657</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</si>
</sst>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52">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1"/>
      <color indexed="8"/>
      <name val="Cambria"/>
      <family val="1"/>
    </font>
    <font>
      <sz val="13"/>
      <name val="Cambria"/>
      <family val="1"/>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4"/>
      <name val="Cambria"/>
      <family val="1"/>
    </font>
    <font>
      <sz val="12"/>
      <color indexed="10"/>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56"/>
      <name val="Cambria"/>
      <family val="1"/>
    </font>
    <font>
      <sz val="12"/>
      <color indexed="8"/>
      <name val="Cambria"/>
      <family val="1"/>
    </font>
    <font>
      <b/>
      <sz val="12"/>
      <color indexed="56"/>
      <name val="Cambria"/>
      <family val="1"/>
    </font>
    <font>
      <sz val="8"/>
      <color indexed="10"/>
      <name val="Arial"/>
      <family val="2"/>
    </font>
    <font>
      <b/>
      <sz val="18"/>
      <name val="Cambria"/>
      <family val="1"/>
    </font>
    <font>
      <b/>
      <sz val="11"/>
      <color indexed="23"/>
      <name val="Cambria"/>
      <family val="1"/>
    </font>
    <font>
      <sz val="14"/>
      <color indexed="10"/>
      <name val="Cambria"/>
      <family val="1"/>
    </font>
    <font>
      <sz val="14"/>
      <color indexed="8"/>
      <name val="Cambria"/>
      <family val="1"/>
    </font>
    <font>
      <sz val="20"/>
      <name val="Cambria"/>
      <family val="1"/>
    </font>
    <font>
      <b/>
      <sz val="20"/>
      <color indexed="10"/>
      <name val="Cambria"/>
      <family val="1"/>
    </font>
    <font>
      <b/>
      <sz val="24"/>
      <color indexed="10"/>
      <name val="Cambria"/>
      <family val="1"/>
    </font>
    <font>
      <sz val="13"/>
      <color indexed="8"/>
      <name val="Cambria"/>
      <family val="1"/>
    </font>
    <font>
      <b/>
      <sz val="13"/>
      <color indexed="10"/>
      <name val="Cambria"/>
      <family val="1"/>
    </font>
    <font>
      <b/>
      <sz val="13"/>
      <color indexed="9"/>
      <name val="Cambria"/>
      <family val="1"/>
    </font>
    <font>
      <sz val="13"/>
      <color indexed="10"/>
      <name val="Cambria"/>
      <family val="1"/>
    </font>
    <font>
      <sz val="16"/>
      <name val="Cambria"/>
      <family val="1"/>
    </font>
    <font>
      <sz val="16"/>
      <color indexed="10"/>
      <name val="Cambria"/>
      <family val="1"/>
    </font>
    <font>
      <sz val="16"/>
      <color indexed="8"/>
      <name val="Cambria"/>
      <family val="1"/>
    </font>
    <font>
      <b/>
      <sz val="12"/>
      <color indexed="30"/>
      <name val="Cambria"/>
      <family val="1"/>
    </font>
    <font>
      <b/>
      <sz val="22"/>
      <color indexed="3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sz val="22"/>
      <color indexed="10"/>
      <name val="Cambria"/>
      <family val="1"/>
    </font>
    <font>
      <b/>
      <sz val="14"/>
      <color indexed="8"/>
      <name val="Cambria"/>
      <family val="1"/>
    </font>
    <font>
      <b/>
      <u val="single"/>
      <sz val="15"/>
      <color indexed="10"/>
      <name val="Cambria"/>
      <family val="1"/>
    </font>
    <font>
      <b/>
      <sz val="15"/>
      <color indexed="8"/>
      <name val="Cambria"/>
      <family val="1"/>
    </font>
    <font>
      <b/>
      <sz val="11"/>
      <color indexed="9"/>
      <name val="Cambria"/>
      <family val="1"/>
    </font>
    <font>
      <sz val="13"/>
      <color indexed="9"/>
      <name val="Cambria"/>
      <family val="1"/>
    </font>
    <font>
      <sz val="16"/>
      <color indexed="9"/>
      <name val="Cambria"/>
      <family val="1"/>
    </font>
    <font>
      <sz val="12"/>
      <color indexed="9"/>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12"/>
      <color theme="1"/>
      <name val="Cambria"/>
      <family val="1"/>
    </font>
    <font>
      <b/>
      <sz val="12"/>
      <color rgb="FF002060"/>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b/>
      <sz val="20"/>
      <color rgb="FFFF0000"/>
      <name val="Cambria"/>
      <family val="1"/>
    </font>
    <font>
      <b/>
      <sz val="24"/>
      <color rgb="FFFF0000"/>
      <name val="Cambria"/>
      <family val="1"/>
    </font>
    <font>
      <sz val="13"/>
      <color theme="1"/>
      <name val="Cambria"/>
      <family val="1"/>
    </font>
    <font>
      <b/>
      <sz val="13"/>
      <color rgb="FFFF0000"/>
      <name val="Cambria"/>
      <family val="1"/>
    </font>
    <font>
      <b/>
      <sz val="13"/>
      <color theme="0"/>
      <name val="Cambria"/>
      <family val="1"/>
    </font>
    <font>
      <sz val="13"/>
      <color rgb="FFFF0000"/>
      <name val="Cambria"/>
      <family val="1"/>
    </font>
    <font>
      <sz val="16"/>
      <color rgb="FFFF0000"/>
      <name val="Cambria"/>
      <family val="1"/>
    </font>
    <font>
      <sz val="16"/>
      <color theme="1"/>
      <name val="Cambria"/>
      <family val="1"/>
    </font>
    <font>
      <sz val="13"/>
      <color theme="0"/>
      <name val="Cambria"/>
      <family val="1"/>
    </font>
    <font>
      <sz val="16"/>
      <color theme="0"/>
      <name val="Cambria"/>
      <family val="1"/>
    </font>
    <font>
      <sz val="12"/>
      <color theme="0"/>
      <name val="Cambria"/>
      <family val="1"/>
    </font>
    <font>
      <b/>
      <sz val="12"/>
      <color rgb="FF0070C0"/>
      <name val="Cambria"/>
      <family val="1"/>
    </font>
    <font>
      <b/>
      <sz val="22"/>
      <color rgb="FF0070C0"/>
      <name val="Cambria"/>
      <family val="1"/>
    </font>
    <font>
      <sz val="20"/>
      <color rgb="FFFF0000"/>
      <name val="Cambria"/>
      <family val="1"/>
    </font>
    <font>
      <b/>
      <sz val="13"/>
      <color theme="1"/>
      <name val="Cambria"/>
      <family val="1"/>
    </font>
    <font>
      <b/>
      <u val="single"/>
      <sz val="12"/>
      <color rgb="FFFF0000"/>
      <name val="Cambria"/>
      <family val="1"/>
    </font>
    <font>
      <b/>
      <sz val="14"/>
      <color theme="1"/>
      <name val="Cambria"/>
      <family val="1"/>
    </font>
    <font>
      <b/>
      <sz val="22"/>
      <color rgb="FFFF0000"/>
      <name val="Cambria"/>
      <family val="1"/>
    </font>
    <font>
      <b/>
      <sz val="18"/>
      <color rgb="FF002060"/>
      <name val="Cambria"/>
      <family val="1"/>
    </font>
    <font>
      <b/>
      <sz val="15"/>
      <color rgb="FFFF0000"/>
      <name val="Cambria"/>
      <family val="1"/>
    </font>
    <font>
      <b/>
      <sz val="16"/>
      <color rgb="FF002060"/>
      <name val="Cambria"/>
      <family val="1"/>
    </font>
    <font>
      <b/>
      <u val="single"/>
      <sz val="15"/>
      <color rgb="FFFF0000"/>
      <name val="Cambria"/>
      <family val="1"/>
    </font>
    <font>
      <b/>
      <sz val="11"/>
      <color theme="0"/>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7" tint="0.7999799847602844"/>
        <bgColor indexed="64"/>
      </patternFill>
    </fill>
    <fill>
      <patternFill patternType="solid">
        <fgColor rgb="FFD9F1FF"/>
        <bgColor indexed="64"/>
      </patternFill>
    </fill>
    <fill>
      <patternFill patternType="solid">
        <fgColor theme="0" tint="-0.04997999966144562"/>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89">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7" fillId="18" borderId="10" xfId="53"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8" fillId="0" borderId="0" xfId="53" applyFont="1" applyFill="1" applyAlignment="1">
      <alignment vertical="center"/>
      <protection/>
    </xf>
    <xf numFmtId="0" fontId="26" fillId="0" borderId="11" xfId="53" applyFont="1" applyFill="1" applyBorder="1" applyAlignment="1">
      <alignment horizontal="center" vertical="center"/>
      <protection/>
    </xf>
    <xf numFmtId="0" fontId="103" fillId="0" borderId="11" xfId="53"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2" xfId="53" applyFont="1" applyFill="1" applyBorder="1" applyAlignment="1" applyProtection="1">
      <alignment vertical="center" wrapText="1"/>
      <protection locked="0"/>
    </xf>
    <xf numFmtId="14" fontId="29"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4"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103"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5" fillId="25" borderId="11" xfId="53" applyFont="1" applyFill="1" applyBorder="1" applyAlignment="1">
      <alignment horizontal="center" vertical="center" wrapText="1"/>
      <protection/>
    </xf>
    <xf numFmtId="14" fontId="105" fillId="25" borderId="11" xfId="53" applyNumberFormat="1" applyFont="1" applyFill="1" applyBorder="1" applyAlignment="1">
      <alignment horizontal="center" vertical="center" wrapText="1"/>
      <protection/>
    </xf>
    <xf numFmtId="0" fontId="105" fillId="25" borderId="11" xfId="53" applyNumberFormat="1" applyFont="1" applyFill="1" applyBorder="1" applyAlignment="1">
      <alignment horizontal="center" vertical="center" wrapText="1"/>
      <protection/>
    </xf>
    <xf numFmtId="0" fontId="106" fillId="25" borderId="11"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8" fillId="0" borderId="0" xfId="53" applyFont="1" applyFill="1">
      <alignment/>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8" fillId="26" borderId="0" xfId="53" applyFont="1" applyFill="1" applyBorder="1" applyAlignment="1" applyProtection="1">
      <alignment horizontal="left" vertical="center" wrapText="1"/>
      <protection locked="0"/>
    </xf>
    <xf numFmtId="14" fontId="28" fillId="26" borderId="0" xfId="53" applyNumberFormat="1" applyFont="1" applyFill="1" applyBorder="1" applyAlignment="1" applyProtection="1">
      <alignment horizontal="left" vertical="center" wrapText="1"/>
      <protection locked="0"/>
    </xf>
    <xf numFmtId="0" fontId="29" fillId="26" borderId="0" xfId="53" applyFont="1" applyFill="1" applyBorder="1" applyAlignment="1" applyProtection="1">
      <alignment horizontal="center" vertical="center" wrapText="1"/>
      <protection locked="0"/>
    </xf>
    <xf numFmtId="0" fontId="28" fillId="26" borderId="0" xfId="53" applyFont="1" applyFill="1" applyBorder="1" applyAlignment="1" applyProtection="1">
      <alignment horizontal="center" wrapText="1"/>
      <protection locked="0"/>
    </xf>
    <xf numFmtId="0" fontId="28" fillId="26" borderId="0" xfId="53" applyFont="1" applyFill="1" applyBorder="1" applyAlignment="1" applyProtection="1">
      <alignment horizontal="left" wrapText="1"/>
      <protection locked="0"/>
    </xf>
    <xf numFmtId="0" fontId="28" fillId="26" borderId="0" xfId="53" applyFont="1" applyFill="1" applyAlignment="1" applyProtection="1">
      <alignment wrapText="1"/>
      <protection locked="0"/>
    </xf>
    <xf numFmtId="0" fontId="53" fillId="25" borderId="10" xfId="53" applyFont="1" applyFill="1" applyBorder="1" applyAlignment="1" applyProtection="1">
      <alignment vertical="center" wrapText="1"/>
      <protection locked="0"/>
    </xf>
    <xf numFmtId="0" fontId="54" fillId="25" borderId="10" xfId="53" applyFont="1" applyFill="1" applyBorder="1" applyAlignment="1" applyProtection="1">
      <alignment vertical="center" wrapText="1"/>
      <protection locked="0"/>
    </xf>
    <xf numFmtId="0" fontId="54" fillId="0" borderId="0" xfId="53" applyFont="1" applyAlignment="1" applyProtection="1">
      <alignment vertical="center" wrapText="1"/>
      <protection locked="0"/>
    </xf>
    <xf numFmtId="0" fontId="54" fillId="25"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0" fontId="55" fillId="0" borderId="11" xfId="53" applyFont="1" applyFill="1" applyBorder="1" applyAlignment="1">
      <alignment horizontal="center" vertical="center"/>
      <protection/>
    </xf>
    <xf numFmtId="0" fontId="56" fillId="0" borderId="0" xfId="53" applyFont="1" applyFill="1" applyAlignment="1">
      <alignment horizontal="left"/>
      <protection/>
    </xf>
    <xf numFmtId="14" fontId="56" fillId="0" borderId="0" xfId="53" applyNumberFormat="1" applyFont="1" applyFill="1" applyAlignment="1">
      <alignment horizontal="center"/>
      <protection/>
    </xf>
    <xf numFmtId="0" fontId="43" fillId="0" borderId="0" xfId="53" applyFont="1" applyFill="1" applyBorder="1" applyAlignment="1">
      <alignment horizontal="center" vertical="center" wrapText="1"/>
      <protection/>
    </xf>
    <xf numFmtId="0" fontId="56" fillId="0" borderId="0" xfId="53" applyFont="1" applyFill="1" applyAlignment="1">
      <alignment horizontal="center"/>
      <protection/>
    </xf>
    <xf numFmtId="0" fontId="56" fillId="0" borderId="0" xfId="53" applyFont="1" applyFill="1">
      <alignment/>
      <protection/>
    </xf>
    <xf numFmtId="49" fontId="56" fillId="0" borderId="0" xfId="53" applyNumberFormat="1" applyFont="1" applyFill="1" applyAlignment="1">
      <alignment horizontal="center"/>
      <protection/>
    </xf>
    <xf numFmtId="0" fontId="33" fillId="18" borderId="10" xfId="53" applyNumberFormat="1" applyFont="1" applyFill="1" applyBorder="1" applyAlignment="1" applyProtection="1">
      <alignment horizontal="right" vertical="center" wrapText="1"/>
      <protection locked="0"/>
    </xf>
    <xf numFmtId="0" fontId="25" fillId="25" borderId="12" xfId="53" applyNumberFormat="1" applyFont="1" applyFill="1" applyBorder="1" applyAlignment="1" applyProtection="1">
      <alignment horizontal="right" vertical="center" wrapText="1"/>
      <protection locked="0"/>
    </xf>
    <xf numFmtId="0" fontId="33" fillId="18" borderId="10" xfId="53" applyNumberFormat="1" applyFont="1" applyFill="1" applyBorder="1" applyAlignment="1" applyProtection="1">
      <alignment horizontal="right" vertical="center" wrapText="1"/>
      <protection locked="0"/>
    </xf>
    <xf numFmtId="0" fontId="28" fillId="0" borderId="0" xfId="53"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0" fillId="25" borderId="12" xfId="53" applyFont="1" applyFill="1" applyBorder="1" applyAlignment="1" applyProtection="1">
      <alignment vertical="center" wrapText="1"/>
      <protection locked="0"/>
    </xf>
    <xf numFmtId="0" fontId="37" fillId="0" borderId="11" xfId="53" applyFont="1" applyFill="1" applyBorder="1" applyAlignment="1" applyProtection="1">
      <alignment horizontal="center" vertical="center" wrapText="1"/>
      <protection locked="0"/>
    </xf>
    <xf numFmtId="0" fontId="107" fillId="0" borderId="11" xfId="53" applyFont="1" applyFill="1" applyBorder="1" applyAlignment="1" applyProtection="1">
      <alignment horizontal="center" vertical="center" wrapText="1"/>
      <protection locked="0"/>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8" fillId="0" borderId="11"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8" fillId="27" borderId="11" xfId="0" applyNumberFormat="1" applyFont="1" applyFill="1" applyBorder="1" applyAlignment="1">
      <alignment horizontal="center" vertical="center" wrapText="1"/>
    </xf>
    <xf numFmtId="0" fontId="109" fillId="28" borderId="11" xfId="48" applyFont="1" applyFill="1" applyBorder="1" applyAlignment="1" applyProtection="1">
      <alignment horizontal="center" vertical="center" wrapText="1"/>
      <protection/>
    </xf>
    <xf numFmtId="0" fontId="59"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10" fillId="25" borderId="11" xfId="0" applyFont="1" applyFill="1" applyBorder="1" applyAlignment="1">
      <alignment horizontal="left" vertical="center" wrapText="1"/>
    </xf>
    <xf numFmtId="0" fontId="110" fillId="25" borderId="11" xfId="0" applyFont="1" applyFill="1" applyBorder="1" applyAlignment="1">
      <alignment vertical="center" wrapText="1"/>
    </xf>
    <xf numFmtId="0" fontId="111" fillId="29" borderId="11" xfId="0" applyFont="1" applyFill="1" applyBorder="1" applyAlignment="1">
      <alignment horizontal="center" vertical="center" wrapText="1"/>
    </xf>
    <xf numFmtId="203" fontId="37" fillId="0" borderId="11" xfId="53" applyNumberFormat="1" applyFont="1" applyFill="1" applyBorder="1" applyAlignment="1">
      <alignment horizontal="center" vertical="center"/>
      <protection/>
    </xf>
    <xf numFmtId="14" fontId="106" fillId="25" borderId="11" xfId="53" applyNumberFormat="1" applyFont="1" applyFill="1" applyBorder="1" applyAlignment="1">
      <alignment horizontal="center" vertical="center" wrapText="1"/>
      <protection/>
    </xf>
    <xf numFmtId="0" fontId="106" fillId="25"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27" borderId="11" xfId="53" applyFont="1" applyFill="1" applyBorder="1" applyAlignment="1" applyProtection="1">
      <alignment horizontal="center" vertical="center" wrapText="1"/>
      <protection locked="0"/>
    </xf>
    <xf numFmtId="0" fontId="112" fillId="27"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10" fillId="28" borderId="11" xfId="48" applyFont="1" applyFill="1" applyBorder="1" applyAlignment="1" applyProtection="1">
      <alignment horizontal="left" vertical="center" wrapText="1"/>
      <protection/>
    </xf>
    <xf numFmtId="0" fontId="110" fillId="28" borderId="11" xfId="48" applyFont="1" applyFill="1" applyBorder="1" applyAlignment="1" applyProtection="1">
      <alignment horizontal="center" vertical="center" wrapText="1"/>
      <protection/>
    </xf>
    <xf numFmtId="0" fontId="113" fillId="2" borderId="11" xfId="0" applyFont="1" applyFill="1" applyBorder="1" applyAlignment="1">
      <alignment horizontal="center" vertical="center" wrapText="1"/>
    </xf>
    <xf numFmtId="0" fontId="50" fillId="0" borderId="0" xfId="0" applyFont="1" applyBorder="1" applyAlignment="1">
      <alignment vertical="center" wrapText="1"/>
    </xf>
    <xf numFmtId="0" fontId="114" fillId="25" borderId="11" xfId="0" applyNumberFormat="1" applyFont="1" applyFill="1" applyBorder="1" applyAlignment="1">
      <alignment horizontal="center" vertical="center" wrapText="1"/>
    </xf>
    <xf numFmtId="0" fontId="115" fillId="25" borderId="11" xfId="0" applyNumberFormat="1" applyFont="1" applyFill="1" applyBorder="1" applyAlignment="1">
      <alignment horizontal="center" vertical="center" wrapText="1"/>
    </xf>
    <xf numFmtId="14" fontId="115" fillId="25" borderId="11" xfId="0" applyNumberFormat="1" applyFont="1" applyFill="1" applyBorder="1" applyAlignment="1">
      <alignment horizontal="center" vertical="center" wrapText="1"/>
    </xf>
    <xf numFmtId="0" fontId="115" fillId="25" borderId="11" xfId="0" applyNumberFormat="1" applyFont="1" applyFill="1" applyBorder="1" applyAlignment="1">
      <alignment horizontal="left" vertical="center" wrapText="1"/>
    </xf>
    <xf numFmtId="203" fontId="115" fillId="25" borderId="11" xfId="0" applyNumberFormat="1" applyFont="1" applyFill="1" applyBorder="1" applyAlignment="1">
      <alignment horizontal="center" vertical="center" wrapText="1"/>
    </xf>
    <xf numFmtId="180" fontId="115" fillId="25" borderId="11" xfId="0" applyNumberFormat="1" applyFont="1" applyFill="1" applyBorder="1" applyAlignment="1">
      <alignment horizontal="center" vertical="center" wrapText="1"/>
    </xf>
    <xf numFmtId="0" fontId="65" fillId="0" borderId="0" xfId="0" applyFont="1" applyAlignment="1">
      <alignment vertical="center" wrapText="1"/>
    </xf>
    <xf numFmtId="0" fontId="116" fillId="0" borderId="0" xfId="0" applyFont="1" applyFill="1" applyAlignment="1">
      <alignment/>
    </xf>
    <xf numFmtId="0" fontId="117" fillId="0" borderId="11" xfId="48" applyNumberFormat="1" applyFont="1" applyFill="1" applyBorder="1" applyAlignment="1" applyProtection="1">
      <alignment horizontal="center" vertical="center" wrapText="1"/>
      <protection/>
    </xf>
    <xf numFmtId="14" fontId="118" fillId="26" borderId="11" xfId="48" applyNumberFormat="1" applyFont="1" applyFill="1" applyBorder="1" applyAlignment="1" applyProtection="1">
      <alignment horizontal="center" vertical="center" wrapText="1"/>
      <protection/>
    </xf>
    <xf numFmtId="203" fontId="118" fillId="26" borderId="11" xfId="48" applyNumberFormat="1" applyFont="1" applyFill="1" applyBorder="1" applyAlignment="1" applyProtection="1">
      <alignment horizontal="center" vertical="center" wrapText="1"/>
      <protection/>
    </xf>
    <xf numFmtId="1" fontId="118" fillId="26" borderId="11" xfId="48" applyNumberFormat="1" applyFont="1" applyFill="1" applyBorder="1" applyAlignment="1" applyProtection="1">
      <alignment horizontal="center" vertical="center" wrapText="1"/>
      <protection/>
    </xf>
    <xf numFmtId="49" fontId="118" fillId="26" borderId="11" xfId="48" applyNumberFormat="1" applyFont="1" applyFill="1" applyBorder="1" applyAlignment="1" applyProtection="1">
      <alignment horizontal="center" vertical="center" wrapText="1"/>
      <protection/>
    </xf>
    <xf numFmtId="0" fontId="65" fillId="26" borderId="11" xfId="0" applyNumberFormat="1" applyFont="1" applyFill="1" applyBorder="1" applyAlignment="1">
      <alignment horizontal="left" vertical="center" wrapText="1"/>
    </xf>
    <xf numFmtId="180" fontId="65" fillId="26" borderId="11" xfId="0" applyNumberFormat="1" applyFont="1" applyFill="1" applyBorder="1" applyAlignment="1">
      <alignment horizontal="center" vertical="center" wrapText="1"/>
    </xf>
    <xf numFmtId="203" fontId="65" fillId="26" borderId="11" xfId="0" applyNumberFormat="1" applyFont="1" applyFill="1" applyBorder="1" applyAlignment="1">
      <alignment horizontal="center" vertical="center" wrapText="1"/>
    </xf>
    <xf numFmtId="0" fontId="65" fillId="26" borderId="11" xfId="0" applyNumberFormat="1" applyFont="1" applyFill="1" applyBorder="1" applyAlignment="1">
      <alignment horizontal="center" vertical="center" wrapText="1"/>
    </xf>
    <xf numFmtId="0" fontId="118" fillId="26" borderId="11" xfId="48" applyNumberFormat="1" applyFont="1" applyFill="1" applyBorder="1" applyAlignment="1" applyProtection="1">
      <alignment horizontal="left" vertical="center" wrapText="1"/>
      <protection/>
    </xf>
    <xf numFmtId="0" fontId="119" fillId="26" borderId="11" xfId="48" applyNumberFormat="1" applyFont="1" applyFill="1" applyBorder="1" applyAlignment="1" applyProtection="1">
      <alignment horizontal="center" vertical="center" wrapText="1"/>
      <protection/>
    </xf>
    <xf numFmtId="0" fontId="113" fillId="30" borderId="13" xfId="0" applyFont="1" applyFill="1" applyBorder="1" applyAlignment="1">
      <alignment vertical="center" wrapText="1"/>
    </xf>
    <xf numFmtId="0" fontId="0" fillId="0" borderId="0" xfId="0" applyNumberFormat="1" applyFont="1" applyAlignment="1">
      <alignment horizontal="left"/>
    </xf>
    <xf numFmtId="0" fontId="112" fillId="25" borderId="11" xfId="0" applyNumberFormat="1" applyFont="1" applyFill="1" applyBorder="1" applyAlignment="1">
      <alignment horizontal="center" vertical="center" wrapText="1"/>
    </xf>
    <xf numFmtId="0" fontId="22" fillId="31" borderId="14" xfId="0" applyFont="1" applyFill="1" applyBorder="1" applyAlignment="1">
      <alignment/>
    </xf>
    <xf numFmtId="0" fontId="22" fillId="31" borderId="15" xfId="0" applyFont="1" applyFill="1" applyBorder="1" applyAlignment="1">
      <alignment/>
    </xf>
    <xf numFmtId="0" fontId="22" fillId="31" borderId="16" xfId="0" applyFont="1" applyFill="1" applyBorder="1" applyAlignment="1">
      <alignment/>
    </xf>
    <xf numFmtId="0" fontId="26" fillId="31" borderId="17" xfId="0" applyFont="1" applyFill="1" applyBorder="1" applyAlignment="1">
      <alignment/>
    </xf>
    <xf numFmtId="0" fontId="26" fillId="31" borderId="0" xfId="0" applyFont="1" applyFill="1" applyBorder="1" applyAlignment="1">
      <alignment/>
    </xf>
    <xf numFmtId="0" fontId="26" fillId="31" borderId="18" xfId="0" applyFont="1" applyFill="1" applyBorder="1" applyAlignment="1">
      <alignment/>
    </xf>
    <xf numFmtId="0" fontId="22" fillId="31" borderId="17" xfId="0" applyFont="1" applyFill="1" applyBorder="1" applyAlignment="1">
      <alignment/>
    </xf>
    <xf numFmtId="0" fontId="22" fillId="31" borderId="0" xfId="0" applyFont="1" applyFill="1" applyBorder="1" applyAlignment="1">
      <alignment/>
    </xf>
    <xf numFmtId="0" fontId="22" fillId="31" borderId="18" xfId="0" applyFont="1" applyFill="1" applyBorder="1" applyAlignment="1">
      <alignment/>
    </xf>
    <xf numFmtId="180" fontId="120" fillId="31" borderId="19" xfId="0" applyNumberFormat="1" applyFont="1" applyFill="1" applyBorder="1" applyAlignment="1">
      <alignment vertical="center" wrapText="1"/>
    </xf>
    <xf numFmtId="180" fontId="120" fillId="31" borderId="20" xfId="0" applyNumberFormat="1" applyFont="1" applyFill="1" applyBorder="1" applyAlignment="1">
      <alignment vertical="center" wrapText="1"/>
    </xf>
    <xf numFmtId="180" fontId="120" fillId="31" borderId="21" xfId="0" applyNumberFormat="1" applyFont="1" applyFill="1" applyBorder="1" applyAlignment="1">
      <alignment vertical="center" wrapText="1"/>
    </xf>
    <xf numFmtId="0" fontId="22" fillId="31" borderId="22" xfId="0" applyFont="1" applyFill="1" applyBorder="1" applyAlignment="1">
      <alignment/>
    </xf>
    <xf numFmtId="0" fontId="22" fillId="31" borderId="13" xfId="0" applyFont="1" applyFill="1" applyBorder="1" applyAlignment="1">
      <alignment/>
    </xf>
    <xf numFmtId="0" fontId="22" fillId="31" borderId="23" xfId="0" applyFont="1" applyFill="1" applyBorder="1" applyAlignment="1">
      <alignment/>
    </xf>
    <xf numFmtId="203" fontId="22" fillId="27" borderId="11" xfId="53" applyNumberFormat="1" applyFont="1" applyFill="1" applyBorder="1" applyAlignment="1" applyProtection="1">
      <alignment horizontal="center" vertical="center" wrapText="1"/>
      <protection locked="0"/>
    </xf>
    <xf numFmtId="49" fontId="28" fillId="27" borderId="11" xfId="53" applyNumberFormat="1" applyFont="1" applyFill="1" applyBorder="1" applyAlignment="1" applyProtection="1">
      <alignment horizontal="center" vertical="center" wrapText="1"/>
      <protection locked="0"/>
    </xf>
    <xf numFmtId="1" fontId="28" fillId="27" borderId="11" xfId="53" applyNumberFormat="1" applyFont="1" applyFill="1" applyBorder="1" applyAlignment="1" applyProtection="1">
      <alignment horizontal="center" vertical="center" wrapText="1"/>
      <protection locked="0"/>
    </xf>
    <xf numFmtId="0" fontId="114" fillId="27" borderId="11" xfId="53" applyFont="1" applyFill="1" applyBorder="1" applyAlignment="1" applyProtection="1">
      <alignment horizontal="center" vertical="center" wrapText="1"/>
      <protection locked="0"/>
    </xf>
    <xf numFmtId="0" fontId="108" fillId="0" borderId="0" xfId="53" applyFont="1" applyFill="1" applyAlignment="1" applyProtection="1">
      <alignment horizontal="center" wrapText="1"/>
      <protection locked="0"/>
    </xf>
    <xf numFmtId="1" fontId="109" fillId="0" borderId="0" xfId="53" applyNumberFormat="1" applyFont="1" applyFill="1" applyAlignment="1" applyProtection="1">
      <alignment horizontal="center" wrapText="1"/>
      <protection locked="0"/>
    </xf>
    <xf numFmtId="0" fontId="34" fillId="26" borderId="24" xfId="53" applyFont="1" applyFill="1" applyBorder="1" applyAlignment="1" applyProtection="1">
      <alignment vertical="center" wrapText="1"/>
      <protection locked="0"/>
    </xf>
    <xf numFmtId="206" fontId="106" fillId="25" borderId="11" xfId="53" applyNumberFormat="1" applyFont="1" applyFill="1" applyBorder="1" applyAlignment="1">
      <alignment horizontal="center" vertical="center" wrapText="1"/>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25"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37" fillId="0" borderId="11"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5" fillId="26" borderId="11" xfId="0" applyNumberFormat="1" applyFont="1" applyFill="1" applyBorder="1" applyAlignment="1">
      <alignment horizontal="center" vertical="center" wrapText="1"/>
    </xf>
    <xf numFmtId="206" fontId="65" fillId="26" borderId="11" xfId="0" applyNumberFormat="1" applyFont="1" applyFill="1" applyBorder="1" applyAlignment="1">
      <alignment horizontal="center" vertical="center" wrapText="1"/>
    </xf>
    <xf numFmtId="0" fontId="33" fillId="25" borderId="10" xfId="53"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3" applyFont="1" applyFill="1" applyBorder="1" applyAlignment="1" applyProtection="1">
      <alignment horizontal="right" vertical="center" wrapText="1"/>
      <protection locked="0"/>
    </xf>
    <xf numFmtId="0" fontId="59" fillId="26" borderId="0" xfId="0" applyFont="1" applyFill="1" applyAlignment="1">
      <alignment horizontal="center" vertical="center"/>
    </xf>
    <xf numFmtId="0" fontId="59" fillId="26" borderId="0" xfId="0" applyFont="1" applyFill="1" applyBorder="1" applyAlignment="1">
      <alignment vertical="center"/>
    </xf>
    <xf numFmtId="0" fontId="59" fillId="26" borderId="0" xfId="0" applyFont="1" applyFill="1" applyAlignment="1">
      <alignment vertical="center"/>
    </xf>
    <xf numFmtId="0" fontId="37" fillId="26" borderId="0" xfId="0" applyFont="1" applyFill="1" applyAlignment="1">
      <alignment vertical="center"/>
    </xf>
    <xf numFmtId="0" fontId="34" fillId="26" borderId="24" xfId="53" applyFont="1" applyFill="1" applyBorder="1" applyAlignment="1" applyProtection="1">
      <alignment horizontal="center" vertical="center" wrapText="1"/>
      <protection locked="0"/>
    </xf>
    <xf numFmtId="0" fontId="109" fillId="25" borderId="12"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10" fillId="28" borderId="11" xfId="48" applyNumberFormat="1" applyFont="1" applyFill="1" applyBorder="1" applyAlignment="1" applyProtection="1">
      <alignment horizontal="center" vertical="center" wrapText="1"/>
      <protection/>
    </xf>
    <xf numFmtId="181" fontId="108" fillId="27" borderId="24" xfId="0" applyNumberFormat="1" applyFont="1" applyFill="1" applyBorder="1" applyAlignment="1">
      <alignment vertical="center" wrapText="1"/>
    </xf>
    <xf numFmtId="0" fontId="121" fillId="25" borderId="11" xfId="53" applyFont="1" applyFill="1" applyBorder="1" applyAlignment="1">
      <alignment horizontal="center" vertical="center" wrapText="1"/>
      <protection/>
    </xf>
    <xf numFmtId="14" fontId="121" fillId="25" borderId="11" xfId="53" applyNumberFormat="1" applyFont="1" applyFill="1" applyBorder="1" applyAlignment="1">
      <alignment horizontal="center" vertical="center" wrapText="1"/>
      <protection/>
    </xf>
    <xf numFmtId="0" fontId="121" fillId="25" borderId="11" xfId="53" applyNumberFormat="1" applyFont="1" applyFill="1" applyBorder="1" applyAlignment="1">
      <alignment horizontal="center" vertical="center" wrapText="1"/>
      <protection/>
    </xf>
    <xf numFmtId="206" fontId="121" fillId="25" borderId="11" xfId="53" applyNumberFormat="1" applyFont="1" applyFill="1" applyBorder="1" applyAlignment="1">
      <alignment horizontal="center" vertical="center" wrapText="1"/>
      <protection/>
    </xf>
    <xf numFmtId="0" fontId="25" fillId="32" borderId="11" xfId="0" applyFont="1" applyFill="1" applyBorder="1" applyAlignment="1">
      <alignment horizontal="center" vertical="center"/>
    </xf>
    <xf numFmtId="0" fontId="25" fillId="27" borderId="11" xfId="0" applyFont="1" applyFill="1" applyBorder="1" applyAlignment="1">
      <alignment horizontal="center" vertical="center"/>
    </xf>
    <xf numFmtId="181" fontId="110" fillId="27" borderId="11" xfId="48" applyNumberFormat="1" applyFont="1" applyFill="1" applyBorder="1" applyAlignment="1" applyProtection="1">
      <alignment vertical="center" wrapText="1"/>
      <protection/>
    </xf>
    <xf numFmtId="0" fontId="107" fillId="0" borderId="11" xfId="53" applyFont="1" applyFill="1" applyBorder="1" applyAlignment="1">
      <alignment horizontal="center" vertical="center"/>
      <protection/>
    </xf>
    <xf numFmtId="0" fontId="122" fillId="0" borderId="11" xfId="53" applyFont="1" applyFill="1" applyBorder="1" applyAlignment="1">
      <alignment horizontal="center" vertical="center" wrapText="1"/>
      <protection/>
    </xf>
    <xf numFmtId="207" fontId="109" fillId="25" borderId="10" xfId="53" applyNumberFormat="1" applyFont="1" applyFill="1" applyBorder="1" applyAlignment="1" applyProtection="1">
      <alignment vertical="center" wrapText="1"/>
      <protection locked="0"/>
    </xf>
    <xf numFmtId="207" fontId="109" fillId="25" borderId="12" xfId="53" applyNumberFormat="1" applyFont="1" applyFill="1" applyBorder="1" applyAlignment="1" applyProtection="1">
      <alignment vertical="center" wrapText="1"/>
      <protection locked="0"/>
    </xf>
    <xf numFmtId="0" fontId="33" fillId="18" borderId="10" xfId="53" applyNumberFormat="1" applyFont="1" applyFill="1" applyBorder="1" applyAlignment="1" applyProtection="1">
      <alignment horizontal="right" vertical="center" wrapText="1"/>
      <protection locked="0"/>
    </xf>
    <xf numFmtId="0" fontId="25" fillId="26" borderId="0" xfId="53" applyFont="1" applyFill="1" applyAlignment="1" applyProtection="1">
      <alignment vertical="center" wrapText="1"/>
      <protection locked="0"/>
    </xf>
    <xf numFmtId="0" fontId="108" fillId="25" borderId="12" xfId="53" applyFont="1" applyFill="1" applyBorder="1" applyAlignment="1" applyProtection="1">
      <alignment horizontal="right" vertical="center" wrapText="1"/>
      <protection locked="0"/>
    </xf>
    <xf numFmtId="207" fontId="109" fillId="25" borderId="10" xfId="53" applyNumberFormat="1" applyFont="1" applyFill="1" applyBorder="1" applyAlignment="1" applyProtection="1">
      <alignment horizontal="left" vertical="center" wrapText="1"/>
      <protection locked="0"/>
    </xf>
    <xf numFmtId="0" fontId="0" fillId="30" borderId="0" xfId="0" applyFill="1" applyAlignment="1">
      <alignment/>
    </xf>
    <xf numFmtId="0" fontId="42" fillId="30" borderId="0" xfId="0" applyFont="1" applyFill="1" applyAlignment="1">
      <alignment/>
    </xf>
    <xf numFmtId="0" fontId="24" fillId="30" borderId="0" xfId="0" applyFont="1" applyFill="1" applyBorder="1" applyAlignment="1">
      <alignment horizontal="center" vertical="center"/>
    </xf>
    <xf numFmtId="0" fontId="110" fillId="30" borderId="0" xfId="53" applyFont="1" applyFill="1" applyBorder="1" applyAlignment="1">
      <alignment horizontal="center" vertical="center"/>
      <protection/>
    </xf>
    <xf numFmtId="0" fontId="105" fillId="30" borderId="0" xfId="53" applyFont="1" applyFill="1" applyBorder="1" applyAlignment="1">
      <alignment horizontal="center" vertical="center" wrapText="1"/>
      <protection/>
    </xf>
    <xf numFmtId="203" fontId="26" fillId="30" borderId="0" xfId="53" applyNumberFormat="1" applyFont="1" applyFill="1" applyBorder="1" applyAlignment="1">
      <alignment horizontal="center" vertical="center"/>
      <protection/>
    </xf>
    <xf numFmtId="0" fontId="123" fillId="29" borderId="15" xfId="53" applyFont="1" applyFill="1" applyBorder="1" applyAlignment="1">
      <alignment vertical="center" wrapText="1"/>
      <protection/>
    </xf>
    <xf numFmtId="0" fontId="123" fillId="29" borderId="0" xfId="53" applyFont="1" applyFill="1" applyBorder="1" applyAlignment="1">
      <alignment vertical="center" wrapText="1"/>
      <protection/>
    </xf>
    <xf numFmtId="0" fontId="123" fillId="25" borderId="25" xfId="53" applyFont="1" applyFill="1" applyBorder="1" applyAlignment="1">
      <alignment vertical="center" wrapText="1"/>
      <protection/>
    </xf>
    <xf numFmtId="0" fontId="123" fillId="25" borderId="26" xfId="53" applyFont="1" applyFill="1" applyBorder="1" applyAlignment="1">
      <alignment vertical="center" wrapText="1"/>
      <protection/>
    </xf>
    <xf numFmtId="0" fontId="0" fillId="33" borderId="0" xfId="0" applyFill="1" applyAlignment="1">
      <alignment/>
    </xf>
    <xf numFmtId="0" fontId="0" fillId="32" borderId="0" xfId="0" applyFill="1" applyAlignment="1">
      <alignment/>
    </xf>
    <xf numFmtId="0" fontId="24" fillId="32" borderId="13" xfId="0" applyFont="1" applyFill="1" applyBorder="1" applyAlignment="1">
      <alignment horizontal="center"/>
    </xf>
    <xf numFmtId="0" fontId="24" fillId="32" borderId="0" xfId="0" applyFont="1" applyFill="1" applyBorder="1" applyAlignment="1">
      <alignment horizontal="center"/>
    </xf>
    <xf numFmtId="0" fontId="123" fillId="25" borderId="25" xfId="53" applyFont="1" applyFill="1" applyBorder="1" applyAlignment="1">
      <alignment textRotation="90"/>
      <protection/>
    </xf>
    <xf numFmtId="0" fontId="22" fillId="26" borderId="0" xfId="0" applyFont="1" applyFill="1" applyAlignment="1">
      <alignment/>
    </xf>
    <xf numFmtId="0" fontId="0" fillId="26" borderId="0" xfId="0" applyFill="1" applyAlignment="1">
      <alignment/>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119" fillId="0" borderId="11" xfId="0" applyFont="1" applyBorder="1" applyAlignment="1">
      <alignment horizontal="center" vertical="center"/>
    </xf>
    <xf numFmtId="0" fontId="124"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203" fontId="38" fillId="0" borderId="11" xfId="0" applyNumberFormat="1" applyFont="1" applyBorder="1" applyAlignment="1">
      <alignment horizontal="center" vertical="center"/>
    </xf>
    <xf numFmtId="206" fontId="38" fillId="0" borderId="11" xfId="0" applyNumberFormat="1" applyFont="1" applyBorder="1" applyAlignment="1">
      <alignment horizontal="center" vertical="center"/>
    </xf>
    <xf numFmtId="0" fontId="22" fillId="0" borderId="11" xfId="0" applyFont="1" applyBorder="1" applyAlignment="1">
      <alignment horizontal="center" vertical="center"/>
    </xf>
    <xf numFmtId="0" fontId="111" fillId="27" borderId="0" xfId="48" applyFont="1" applyFill="1" applyBorder="1" applyAlignment="1" applyProtection="1">
      <alignment horizontal="center" vertical="center"/>
      <protection/>
    </xf>
    <xf numFmtId="0" fontId="28" fillId="0" borderId="0" xfId="53" applyFont="1" applyAlignment="1" applyProtection="1">
      <alignment horizontal="center" vertical="center" wrapText="1"/>
      <protection locked="0"/>
    </xf>
    <xf numFmtId="0" fontId="28" fillId="0" borderId="0" xfId="53" applyFont="1" applyFill="1" applyAlignment="1">
      <alignment horizontal="center" vertical="center"/>
      <protection/>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lignment horizontal="center" vertical="center"/>
      <protection/>
    </xf>
    <xf numFmtId="206" fontId="28"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0" fontId="73" fillId="0" borderId="0" xfId="53" applyFont="1" applyAlignment="1" applyProtection="1">
      <alignment horizontal="center" vertical="center" wrapText="1"/>
      <protection locked="0"/>
    </xf>
    <xf numFmtId="0" fontId="73" fillId="0" borderId="0" xfId="53" applyFont="1" applyFill="1" applyAlignment="1">
      <alignment horizontal="center" vertical="center"/>
      <protection/>
    </xf>
    <xf numFmtId="207" fontId="73" fillId="0" borderId="0" xfId="53" applyNumberFormat="1" applyFont="1" applyAlignment="1" applyProtection="1">
      <alignment horizontal="center" vertical="center" wrapText="1"/>
      <protection locked="0"/>
    </xf>
    <xf numFmtId="207" fontId="73" fillId="0" borderId="0" xfId="53" applyNumberFormat="1" applyFont="1" applyFill="1" applyAlignment="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pplyProtection="1">
      <alignment horizontal="center" vertical="center" wrapText="1"/>
      <protection locked="0"/>
    </xf>
    <xf numFmtId="206" fontId="28" fillId="0" borderId="0" xfId="53" applyNumberFormat="1" applyFont="1" applyFill="1" applyAlignment="1">
      <alignment horizontal="center" vertical="center"/>
      <protection/>
    </xf>
    <xf numFmtId="207" fontId="28" fillId="0" borderId="0" xfId="53" applyNumberFormat="1" applyFont="1" applyAlignment="1" applyProtection="1">
      <alignment horizontal="center" vertical="center" wrapText="1"/>
      <protection locked="0"/>
    </xf>
    <xf numFmtId="207" fontId="28" fillId="0" borderId="0" xfId="53" applyNumberFormat="1" applyFont="1" applyFill="1" applyAlignment="1" applyProtection="1">
      <alignment horizontal="center" vertical="center" wrapText="1"/>
      <protection locked="0"/>
    </xf>
    <xf numFmtId="203" fontId="28" fillId="0" borderId="0" xfId="53" applyNumberFormat="1" applyFont="1" applyAlignment="1" applyProtection="1">
      <alignment horizontal="center" wrapText="1"/>
      <protection locked="0"/>
    </xf>
    <xf numFmtId="0" fontId="110" fillId="29" borderId="27" xfId="53" applyFont="1" applyFill="1" applyBorder="1" applyAlignment="1">
      <alignment vertical="center"/>
      <protection/>
    </xf>
    <xf numFmtId="0" fontId="110" fillId="29" borderId="24" xfId="53" applyFont="1" applyFill="1" applyBorder="1" applyAlignment="1">
      <alignment vertical="center"/>
      <protection/>
    </xf>
    <xf numFmtId="0" fontId="110" fillId="29" borderId="28" xfId="53" applyFont="1" applyFill="1" applyBorder="1" applyAlignment="1">
      <alignment vertical="center"/>
      <protection/>
    </xf>
    <xf numFmtId="0" fontId="125" fillId="29" borderId="24" xfId="53" applyFont="1" applyFill="1" applyBorder="1" applyAlignment="1">
      <alignment horizontal="right" vertical="center"/>
      <protection/>
    </xf>
    <xf numFmtId="49" fontId="126" fillId="29" borderId="24" xfId="53" applyNumberFormat="1" applyFont="1" applyFill="1" applyBorder="1" applyAlignment="1">
      <alignment horizontal="left" vertical="center"/>
      <protection/>
    </xf>
    <xf numFmtId="0" fontId="23" fillId="0" borderId="11" xfId="0" applyFont="1" applyBorder="1" applyAlignment="1">
      <alignment horizontal="center" vertical="center"/>
    </xf>
    <xf numFmtId="0" fontId="109" fillId="0" borderId="11" xfId="53" applyFont="1" applyFill="1" applyBorder="1" applyAlignment="1" applyProtection="1">
      <alignment horizontal="left" vertical="center" wrapText="1"/>
      <protection hidden="1"/>
    </xf>
    <xf numFmtId="0" fontId="109" fillId="34" borderId="11" xfId="53" applyFont="1" applyFill="1" applyBorder="1" applyAlignment="1" applyProtection="1">
      <alignment horizontal="center" vertical="center" wrapText="1"/>
      <protection hidden="1"/>
    </xf>
    <xf numFmtId="14" fontId="37" fillId="34" borderId="11" xfId="53" applyNumberFormat="1" applyFont="1" applyFill="1" applyBorder="1" applyAlignment="1" applyProtection="1">
      <alignment horizontal="center" vertical="center" wrapText="1"/>
      <protection locked="0"/>
    </xf>
    <xf numFmtId="0" fontId="37" fillId="34" borderId="11" xfId="53" applyFont="1" applyFill="1" applyBorder="1" applyAlignment="1" applyProtection="1">
      <alignment vertical="center" wrapText="1"/>
      <protection locked="0"/>
    </xf>
    <xf numFmtId="0" fontId="37" fillId="34" borderId="11" xfId="53" applyFont="1" applyFill="1" applyBorder="1" applyAlignment="1" applyProtection="1">
      <alignment horizontal="left" vertical="center" wrapText="1"/>
      <protection locked="0"/>
    </xf>
    <xf numFmtId="0" fontId="122" fillId="34" borderId="11" xfId="53" applyFont="1" applyFill="1" applyBorder="1" applyAlignment="1" applyProtection="1">
      <alignment horizontal="center" vertical="center" wrapText="1"/>
      <protection locked="0"/>
    </xf>
    <xf numFmtId="203" fontId="37" fillId="34" borderId="11" xfId="53" applyNumberFormat="1" applyFont="1" applyFill="1" applyBorder="1" applyAlignment="1" applyProtection="1">
      <alignment horizontal="center" vertical="center" wrapText="1"/>
      <protection locked="0"/>
    </xf>
    <xf numFmtId="49" fontId="37" fillId="34" borderId="11" xfId="53" applyNumberFormat="1" applyFont="1" applyFill="1" applyBorder="1" applyAlignment="1" applyProtection="1">
      <alignment horizontal="center" vertical="center" wrapText="1"/>
      <protection locked="0"/>
    </xf>
    <xf numFmtId="1" fontId="37" fillId="34" borderId="11" xfId="53" applyNumberFormat="1" applyFont="1" applyFill="1" applyBorder="1" applyAlignment="1" applyProtection="1">
      <alignment horizontal="center" vertical="center" wrapText="1"/>
      <protection locked="0"/>
    </xf>
    <xf numFmtId="0" fontId="109" fillId="26" borderId="26" xfId="53" applyFont="1" applyFill="1" applyBorder="1" applyAlignment="1" applyProtection="1">
      <alignment horizontal="left" vertical="center" wrapText="1"/>
      <protection hidden="1"/>
    </xf>
    <xf numFmtId="0" fontId="109" fillId="26" borderId="26" xfId="53" applyFont="1" applyFill="1" applyBorder="1" applyAlignment="1" applyProtection="1">
      <alignment horizontal="center" vertical="center" wrapText="1"/>
      <protection hidden="1"/>
    </xf>
    <xf numFmtId="14" fontId="37" fillId="26" borderId="26" xfId="53" applyNumberFormat="1" applyFont="1" applyFill="1" applyBorder="1" applyAlignment="1" applyProtection="1">
      <alignment horizontal="center" vertical="center" wrapText="1"/>
      <protection locked="0"/>
    </xf>
    <xf numFmtId="0" fontId="37" fillId="26" borderId="26" xfId="53" applyFont="1" applyFill="1" applyBorder="1" applyAlignment="1" applyProtection="1">
      <alignment vertical="center" wrapText="1"/>
      <protection locked="0"/>
    </xf>
    <xf numFmtId="0" fontId="37" fillId="26" borderId="26" xfId="53" applyFont="1" applyFill="1" applyBorder="1" applyAlignment="1" applyProtection="1">
      <alignment horizontal="left" vertical="center" wrapText="1"/>
      <protection locked="0"/>
    </xf>
    <xf numFmtId="0" fontId="122" fillId="26" borderId="26" xfId="53" applyFont="1" applyFill="1" applyBorder="1" applyAlignment="1" applyProtection="1">
      <alignment horizontal="center" vertical="center" wrapText="1"/>
      <protection locked="0"/>
    </xf>
    <xf numFmtId="203" fontId="37" fillId="26" borderId="26" xfId="53" applyNumberFormat="1" applyFont="1" applyFill="1" applyBorder="1" applyAlignment="1" applyProtection="1">
      <alignment horizontal="center" vertical="center" wrapText="1"/>
      <protection locked="0"/>
    </xf>
    <xf numFmtId="49" fontId="37" fillId="26" borderId="26" xfId="53" applyNumberFormat="1" applyFont="1" applyFill="1" applyBorder="1" applyAlignment="1" applyProtection="1">
      <alignment horizontal="center" vertical="center" wrapText="1"/>
      <protection locked="0"/>
    </xf>
    <xf numFmtId="1" fontId="37" fillId="26" borderId="26" xfId="53" applyNumberFormat="1" applyFont="1" applyFill="1" applyBorder="1" applyAlignment="1" applyProtection="1">
      <alignment horizontal="center" vertical="center" wrapText="1"/>
      <protection locked="0"/>
    </xf>
    <xf numFmtId="0" fontId="109" fillId="26" borderId="11" xfId="53" applyFont="1" applyFill="1" applyBorder="1" applyAlignment="1" applyProtection="1">
      <alignment horizontal="left" vertical="center" wrapText="1"/>
      <protection hidden="1"/>
    </xf>
    <xf numFmtId="0" fontId="109" fillId="26" borderId="11" xfId="53" applyFont="1" applyFill="1" applyBorder="1" applyAlignment="1" applyProtection="1">
      <alignment horizontal="center" vertical="center" wrapText="1"/>
      <protection hidden="1"/>
    </xf>
    <xf numFmtId="14" fontId="37" fillId="26" borderId="11" xfId="53" applyNumberFormat="1" applyFont="1" applyFill="1" applyBorder="1" applyAlignment="1" applyProtection="1">
      <alignment horizontal="center" vertical="center" wrapText="1"/>
      <protection locked="0"/>
    </xf>
    <xf numFmtId="0" fontId="37" fillId="26" borderId="11" xfId="53" applyFont="1" applyFill="1" applyBorder="1" applyAlignment="1" applyProtection="1">
      <alignment vertical="center" wrapText="1"/>
      <protection locked="0"/>
    </xf>
    <xf numFmtId="0" fontId="37" fillId="26" borderId="11" xfId="53" applyFont="1" applyFill="1" applyBorder="1" applyAlignment="1" applyProtection="1">
      <alignment horizontal="left" vertical="center" wrapText="1"/>
      <protection locked="0"/>
    </xf>
    <xf numFmtId="0" fontId="122" fillId="26" borderId="11" xfId="53" applyFont="1" applyFill="1" applyBorder="1" applyAlignment="1" applyProtection="1">
      <alignment horizontal="center" vertical="center" wrapText="1"/>
      <protection locked="0"/>
    </xf>
    <xf numFmtId="203" fontId="37" fillId="26" borderId="11" xfId="53" applyNumberFormat="1" applyFont="1" applyFill="1" applyBorder="1" applyAlignment="1" applyProtection="1">
      <alignment horizontal="center" vertical="center" wrapText="1"/>
      <protection locked="0"/>
    </xf>
    <xf numFmtId="0" fontId="109" fillId="0" borderId="26" xfId="53" applyFont="1" applyFill="1" applyBorder="1" applyAlignment="1" applyProtection="1">
      <alignment horizontal="left" vertical="center" wrapText="1"/>
      <protection hidden="1"/>
    </xf>
    <xf numFmtId="0" fontId="109" fillId="34" borderId="26" xfId="53" applyFont="1" applyFill="1" applyBorder="1" applyAlignment="1" applyProtection="1">
      <alignment horizontal="center" vertical="center" wrapText="1"/>
      <protection hidden="1"/>
    </xf>
    <xf numFmtId="14" fontId="37" fillId="34" borderId="26" xfId="53" applyNumberFormat="1" applyFont="1" applyFill="1" applyBorder="1" applyAlignment="1" applyProtection="1">
      <alignment horizontal="center" vertical="center" wrapText="1"/>
      <protection locked="0"/>
    </xf>
    <xf numFmtId="0" fontId="37" fillId="34" borderId="26" xfId="53" applyFont="1" applyFill="1" applyBorder="1" applyAlignment="1" applyProtection="1">
      <alignment vertical="center" wrapText="1"/>
      <protection locked="0"/>
    </xf>
    <xf numFmtId="0" fontId="37" fillId="34" borderId="26" xfId="53" applyFont="1" applyFill="1" applyBorder="1" applyAlignment="1" applyProtection="1">
      <alignment horizontal="left" vertical="center" wrapText="1"/>
      <protection locked="0"/>
    </xf>
    <xf numFmtId="0" fontId="122" fillId="34" borderId="26" xfId="53" applyFont="1" applyFill="1" applyBorder="1" applyAlignment="1" applyProtection="1">
      <alignment horizontal="center" vertical="center" wrapText="1"/>
      <protection locked="0"/>
    </xf>
    <xf numFmtId="203" fontId="37" fillId="34" borderId="26" xfId="53" applyNumberFormat="1" applyFont="1" applyFill="1" applyBorder="1" applyAlignment="1" applyProtection="1">
      <alignment horizontal="center" vertical="center" wrapText="1"/>
      <protection locked="0"/>
    </xf>
    <xf numFmtId="49" fontId="37" fillId="34" borderId="26" xfId="53" applyNumberFormat="1" applyFont="1" applyFill="1" applyBorder="1" applyAlignment="1" applyProtection="1">
      <alignment horizontal="center" vertical="center" wrapText="1"/>
      <protection locked="0"/>
    </xf>
    <xf numFmtId="1" fontId="37" fillId="34" borderId="26" xfId="53" applyNumberFormat="1" applyFont="1" applyFill="1" applyBorder="1" applyAlignment="1" applyProtection="1">
      <alignment horizontal="center" vertical="center" wrapText="1"/>
      <protection locked="0"/>
    </xf>
    <xf numFmtId="49" fontId="37" fillId="26" borderId="11" xfId="53" applyNumberFormat="1" applyFont="1" applyFill="1" applyBorder="1" applyAlignment="1" applyProtection="1">
      <alignment horizontal="center" vertical="center" wrapText="1"/>
      <protection locked="0"/>
    </xf>
    <xf numFmtId="1" fontId="37" fillId="26" borderId="11" xfId="53" applyNumberFormat="1" applyFont="1" applyFill="1" applyBorder="1" applyAlignment="1" applyProtection="1">
      <alignment horizontal="center" vertical="center" wrapText="1"/>
      <protection locked="0"/>
    </xf>
    <xf numFmtId="0" fontId="109" fillId="34" borderId="29" xfId="53" applyFont="1" applyFill="1" applyBorder="1" applyAlignment="1" applyProtection="1">
      <alignment horizontal="center" vertical="center" wrapText="1"/>
      <protection hidden="1"/>
    </xf>
    <xf numFmtId="14" fontId="37" fillId="34" borderId="29" xfId="53" applyNumberFormat="1" applyFont="1" applyFill="1" applyBorder="1" applyAlignment="1" applyProtection="1">
      <alignment horizontal="center" vertical="center" wrapText="1"/>
      <protection locked="0"/>
    </xf>
    <xf numFmtId="0" fontId="37" fillId="34" borderId="29" xfId="53" applyFont="1" applyFill="1" applyBorder="1" applyAlignment="1" applyProtection="1">
      <alignment vertical="center" wrapText="1"/>
      <protection locked="0"/>
    </xf>
    <xf numFmtId="0" fontId="37" fillId="34" borderId="29" xfId="53" applyFont="1" applyFill="1" applyBorder="1" applyAlignment="1" applyProtection="1">
      <alignment horizontal="left" vertical="center" wrapText="1"/>
      <protection locked="0"/>
    </xf>
    <xf numFmtId="0" fontId="122" fillId="34" borderId="29" xfId="53" applyFont="1" applyFill="1" applyBorder="1" applyAlignment="1" applyProtection="1">
      <alignment horizontal="center" vertical="center" wrapText="1"/>
      <protection locked="0"/>
    </xf>
    <xf numFmtId="203" fontId="37" fillId="34" borderId="29" xfId="53" applyNumberFormat="1" applyFont="1" applyFill="1" applyBorder="1" applyAlignment="1" applyProtection="1">
      <alignment horizontal="center" vertical="center" wrapText="1"/>
      <protection locked="0"/>
    </xf>
    <xf numFmtId="49" fontId="37" fillId="34" borderId="29" xfId="53" applyNumberFormat="1" applyFont="1" applyFill="1" applyBorder="1" applyAlignment="1" applyProtection="1">
      <alignment horizontal="center" vertical="center" wrapText="1"/>
      <protection locked="0"/>
    </xf>
    <xf numFmtId="1" fontId="37" fillId="34" borderId="29" xfId="53" applyNumberFormat="1" applyFont="1" applyFill="1" applyBorder="1" applyAlignment="1" applyProtection="1">
      <alignment horizontal="center" vertical="center" wrapText="1"/>
      <protection locked="0"/>
    </xf>
    <xf numFmtId="14" fontId="109" fillId="26" borderId="26" xfId="53" applyNumberFormat="1" applyFont="1" applyFill="1" applyBorder="1" applyAlignment="1" applyProtection="1">
      <alignment horizontal="center" vertical="center" wrapText="1"/>
      <protection hidden="1"/>
    </xf>
    <xf numFmtId="14" fontId="109" fillId="26" borderId="11" xfId="53" applyNumberFormat="1" applyFont="1" applyFill="1" applyBorder="1" applyAlignment="1" applyProtection="1">
      <alignment horizontal="center" vertical="center" wrapText="1"/>
      <protection hidden="1"/>
    </xf>
    <xf numFmtId="14" fontId="107" fillId="26" borderId="11" xfId="53" applyNumberFormat="1" applyFont="1" applyFill="1" applyBorder="1" applyAlignment="1" applyProtection="1">
      <alignment horizontal="center" vertical="center" wrapText="1"/>
      <protection locked="0"/>
    </xf>
    <xf numFmtId="0" fontId="109" fillId="26" borderId="29" xfId="53" applyFont="1" applyFill="1" applyBorder="1" applyAlignment="1" applyProtection="1">
      <alignment horizontal="left" vertical="center" wrapText="1"/>
      <protection hidden="1"/>
    </xf>
    <xf numFmtId="0" fontId="122" fillId="26" borderId="11" xfId="53" applyFont="1" applyFill="1" applyBorder="1" applyAlignment="1" applyProtection="1">
      <alignment vertical="center" wrapText="1"/>
      <protection locked="0"/>
    </xf>
    <xf numFmtId="0" fontId="43" fillId="0" borderId="11" xfId="53" applyFont="1" applyFill="1" applyBorder="1" applyAlignment="1">
      <alignment horizontal="center" vertical="center"/>
      <protection/>
    </xf>
    <xf numFmtId="0" fontId="127" fillId="0" borderId="11" xfId="53" applyFont="1" applyFill="1" applyBorder="1" applyAlignment="1">
      <alignment horizontal="center" vertical="center"/>
      <protection/>
    </xf>
    <xf numFmtId="203" fontId="43" fillId="0" borderId="11" xfId="53" applyNumberFormat="1" applyFont="1" applyFill="1" applyBorder="1" applyAlignment="1">
      <alignment horizontal="center" vertical="center"/>
      <protection/>
    </xf>
    <xf numFmtId="206" fontId="43" fillId="0" borderId="11" xfId="53" applyNumberFormat="1" applyFont="1" applyFill="1" applyBorder="1" applyAlignment="1">
      <alignment horizontal="center" vertical="center"/>
      <protection/>
    </xf>
    <xf numFmtId="0" fontId="128" fillId="0" borderId="11" xfId="53" applyFont="1" applyFill="1" applyBorder="1" applyAlignment="1">
      <alignment horizontal="center" vertical="center" wrapText="1"/>
      <protection/>
    </xf>
    <xf numFmtId="0" fontId="43" fillId="0" borderId="11" xfId="53" applyFont="1" applyFill="1" applyBorder="1" applyAlignment="1" applyProtection="1">
      <alignment horizontal="center" vertical="center" wrapText="1"/>
      <protection locked="0"/>
    </xf>
    <xf numFmtId="0" fontId="127" fillId="0" borderId="11" xfId="53" applyFont="1" applyFill="1" applyBorder="1" applyAlignment="1" applyProtection="1">
      <alignment horizontal="center" vertical="center" wrapText="1"/>
      <protection locked="0"/>
    </xf>
    <xf numFmtId="1" fontId="43" fillId="0" borderId="11" xfId="53" applyNumberFormat="1" applyFont="1" applyFill="1" applyBorder="1" applyAlignment="1" applyProtection="1">
      <alignment horizontal="center" vertical="center"/>
      <protection hidden="1"/>
    </xf>
    <xf numFmtId="14" fontId="43" fillId="0" borderId="11" xfId="53" applyNumberFormat="1" applyFont="1" applyFill="1" applyBorder="1" applyAlignment="1" applyProtection="1">
      <alignment horizontal="center" vertical="center"/>
      <protection hidden="1"/>
    </xf>
    <xf numFmtId="0" fontId="43" fillId="0" borderId="11" xfId="53" applyNumberFormat="1" applyFont="1" applyFill="1" applyBorder="1" applyAlignment="1" applyProtection="1">
      <alignment horizontal="left" vertical="center" wrapText="1"/>
      <protection hidden="1"/>
    </xf>
    <xf numFmtId="1" fontId="37" fillId="0" borderId="11" xfId="53" applyNumberFormat="1" applyFont="1" applyFill="1" applyBorder="1" applyAlignment="1" applyProtection="1">
      <alignment horizontal="center" vertical="center"/>
      <protection hidden="1"/>
    </xf>
    <xf numFmtId="14" fontId="37" fillId="0" borderId="11" xfId="53" applyNumberFormat="1" applyFont="1" applyFill="1" applyBorder="1" applyAlignment="1" applyProtection="1">
      <alignment horizontal="center" vertical="center"/>
      <protection hidden="1"/>
    </xf>
    <xf numFmtId="0" fontId="37" fillId="0" borderId="11" xfId="53" applyNumberFormat="1" applyFont="1" applyFill="1" applyBorder="1" applyAlignment="1" applyProtection="1">
      <alignment horizontal="left" vertical="center" wrapText="1"/>
      <protection hidden="1"/>
    </xf>
    <xf numFmtId="1" fontId="128" fillId="0" borderId="11" xfId="53" applyNumberFormat="1" applyFont="1" applyFill="1" applyBorder="1" applyAlignment="1" applyProtection="1">
      <alignment horizontal="center" vertical="center" wrapText="1"/>
      <protection hidden="1"/>
    </xf>
    <xf numFmtId="14" fontId="128" fillId="0" borderId="11" xfId="53" applyNumberFormat="1" applyFont="1" applyFill="1" applyBorder="1" applyAlignment="1" applyProtection="1">
      <alignment horizontal="center" vertical="center" wrapText="1"/>
      <protection hidden="1"/>
    </xf>
    <xf numFmtId="0" fontId="128" fillId="0" borderId="11" xfId="53" applyFont="1" applyFill="1" applyBorder="1" applyAlignment="1" applyProtection="1">
      <alignment vertical="center" wrapText="1"/>
      <protection hidden="1"/>
    </xf>
    <xf numFmtId="1" fontId="43" fillId="0" borderId="11" xfId="53" applyNumberFormat="1" applyFont="1" applyFill="1" applyBorder="1" applyAlignment="1" applyProtection="1">
      <alignment horizontal="center" vertical="center" wrapText="1"/>
      <protection hidden="1"/>
    </xf>
    <xf numFmtId="14" fontId="43" fillId="0" borderId="11" xfId="53" applyNumberFormat="1" applyFont="1" applyFill="1" applyBorder="1" applyAlignment="1" applyProtection="1">
      <alignment horizontal="center" vertical="center" wrapText="1"/>
      <protection hidden="1"/>
    </xf>
    <xf numFmtId="0" fontId="43" fillId="0" borderId="11" xfId="53" applyFont="1" applyFill="1" applyBorder="1" applyAlignment="1" applyProtection="1">
      <alignment horizontal="left" vertical="center" wrapText="1"/>
      <protection hidden="1"/>
    </xf>
    <xf numFmtId="181" fontId="108" fillId="27" borderId="28" xfId="0" applyNumberFormat="1" applyFont="1" applyFill="1" applyBorder="1" applyAlignment="1">
      <alignment horizontal="center" vertical="center" wrapText="1"/>
    </xf>
    <xf numFmtId="203" fontId="77" fillId="0" borderId="11" xfId="0" applyNumberFormat="1" applyFont="1" applyBorder="1" applyAlignment="1" applyProtection="1">
      <alignment horizontal="center" vertical="center"/>
      <protection hidden="1"/>
    </xf>
    <xf numFmtId="0" fontId="129" fillId="0" borderId="11" xfId="0" applyFont="1" applyBorder="1" applyAlignment="1" applyProtection="1">
      <alignment horizontal="center" vertical="center"/>
      <protection hidden="1"/>
    </xf>
    <xf numFmtId="207" fontId="77" fillId="30" borderId="11" xfId="0" applyNumberFormat="1" applyFont="1" applyFill="1" applyBorder="1" applyAlignment="1" applyProtection="1">
      <alignment horizontal="center" vertical="center"/>
      <protection hidden="1"/>
    </xf>
    <xf numFmtId="0" fontId="129" fillId="30" borderId="11" xfId="0" applyFont="1" applyFill="1" applyBorder="1" applyAlignment="1" applyProtection="1">
      <alignment horizontal="center" vertical="center"/>
      <protection hidden="1"/>
    </xf>
    <xf numFmtId="0" fontId="77" fillId="26" borderId="11" xfId="0" applyFont="1" applyFill="1" applyBorder="1" applyAlignment="1" applyProtection="1">
      <alignment horizontal="center" vertical="center"/>
      <protection hidden="1"/>
    </xf>
    <xf numFmtId="0" fontId="129" fillId="26" borderId="11" xfId="0" applyFont="1" applyFill="1" applyBorder="1" applyAlignment="1" applyProtection="1">
      <alignment horizontal="center" vertical="center"/>
      <protection hidden="1"/>
    </xf>
    <xf numFmtId="206" fontId="77" fillId="30" borderId="11" xfId="0" applyNumberFormat="1" applyFont="1" applyFill="1" applyBorder="1" applyAlignment="1" applyProtection="1">
      <alignment horizontal="center" vertical="center"/>
      <protection hidden="1"/>
    </xf>
    <xf numFmtId="1" fontId="129" fillId="30" borderId="11" xfId="0" applyNumberFormat="1" applyFont="1" applyFill="1" applyBorder="1" applyAlignment="1" applyProtection="1">
      <alignment horizontal="center" vertical="center"/>
      <protection hidden="1"/>
    </xf>
    <xf numFmtId="203" fontId="77" fillId="26" borderId="11" xfId="0" applyNumberFormat="1" applyFont="1" applyFill="1" applyBorder="1" applyAlignment="1" applyProtection="1">
      <alignment horizontal="center" vertical="center"/>
      <protection hidden="1"/>
    </xf>
    <xf numFmtId="1" fontId="130" fillId="30" borderId="11" xfId="0" applyNumberFormat="1" applyFont="1" applyFill="1" applyBorder="1" applyAlignment="1">
      <alignment horizontal="center" vertical="center"/>
    </xf>
    <xf numFmtId="1" fontId="43" fillId="0" borderId="11" xfId="53" applyNumberFormat="1" applyFont="1" applyFill="1" applyBorder="1" applyAlignment="1" applyProtection="1">
      <alignment horizontal="center" vertical="center" wrapText="1"/>
      <protection hidden="1"/>
    </xf>
    <xf numFmtId="14" fontId="43" fillId="0" borderId="11" xfId="53" applyNumberFormat="1" applyFont="1" applyFill="1" applyBorder="1" applyAlignment="1" applyProtection="1">
      <alignment horizontal="center" vertical="center" wrapText="1"/>
      <protection hidden="1"/>
    </xf>
    <xf numFmtId="0" fontId="128" fillId="0" borderId="11" xfId="53" applyFont="1" applyFill="1" applyBorder="1" applyAlignment="1" applyProtection="1">
      <alignment horizontal="left" vertical="center" wrapText="1"/>
      <protection hidden="1"/>
    </xf>
    <xf numFmtId="0" fontId="130" fillId="35" borderId="11" xfId="0" applyFont="1" applyFill="1" applyBorder="1" applyAlignment="1" applyProtection="1">
      <alignment horizontal="center" vertical="center"/>
      <protection hidden="1"/>
    </xf>
    <xf numFmtId="0" fontId="130" fillId="36" borderId="11" xfId="0" applyFont="1" applyFill="1" applyBorder="1" applyAlignment="1" applyProtection="1">
      <alignment horizontal="center" vertical="center"/>
      <protection hidden="1"/>
    </xf>
    <xf numFmtId="0" fontId="43" fillId="0" borderId="11" xfId="53" applyFont="1" applyFill="1" applyBorder="1" applyAlignment="1" applyProtection="1">
      <alignment horizontal="center" vertical="center"/>
      <protection hidden="1"/>
    </xf>
    <xf numFmtId="0" fontId="127" fillId="0" borderId="11" xfId="53" applyFont="1" applyFill="1" applyBorder="1" applyAlignment="1" applyProtection="1">
      <alignment horizontal="center" vertical="center"/>
      <protection hidden="1"/>
    </xf>
    <xf numFmtId="0" fontId="28" fillId="25" borderId="12" xfId="53" applyFont="1" applyFill="1" applyBorder="1" applyAlignment="1" applyProtection="1">
      <alignment horizontal="center" vertical="center" wrapText="1"/>
      <protection locked="0"/>
    </xf>
    <xf numFmtId="0" fontId="23" fillId="0" borderId="11" xfId="0" applyFont="1" applyBorder="1" applyAlignment="1" applyProtection="1">
      <alignment horizontal="left" vertical="center"/>
      <protection hidden="1" locked="0"/>
    </xf>
    <xf numFmtId="0" fontId="43" fillId="0" borderId="11" xfId="53" applyFont="1" applyFill="1" applyBorder="1" applyAlignment="1" applyProtection="1">
      <alignment horizontal="center" vertical="center"/>
      <protection locked="0"/>
    </xf>
    <xf numFmtId="206" fontId="43" fillId="25" borderId="11" xfId="53" applyNumberFormat="1" applyFont="1" applyFill="1" applyBorder="1" applyAlignment="1" applyProtection="1">
      <alignment horizontal="center" vertical="center"/>
      <protection locked="0"/>
    </xf>
    <xf numFmtId="1" fontId="43" fillId="25" borderId="11" xfId="53" applyNumberFormat="1" applyFont="1" applyFill="1" applyBorder="1" applyAlignment="1" applyProtection="1">
      <alignment horizontal="center" vertical="center"/>
      <protection locked="0"/>
    </xf>
    <xf numFmtId="0" fontId="37" fillId="0" borderId="11" xfId="53" applyFont="1" applyFill="1" applyBorder="1" applyAlignment="1" applyProtection="1">
      <alignment horizontal="center" vertical="center"/>
      <protection locked="0"/>
    </xf>
    <xf numFmtId="14" fontId="37" fillId="0" borderId="11" xfId="53" applyNumberFormat="1" applyFont="1" applyFill="1" applyBorder="1" applyAlignment="1" applyProtection="1">
      <alignment horizontal="center" vertical="center"/>
      <protection locked="0"/>
    </xf>
    <xf numFmtId="0" fontId="37" fillId="0" borderId="11" xfId="53" applyFont="1" applyFill="1" applyBorder="1" applyAlignment="1" applyProtection="1">
      <alignment horizontal="left" vertical="center" wrapText="1"/>
      <protection locked="0"/>
    </xf>
    <xf numFmtId="0" fontId="122" fillId="0" borderId="11" xfId="53" applyFont="1" applyFill="1" applyBorder="1" applyAlignment="1" applyProtection="1">
      <alignment horizontal="left" vertical="center" wrapText="1"/>
      <protection locked="0"/>
    </xf>
    <xf numFmtId="1" fontId="109" fillId="25" borderId="11" xfId="53" applyNumberFormat="1" applyFont="1" applyFill="1" applyBorder="1" applyAlignment="1" applyProtection="1">
      <alignment horizontal="center" vertical="center"/>
      <protection locked="0"/>
    </xf>
    <xf numFmtId="207" fontId="77" fillId="34" borderId="11" xfId="0" applyNumberFormat="1" applyFont="1" applyFill="1" applyBorder="1" applyAlignment="1" applyProtection="1">
      <alignment horizontal="center" vertical="center"/>
      <protection hidden="1"/>
    </xf>
    <xf numFmtId="0" fontId="129" fillId="34" borderId="11" xfId="0" applyFont="1" applyFill="1" applyBorder="1" applyAlignment="1" applyProtection="1">
      <alignment horizontal="center" vertical="center"/>
      <protection hidden="1"/>
    </xf>
    <xf numFmtId="206" fontId="77" fillId="26" borderId="11" xfId="0" applyNumberFormat="1" applyFont="1" applyFill="1" applyBorder="1" applyAlignment="1" applyProtection="1">
      <alignment horizontal="center" vertical="center"/>
      <protection hidden="1"/>
    </xf>
    <xf numFmtId="206" fontId="37" fillId="25" borderId="11" xfId="53" applyNumberFormat="1" applyFont="1" applyFill="1" applyBorder="1" applyAlignment="1" applyProtection="1">
      <alignment horizontal="center" vertical="center"/>
      <protection locked="0"/>
    </xf>
    <xf numFmtId="0" fontId="123" fillId="37" borderId="11" xfId="53" applyFont="1" applyFill="1" applyBorder="1" applyAlignment="1" applyProtection="1">
      <alignment horizontal="center" vertical="center" wrapText="1"/>
      <protection locked="0"/>
    </xf>
    <xf numFmtId="0" fontId="109" fillId="0" borderId="11" xfId="53" applyFont="1" applyFill="1" applyBorder="1" applyAlignment="1" applyProtection="1">
      <alignment vertical="center" wrapText="1"/>
      <protection hidden="1"/>
    </xf>
    <xf numFmtId="0" fontId="109" fillId="26" borderId="11" xfId="53" applyFont="1" applyFill="1" applyBorder="1" applyAlignment="1" applyProtection="1">
      <alignment vertical="center" wrapText="1"/>
      <protection hidden="1"/>
    </xf>
    <xf numFmtId="14" fontId="37" fillId="26" borderId="11" xfId="53" applyNumberFormat="1" applyFont="1" applyFill="1" applyBorder="1" applyAlignment="1" applyProtection="1">
      <alignment vertical="center" wrapText="1"/>
      <protection locked="0"/>
    </xf>
    <xf numFmtId="203" fontId="37" fillId="26" borderId="11" xfId="53" applyNumberFormat="1" applyFont="1" applyFill="1" applyBorder="1" applyAlignment="1" applyProtection="1">
      <alignment vertical="center" wrapText="1"/>
      <protection locked="0"/>
    </xf>
    <xf numFmtId="1" fontId="37" fillId="26" borderId="26" xfId="53" applyNumberFormat="1" applyFont="1" applyFill="1" applyBorder="1" applyAlignment="1" applyProtection="1">
      <alignment vertical="center" wrapText="1"/>
      <protection locked="0"/>
    </xf>
    <xf numFmtId="0" fontId="123" fillId="37" borderId="11" xfId="53" applyFont="1" applyFill="1" applyBorder="1" applyAlignment="1" applyProtection="1">
      <alignment horizontal="center" vertical="center" wrapText="1"/>
      <protection locked="0"/>
    </xf>
    <xf numFmtId="1" fontId="45" fillId="0" borderId="11" xfId="53" applyNumberFormat="1" applyFont="1" applyFill="1" applyBorder="1" applyAlignment="1" applyProtection="1">
      <alignment horizontal="center" vertical="center"/>
      <protection hidden="1"/>
    </xf>
    <xf numFmtId="14" fontId="45" fillId="0" borderId="11" xfId="53" applyNumberFormat="1" applyFont="1" applyFill="1" applyBorder="1" applyAlignment="1" applyProtection="1">
      <alignment horizontal="center" vertical="center"/>
      <protection hidden="1"/>
    </xf>
    <xf numFmtId="0" fontId="45" fillId="0" borderId="11" xfId="53" applyNumberFormat="1" applyFont="1" applyFill="1" applyBorder="1" applyAlignment="1" applyProtection="1">
      <alignment horizontal="left" vertical="center" wrapText="1"/>
      <protection hidden="1"/>
    </xf>
    <xf numFmtId="203" fontId="45" fillId="25" borderId="11" xfId="53" applyNumberFormat="1" applyFont="1" applyFill="1" applyBorder="1" applyAlignment="1" applyProtection="1">
      <alignment horizontal="center" vertical="center"/>
      <protection locked="0"/>
    </xf>
    <xf numFmtId="1" fontId="45" fillId="25" borderId="11" xfId="53" applyNumberFormat="1" applyFont="1" applyFill="1" applyBorder="1" applyAlignment="1" applyProtection="1">
      <alignment horizontal="center" vertical="center"/>
      <protection locked="0"/>
    </xf>
    <xf numFmtId="0" fontId="45" fillId="0" borderId="11" xfId="53" applyFont="1" applyFill="1" applyBorder="1" applyAlignment="1" applyProtection="1">
      <alignment horizontal="center" vertical="center"/>
      <protection locked="0"/>
    </xf>
    <xf numFmtId="14" fontId="45" fillId="0" borderId="11" xfId="53" applyNumberFormat="1" applyFont="1" applyFill="1" applyBorder="1" applyAlignment="1" applyProtection="1">
      <alignment horizontal="center" vertical="center"/>
      <protection locked="0"/>
    </xf>
    <xf numFmtId="0" fontId="45" fillId="0" borderId="11" xfId="53" applyFont="1" applyFill="1" applyBorder="1" applyAlignment="1" applyProtection="1">
      <alignment horizontal="left" vertical="center" wrapText="1"/>
      <protection locked="0"/>
    </xf>
    <xf numFmtId="0" fontId="131" fillId="0" borderId="11" xfId="53" applyFont="1" applyFill="1" applyBorder="1" applyAlignment="1" applyProtection="1">
      <alignment horizontal="left" vertical="center" wrapText="1"/>
      <protection locked="0"/>
    </xf>
    <xf numFmtId="1" fontId="132" fillId="25" borderId="11" xfId="53" applyNumberFormat="1" applyFont="1" applyFill="1" applyBorder="1" applyAlignment="1" applyProtection="1">
      <alignment horizontal="center" vertical="center"/>
      <protection locked="0"/>
    </xf>
    <xf numFmtId="206" fontId="45" fillId="25" borderId="11" xfId="53" applyNumberFormat="1" applyFont="1" applyFill="1" applyBorder="1" applyAlignment="1" applyProtection="1">
      <alignment horizontal="center" vertical="center"/>
      <protection locked="0"/>
    </xf>
    <xf numFmtId="1" fontId="45" fillId="0" borderId="11" xfId="53" applyNumberFormat="1" applyFont="1" applyFill="1" applyBorder="1" applyAlignment="1" applyProtection="1">
      <alignment horizontal="center" vertical="center" wrapText="1"/>
      <protection hidden="1"/>
    </xf>
    <xf numFmtId="14" fontId="45" fillId="0" borderId="11" xfId="53" applyNumberFormat="1" applyFont="1" applyFill="1" applyBorder="1" applyAlignment="1" applyProtection="1">
      <alignment horizontal="center" vertical="center" wrapText="1"/>
      <protection hidden="1"/>
    </xf>
    <xf numFmtId="0" fontId="45" fillId="0" borderId="11" xfId="53" applyFont="1" applyFill="1" applyBorder="1" applyAlignment="1" applyProtection="1">
      <alignment horizontal="left" vertical="center" wrapText="1"/>
      <protection hidden="1"/>
    </xf>
    <xf numFmtId="207" fontId="45" fillId="38" borderId="11" xfId="53" applyNumberFormat="1" applyFont="1" applyFill="1" applyBorder="1" applyAlignment="1" applyProtection="1">
      <alignment horizontal="center" vertical="center" wrapText="1"/>
      <protection locked="0"/>
    </xf>
    <xf numFmtId="207" fontId="131" fillId="38" borderId="11" xfId="53" applyNumberFormat="1" applyFont="1" applyFill="1" applyBorder="1" applyAlignment="1" applyProtection="1">
      <alignment horizontal="center" vertical="center" wrapText="1"/>
      <protection locked="0"/>
    </xf>
    <xf numFmtId="207" fontId="133" fillId="25" borderId="11" xfId="53" applyNumberFormat="1" applyFont="1" applyFill="1" applyBorder="1" applyAlignment="1" applyProtection="1">
      <alignment horizontal="center" vertical="center" wrapText="1"/>
      <protection locked="0"/>
    </xf>
    <xf numFmtId="1" fontId="132" fillId="25" borderId="11" xfId="53" applyNumberFormat="1" applyFont="1" applyFill="1" applyBorder="1" applyAlignment="1" applyProtection="1">
      <alignment horizontal="center" vertical="center" wrapText="1"/>
      <protection locked="0"/>
    </xf>
    <xf numFmtId="49" fontId="35" fillId="0" borderId="11" xfId="53" applyNumberFormat="1" applyFont="1" applyFill="1" applyBorder="1" applyAlignment="1" applyProtection="1">
      <alignment vertical="center" wrapText="1"/>
      <protection locked="0"/>
    </xf>
    <xf numFmtId="0" fontId="45" fillId="0" borderId="11" xfId="53" applyFont="1" applyFill="1" applyBorder="1" applyAlignment="1" applyProtection="1">
      <alignment horizontal="center" vertical="center" wrapText="1"/>
      <protection locked="0"/>
    </xf>
    <xf numFmtId="207" fontId="35" fillId="25" borderId="11" xfId="53" applyNumberFormat="1" applyFont="1" applyFill="1" applyBorder="1" applyAlignment="1" applyProtection="1">
      <alignment horizontal="center" vertical="center" wrapText="1"/>
      <protection locked="0"/>
    </xf>
    <xf numFmtId="1" fontId="35" fillId="25" borderId="11" xfId="53" applyNumberFormat="1" applyFont="1" applyFill="1" applyBorder="1" applyAlignment="1" applyProtection="1">
      <alignment horizontal="center" vertical="center" wrapText="1"/>
      <protection locked="0"/>
    </xf>
    <xf numFmtId="0" fontId="123" fillId="37" borderId="11" xfId="53" applyFont="1" applyFill="1" applyBorder="1" applyAlignment="1" applyProtection="1">
      <alignment horizontal="center" vertical="center" wrapText="1"/>
      <protection locked="0"/>
    </xf>
    <xf numFmtId="0" fontId="45" fillId="0" borderId="11" xfId="53" applyFont="1" applyFill="1" applyBorder="1" applyAlignment="1" applyProtection="1">
      <alignment horizontal="center" vertical="center"/>
      <protection hidden="1"/>
    </xf>
    <xf numFmtId="0" fontId="134" fillId="0" borderId="11" xfId="53" applyFont="1" applyFill="1" applyBorder="1" applyAlignment="1" applyProtection="1">
      <alignment horizontal="center" vertical="center"/>
      <protection hidden="1"/>
    </xf>
    <xf numFmtId="0" fontId="84" fillId="0" borderId="11" xfId="53" applyFont="1" applyFill="1" applyBorder="1" applyAlignment="1" applyProtection="1">
      <alignment horizontal="center" vertical="center"/>
      <protection locked="0"/>
    </xf>
    <xf numFmtId="0" fontId="135" fillId="0" borderId="11" xfId="53" applyFont="1" applyFill="1" applyBorder="1" applyAlignment="1">
      <alignment horizontal="center" vertical="center"/>
      <protection/>
    </xf>
    <xf numFmtId="1" fontId="136" fillId="0" borderId="11" xfId="53" applyNumberFormat="1" applyFont="1" applyFill="1" applyBorder="1" applyAlignment="1" applyProtection="1">
      <alignment horizontal="center" vertical="center" wrapText="1"/>
      <protection hidden="1"/>
    </xf>
    <xf numFmtId="14" fontId="136" fillId="0" borderId="11" xfId="53" applyNumberFormat="1" applyFont="1" applyFill="1" applyBorder="1" applyAlignment="1" applyProtection="1">
      <alignment horizontal="center" vertical="center" wrapText="1"/>
      <protection hidden="1"/>
    </xf>
    <xf numFmtId="0" fontId="136" fillId="0" borderId="11" xfId="53" applyFont="1" applyFill="1" applyBorder="1" applyAlignment="1" applyProtection="1">
      <alignment horizontal="left" vertical="center" wrapText="1"/>
      <protection hidden="1"/>
    </xf>
    <xf numFmtId="49" fontId="84" fillId="0" borderId="11" xfId="53" applyNumberFormat="1" applyFont="1" applyFill="1" applyBorder="1" applyAlignment="1" applyProtection="1">
      <alignment horizontal="center" vertical="center"/>
      <protection locked="0"/>
    </xf>
    <xf numFmtId="49" fontId="84" fillId="34" borderId="11" xfId="53" applyNumberFormat="1" applyFont="1" applyFill="1" applyBorder="1" applyAlignment="1" applyProtection="1">
      <alignment horizontal="center" vertical="center"/>
      <protection locked="0"/>
    </xf>
    <xf numFmtId="49" fontId="84" fillId="34" borderId="11" xfId="53" applyNumberFormat="1" applyFont="1" applyFill="1" applyBorder="1" applyAlignment="1" applyProtection="1">
      <alignment vertical="center"/>
      <protection locked="0"/>
    </xf>
    <xf numFmtId="49" fontId="84" fillId="0" borderId="11" xfId="53" applyNumberFormat="1" applyFont="1" applyFill="1" applyBorder="1" applyAlignment="1" applyProtection="1">
      <alignment vertical="center"/>
      <protection locked="0"/>
    </xf>
    <xf numFmtId="207" fontId="84" fillId="25" borderId="11" xfId="53" applyNumberFormat="1" applyFont="1" applyFill="1" applyBorder="1" applyAlignment="1" applyProtection="1">
      <alignment horizontal="center" vertical="center"/>
      <protection locked="0"/>
    </xf>
    <xf numFmtId="0" fontId="111" fillId="25" borderId="11" xfId="53" applyNumberFormat="1" applyFont="1" applyFill="1" applyBorder="1" applyAlignment="1" applyProtection="1">
      <alignment horizontal="center" vertical="center"/>
      <protection locked="0"/>
    </xf>
    <xf numFmtId="207" fontId="84" fillId="0" borderId="11" xfId="53" applyNumberFormat="1" applyFont="1" applyFill="1" applyBorder="1" applyAlignment="1">
      <alignment horizontal="center" vertical="center"/>
      <protection/>
    </xf>
    <xf numFmtId="0" fontId="84" fillId="0" borderId="0" xfId="53" applyFont="1" applyFill="1" applyAlignment="1">
      <alignment vertical="center"/>
      <protection/>
    </xf>
    <xf numFmtId="207" fontId="84" fillId="0" borderId="0" xfId="53" applyNumberFormat="1" applyFont="1" applyFill="1" applyAlignment="1">
      <alignment horizontal="center" vertical="center"/>
      <protection/>
    </xf>
    <xf numFmtId="0" fontId="84" fillId="0" borderId="0" xfId="53" applyFont="1" applyFill="1" applyAlignment="1">
      <alignment horizontal="center" vertical="center"/>
      <protection/>
    </xf>
    <xf numFmtId="0" fontId="134" fillId="0" borderId="11" xfId="53" applyFont="1" applyFill="1" applyBorder="1" applyAlignment="1" applyProtection="1">
      <alignment horizontal="center" vertical="center" wrapText="1"/>
      <protection locked="0"/>
    </xf>
    <xf numFmtId="0" fontId="35" fillId="0" borderId="0" xfId="53" applyFont="1" applyFill="1" applyAlignment="1" applyProtection="1">
      <alignment vertical="center" wrapText="1"/>
      <protection locked="0"/>
    </xf>
    <xf numFmtId="203" fontId="35" fillId="0" borderId="0" xfId="53" applyNumberFormat="1" applyFont="1" applyAlignment="1" applyProtection="1">
      <alignment horizontal="center" wrapText="1"/>
      <protection locked="0"/>
    </xf>
    <xf numFmtId="0" fontId="35" fillId="0" borderId="0" xfId="53" applyFont="1" applyAlignment="1" applyProtection="1">
      <alignment horizontal="center" wrapText="1"/>
      <protection locked="0"/>
    </xf>
    <xf numFmtId="203" fontId="35" fillId="0" borderId="0" xfId="53" applyNumberFormat="1" applyFont="1" applyAlignment="1" applyProtection="1">
      <alignment horizontal="center" vertical="center" wrapText="1"/>
      <protection locked="0"/>
    </xf>
    <xf numFmtId="0" fontId="35" fillId="0" borderId="0" xfId="53" applyFont="1" applyAlignment="1" applyProtection="1">
      <alignment horizontal="center" vertical="center" wrapText="1"/>
      <protection locked="0"/>
    </xf>
    <xf numFmtId="203" fontId="35" fillId="0" borderId="0" xfId="53" applyNumberFormat="1" applyFont="1" applyFill="1" applyAlignment="1" applyProtection="1">
      <alignment horizontal="center" vertical="center" wrapText="1"/>
      <protection locked="0"/>
    </xf>
    <xf numFmtId="0" fontId="35" fillId="0" borderId="0" xfId="53" applyFont="1" applyFill="1" applyAlignment="1" applyProtection="1">
      <alignment horizontal="center" vertical="center" wrapText="1"/>
      <protection locked="0"/>
    </xf>
    <xf numFmtId="0" fontId="137" fillId="0" borderId="11" xfId="53" applyFont="1" applyFill="1" applyBorder="1" applyAlignment="1" applyProtection="1">
      <alignment horizontal="center" vertical="center"/>
      <protection locked="0"/>
    </xf>
    <xf numFmtId="0" fontId="138" fillId="0" borderId="11" xfId="53" applyFont="1" applyFill="1" applyBorder="1" applyAlignment="1" applyProtection="1">
      <alignment horizontal="center" vertical="center"/>
      <protection locked="0"/>
    </xf>
    <xf numFmtId="14" fontId="37" fillId="0" borderId="11" xfId="53" applyNumberFormat="1" applyFont="1" applyFill="1" applyBorder="1" applyAlignment="1" applyProtection="1">
      <alignment horizontal="center" vertical="center" wrapText="1"/>
      <protection locked="0"/>
    </xf>
    <xf numFmtId="0" fontId="37" fillId="0" borderId="11" xfId="53" applyFont="1" applyFill="1" applyBorder="1" applyAlignment="1" applyProtection="1">
      <alignment horizontal="center" vertical="center" wrapText="1"/>
      <protection locked="0"/>
    </xf>
    <xf numFmtId="0" fontId="139" fillId="0" borderId="11" xfId="53" applyFont="1" applyFill="1" applyBorder="1" applyAlignment="1" applyProtection="1">
      <alignment horizontal="center" vertical="center"/>
      <protection locked="0"/>
    </xf>
    <xf numFmtId="0" fontId="140" fillId="31" borderId="17" xfId="0" applyFont="1" applyFill="1" applyBorder="1" applyAlignment="1">
      <alignment horizontal="center" vertical="center" wrapText="1"/>
    </xf>
    <xf numFmtId="0" fontId="140" fillId="31" borderId="0" xfId="0" applyFont="1" applyFill="1" applyBorder="1" applyAlignment="1">
      <alignment horizontal="center" vertical="center" wrapText="1"/>
    </xf>
    <xf numFmtId="0" fontId="140" fillId="31" borderId="18" xfId="0" applyFont="1" applyFill="1" applyBorder="1" applyAlignment="1">
      <alignment horizontal="center" vertical="center" wrapText="1"/>
    </xf>
    <xf numFmtId="0" fontId="27" fillId="31" borderId="17" xfId="0" applyFont="1" applyFill="1" applyBorder="1" applyAlignment="1">
      <alignment horizontal="center" vertical="center" wrapText="1"/>
    </xf>
    <xf numFmtId="0" fontId="27" fillId="31" borderId="0" xfId="0" applyFont="1" applyFill="1" applyBorder="1" applyAlignment="1">
      <alignment horizontal="center" vertical="center" wrapText="1"/>
    </xf>
    <xf numFmtId="0" fontId="27" fillId="31" borderId="18" xfId="0" applyFont="1" applyFill="1" applyBorder="1" applyAlignment="1">
      <alignment horizontal="center" vertical="center" wrapText="1"/>
    </xf>
    <xf numFmtId="180" fontId="25" fillId="31" borderId="17" xfId="0" applyNumberFormat="1" applyFont="1" applyFill="1" applyBorder="1" applyAlignment="1">
      <alignment horizontal="center" vertical="center" wrapText="1"/>
    </xf>
    <xf numFmtId="180" fontId="25" fillId="31" borderId="0" xfId="0" applyNumberFormat="1" applyFont="1" applyFill="1" applyBorder="1" applyAlignment="1">
      <alignment horizontal="center" vertical="center"/>
    </xf>
    <xf numFmtId="180" fontId="25" fillId="31" borderId="18" xfId="0" applyNumberFormat="1" applyFont="1" applyFill="1" applyBorder="1" applyAlignment="1">
      <alignment horizontal="center" vertical="center"/>
    </xf>
    <xf numFmtId="180" fontId="141" fillId="31" borderId="17" xfId="0" applyNumberFormat="1" applyFont="1" applyFill="1" applyBorder="1" applyAlignment="1">
      <alignment horizontal="center" vertical="center" wrapText="1"/>
    </xf>
    <xf numFmtId="0" fontId="141" fillId="31" borderId="0" xfId="0" applyFont="1" applyFill="1" applyBorder="1" applyAlignment="1">
      <alignment horizontal="center" vertical="center" wrapText="1"/>
    </xf>
    <xf numFmtId="0" fontId="141" fillId="31" borderId="18" xfId="0" applyFont="1" applyFill="1" applyBorder="1" applyAlignment="1">
      <alignment horizontal="center" vertical="center" wrapText="1"/>
    </xf>
    <xf numFmtId="180" fontId="109" fillId="31" borderId="17" xfId="0" applyNumberFormat="1" applyFont="1" applyFill="1" applyBorder="1" applyAlignment="1">
      <alignment horizontal="right"/>
    </xf>
    <xf numFmtId="180" fontId="109" fillId="31" borderId="0" xfId="0" applyNumberFormat="1" applyFont="1" applyFill="1" applyBorder="1" applyAlignment="1">
      <alignment horizontal="right"/>
    </xf>
    <xf numFmtId="180" fontId="120" fillId="31" borderId="19" xfId="0" applyNumberFormat="1" applyFont="1" applyFill="1" applyBorder="1" applyAlignment="1">
      <alignment horizontal="left" vertical="center" wrapText="1"/>
    </xf>
    <xf numFmtId="180" fontId="120" fillId="31" borderId="20" xfId="0" applyNumberFormat="1" applyFont="1" applyFill="1" applyBorder="1" applyAlignment="1">
      <alignment horizontal="left" vertical="center" wrapText="1"/>
    </xf>
    <xf numFmtId="180" fontId="120" fillId="31" borderId="21" xfId="0" applyNumberFormat="1" applyFont="1" applyFill="1" applyBorder="1" applyAlignment="1">
      <alignment horizontal="left" vertical="center" wrapText="1"/>
    </xf>
    <xf numFmtId="180" fontId="126" fillId="31" borderId="19" xfId="0" applyNumberFormat="1" applyFont="1" applyFill="1" applyBorder="1" applyAlignment="1">
      <alignment horizontal="left" vertical="center" wrapText="1"/>
    </xf>
    <xf numFmtId="180" fontId="126" fillId="31" borderId="20" xfId="0" applyNumberFormat="1" applyFont="1" applyFill="1" applyBorder="1" applyAlignment="1">
      <alignment horizontal="left" vertical="center" wrapText="1"/>
    </xf>
    <xf numFmtId="180" fontId="126" fillId="31" borderId="21" xfId="0" applyNumberFormat="1" applyFont="1" applyFill="1" applyBorder="1" applyAlignment="1">
      <alignment horizontal="left" vertical="center" wrapText="1"/>
    </xf>
    <xf numFmtId="180" fontId="113" fillId="25" borderId="30" xfId="0" applyNumberFormat="1" applyFont="1" applyFill="1" applyBorder="1" applyAlignment="1">
      <alignment horizontal="center" vertical="center"/>
    </xf>
    <xf numFmtId="180" fontId="113" fillId="25" borderId="31" xfId="0" applyNumberFormat="1" applyFont="1" applyFill="1" applyBorder="1" applyAlignment="1">
      <alignment horizontal="center" vertical="center"/>
    </xf>
    <xf numFmtId="180" fontId="113" fillId="25" borderId="32" xfId="0" applyNumberFormat="1" applyFont="1" applyFill="1" applyBorder="1" applyAlignment="1">
      <alignment horizontal="center" vertical="center"/>
    </xf>
    <xf numFmtId="0" fontId="23" fillId="31" borderId="17" xfId="0" applyFont="1" applyFill="1" applyBorder="1" applyAlignment="1">
      <alignment horizontal="center"/>
    </xf>
    <xf numFmtId="0" fontId="23" fillId="31" borderId="0" xfId="0" applyFont="1" applyFill="1" applyBorder="1" applyAlignment="1">
      <alignment horizontal="center"/>
    </xf>
    <xf numFmtId="0" fontId="23" fillId="31" borderId="18" xfId="0" applyFont="1" applyFill="1" applyBorder="1" applyAlignment="1">
      <alignment horizontal="center"/>
    </xf>
    <xf numFmtId="180" fontId="23" fillId="31" borderId="17" xfId="0" applyNumberFormat="1" applyFont="1" applyFill="1" applyBorder="1" applyAlignment="1">
      <alignment horizontal="center"/>
    </xf>
    <xf numFmtId="180" fontId="23" fillId="31" borderId="0" xfId="0" applyNumberFormat="1" applyFont="1" applyFill="1" applyBorder="1" applyAlignment="1">
      <alignment horizontal="center"/>
    </xf>
    <xf numFmtId="180" fontId="23" fillId="31" borderId="18" xfId="0" applyNumberFormat="1" applyFont="1" applyFill="1" applyBorder="1" applyAlignment="1">
      <alignment horizontal="center"/>
    </xf>
    <xf numFmtId="180" fontId="44" fillId="31" borderId="19" xfId="0" applyNumberFormat="1" applyFont="1" applyFill="1" applyBorder="1" applyAlignment="1">
      <alignment horizontal="left" vertical="center" wrapText="1"/>
    </xf>
    <xf numFmtId="180" fontId="25" fillId="31" borderId="0" xfId="0" applyNumberFormat="1" applyFont="1" applyFill="1" applyBorder="1" applyAlignment="1">
      <alignment/>
    </xf>
    <xf numFmtId="180" fontId="25" fillId="31" borderId="18" xfId="0" applyNumberFormat="1" applyFont="1" applyFill="1" applyBorder="1" applyAlignment="1">
      <alignment/>
    </xf>
    <xf numFmtId="180" fontId="24" fillId="31" borderId="17" xfId="0" applyNumberFormat="1" applyFont="1" applyFill="1" applyBorder="1" applyAlignment="1">
      <alignment horizontal="center"/>
    </xf>
    <xf numFmtId="180" fontId="24" fillId="31" borderId="0" xfId="0" applyNumberFormat="1" applyFont="1" applyFill="1" applyBorder="1" applyAlignment="1">
      <alignment horizontal="center"/>
    </xf>
    <xf numFmtId="180" fontId="24" fillId="31" borderId="18" xfId="0" applyNumberFormat="1" applyFont="1" applyFill="1" applyBorder="1" applyAlignment="1">
      <alignment horizontal="center"/>
    </xf>
    <xf numFmtId="0" fontId="24" fillId="31" borderId="17" xfId="0" applyFont="1" applyFill="1" applyBorder="1" applyAlignment="1">
      <alignment horizontal="center"/>
    </xf>
    <xf numFmtId="0" fontId="24" fillId="31" borderId="0" xfId="0" applyFont="1" applyFill="1" applyBorder="1" applyAlignment="1">
      <alignment horizontal="center"/>
    </xf>
    <xf numFmtId="0" fontId="24" fillId="31" borderId="18" xfId="0" applyFont="1" applyFill="1" applyBorder="1" applyAlignment="1">
      <alignment horizontal="center"/>
    </xf>
    <xf numFmtId="180" fontId="140" fillId="31" borderId="33" xfId="0" applyNumberFormat="1" applyFont="1" applyFill="1" applyBorder="1" applyAlignment="1">
      <alignment horizontal="right" vertical="center"/>
    </xf>
    <xf numFmtId="180" fontId="140" fillId="31" borderId="34" xfId="0" applyNumberFormat="1" applyFont="1" applyFill="1" applyBorder="1" applyAlignment="1">
      <alignment horizontal="right" vertical="center"/>
    </xf>
    <xf numFmtId="180" fontId="140" fillId="31" borderId="35" xfId="0" applyNumberFormat="1" applyFont="1" applyFill="1" applyBorder="1" applyAlignment="1">
      <alignment horizontal="right" vertical="center"/>
    </xf>
    <xf numFmtId="180" fontId="140" fillId="31" borderId="17" xfId="0" applyNumberFormat="1" applyFont="1" applyFill="1" applyBorder="1" applyAlignment="1">
      <alignment horizontal="right" vertical="center"/>
    </xf>
    <xf numFmtId="180" fontId="140" fillId="31" borderId="0" xfId="0" applyNumberFormat="1" applyFont="1" applyFill="1" applyBorder="1" applyAlignment="1">
      <alignment horizontal="right" vertical="center"/>
    </xf>
    <xf numFmtId="180" fontId="140" fillId="31" borderId="36" xfId="0" applyNumberFormat="1" applyFont="1" applyFill="1" applyBorder="1" applyAlignment="1">
      <alignment horizontal="right" vertical="center"/>
    </xf>
    <xf numFmtId="180" fontId="140" fillId="31" borderId="37" xfId="0" applyNumberFormat="1" applyFont="1" applyFill="1" applyBorder="1" applyAlignment="1">
      <alignment horizontal="right" vertical="center"/>
    </xf>
    <xf numFmtId="180" fontId="140" fillId="31" borderId="38" xfId="0" applyNumberFormat="1" applyFont="1" applyFill="1" applyBorder="1" applyAlignment="1">
      <alignment horizontal="right" vertical="center"/>
    </xf>
    <xf numFmtId="180" fontId="140" fillId="31" borderId="39" xfId="0" applyNumberFormat="1" applyFont="1" applyFill="1" applyBorder="1" applyAlignment="1">
      <alignment horizontal="right" vertical="center"/>
    </xf>
    <xf numFmtId="0" fontId="129" fillId="29" borderId="11" xfId="0" applyFont="1" applyFill="1" applyBorder="1" applyAlignment="1">
      <alignment horizontal="center" vertical="center" wrapText="1"/>
    </xf>
    <xf numFmtId="0" fontId="142" fillId="29" borderId="11" xfId="0" applyFont="1" applyFill="1" applyBorder="1" applyAlignment="1">
      <alignment horizontal="center" vertical="center" wrapText="1"/>
    </xf>
    <xf numFmtId="0" fontId="90" fillId="25" borderId="22" xfId="0" applyFont="1" applyFill="1" applyBorder="1" applyAlignment="1">
      <alignment horizontal="right" vertical="center" wrapText="1"/>
    </xf>
    <xf numFmtId="0" fontId="90" fillId="25" borderId="13" xfId="0" applyFont="1" applyFill="1" applyBorder="1" applyAlignment="1">
      <alignment horizontal="right" vertical="center" wrapText="1"/>
    </xf>
    <xf numFmtId="0" fontId="90" fillId="25" borderId="13" xfId="0" applyFont="1" applyFill="1" applyBorder="1" applyAlignment="1">
      <alignment horizontal="left" vertical="center" wrapText="1"/>
    </xf>
    <xf numFmtId="0" fontId="90" fillId="25" borderId="23" xfId="0" applyFont="1" applyFill="1" applyBorder="1" applyAlignment="1">
      <alignment horizontal="left" vertical="center" wrapText="1"/>
    </xf>
    <xf numFmtId="0" fontId="56" fillId="2" borderId="17" xfId="0" applyFont="1" applyFill="1" applyBorder="1" applyAlignment="1">
      <alignment horizontal="center" vertical="center" wrapText="1"/>
    </xf>
    <xf numFmtId="0" fontId="56" fillId="2" borderId="0" xfId="0" applyFont="1" applyFill="1" applyBorder="1" applyAlignment="1">
      <alignment horizontal="center" vertical="center" wrapText="1"/>
    </xf>
    <xf numFmtId="0" fontId="56"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0" borderId="17" xfId="0" applyFont="1" applyFill="1" applyBorder="1" applyAlignment="1">
      <alignment horizontal="center" vertical="center" wrapText="1"/>
    </xf>
    <xf numFmtId="0" fontId="29" fillId="30" borderId="0" xfId="0" applyFont="1" applyFill="1" applyBorder="1" applyAlignment="1">
      <alignment horizontal="center" vertical="center" wrapText="1"/>
    </xf>
    <xf numFmtId="0" fontId="29" fillId="30" borderId="18"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6" borderId="24" xfId="53" applyFont="1" applyFill="1" applyBorder="1" applyAlignment="1" applyProtection="1">
      <alignment horizontal="right" vertical="center" wrapText="1"/>
      <protection locked="0"/>
    </xf>
    <xf numFmtId="190" fontId="34" fillId="26" borderId="24" xfId="53" applyNumberFormat="1" applyFont="1" applyFill="1" applyBorder="1" applyAlignment="1" applyProtection="1">
      <alignment horizontal="center" vertical="center" wrapText="1"/>
      <protection locked="0"/>
    </xf>
    <xf numFmtId="0" fontId="143" fillId="25" borderId="0" xfId="53" applyFont="1" applyFill="1" applyBorder="1" applyAlignment="1" applyProtection="1">
      <alignment horizontal="center" vertical="center" wrapText="1"/>
      <protection locked="0"/>
    </xf>
    <xf numFmtId="0" fontId="34" fillId="29" borderId="40"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44" fillId="18" borderId="10" xfId="48"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center" vertical="center" wrapText="1"/>
      <protection locked="0"/>
    </xf>
    <xf numFmtId="0" fontId="105" fillId="29" borderId="25" xfId="53" applyFont="1" applyFill="1" applyBorder="1" applyAlignment="1">
      <alignment horizontal="center" vertical="center" wrapText="1"/>
      <protection/>
    </xf>
    <xf numFmtId="0" fontId="105" fillId="29" borderId="26" xfId="53" applyFont="1" applyFill="1" applyBorder="1" applyAlignment="1">
      <alignment horizontal="center" vertical="center" wrapText="1"/>
      <protection/>
    </xf>
    <xf numFmtId="0" fontId="25" fillId="25" borderId="12" xfId="53" applyFont="1" applyFill="1" applyBorder="1" applyAlignment="1" applyProtection="1">
      <alignment horizontal="right" vertical="center" wrapText="1"/>
      <protection locked="0"/>
    </xf>
    <xf numFmtId="0" fontId="30" fillId="25" borderId="12" xfId="53" applyFont="1" applyFill="1" applyBorder="1" applyAlignment="1" applyProtection="1">
      <alignment horizontal="left" vertical="center" wrapText="1"/>
      <protection locked="0"/>
    </xf>
    <xf numFmtId="0" fontId="106" fillId="29" borderId="11" xfId="53" applyFont="1" applyFill="1" applyBorder="1" applyAlignment="1">
      <alignment horizontal="center" textRotation="90" wrapText="1"/>
      <protection/>
    </xf>
    <xf numFmtId="0" fontId="105" fillId="29" borderId="11" xfId="53" applyFont="1" applyFill="1" applyBorder="1" applyAlignment="1">
      <alignment horizontal="center" vertical="center" wrapText="1"/>
      <protection/>
    </xf>
    <xf numFmtId="190" fontId="28" fillId="24" borderId="41" xfId="53" applyNumberFormat="1" applyFont="1" applyFill="1" applyBorder="1" applyAlignment="1" applyProtection="1">
      <alignment horizontal="center" vertical="center" wrapText="1"/>
      <protection locked="0"/>
    </xf>
    <xf numFmtId="0" fontId="30" fillId="18" borderId="10" xfId="53" applyNumberFormat="1" applyFont="1" applyFill="1" applyBorder="1" applyAlignment="1" applyProtection="1">
      <alignment horizontal="left" vertical="center" wrapText="1"/>
      <protection locked="0"/>
    </xf>
    <xf numFmtId="181" fontId="109" fillId="25" borderId="12" xfId="53" applyNumberFormat="1" applyFont="1" applyFill="1" applyBorder="1" applyAlignment="1" applyProtection="1">
      <alignment horizontal="left" vertical="center" wrapText="1"/>
      <protection locked="0"/>
    </xf>
    <xf numFmtId="0" fontId="47" fillId="18" borderId="10" xfId="53" applyFont="1" applyFill="1" applyBorder="1" applyAlignment="1" applyProtection="1">
      <alignment horizontal="left" vertical="center" wrapText="1"/>
      <protection locked="0"/>
    </xf>
    <xf numFmtId="0" fontId="106" fillId="29" borderId="25" xfId="53" applyFont="1" applyFill="1" applyBorder="1" applyAlignment="1">
      <alignment horizontal="center" textRotation="90" wrapText="1"/>
      <protection/>
    </xf>
    <xf numFmtId="0" fontId="106" fillId="29" borderId="26" xfId="53" applyFont="1" applyFill="1" applyBorder="1" applyAlignment="1">
      <alignment horizontal="center" textRotation="90" wrapText="1"/>
      <protection/>
    </xf>
    <xf numFmtId="0" fontId="105" fillId="29" borderId="11" xfId="53" applyFont="1" applyFill="1" applyBorder="1" applyAlignment="1" applyProtection="1">
      <alignment horizontal="center" vertical="center" wrapText="1"/>
      <protection locked="0"/>
    </xf>
    <xf numFmtId="190" fontId="25" fillId="24" borderId="41" xfId="53" applyNumberFormat="1" applyFont="1" applyFill="1" applyBorder="1" applyAlignment="1" applyProtection="1">
      <alignment horizontal="center" vertical="center" wrapText="1"/>
      <protection locked="0"/>
    </xf>
    <xf numFmtId="206" fontId="105" fillId="29" borderId="11" xfId="53" applyNumberFormat="1" applyFont="1" applyFill="1" applyBorder="1" applyAlignment="1">
      <alignment horizontal="center" vertical="center" wrapText="1"/>
      <protection/>
    </xf>
    <xf numFmtId="0" fontId="35" fillId="25" borderId="0" xfId="53" applyFont="1" applyFill="1" applyBorder="1" applyAlignment="1" applyProtection="1">
      <alignment horizontal="center" vertical="center" wrapText="1"/>
      <protection locked="0"/>
    </xf>
    <xf numFmtId="0" fontId="34" fillId="37" borderId="0" xfId="53" applyFont="1" applyFill="1" applyBorder="1" applyAlignment="1" applyProtection="1">
      <alignment horizontal="center" vertical="center" wrapText="1"/>
      <protection locked="0"/>
    </xf>
    <xf numFmtId="190" fontId="25" fillId="24" borderId="41" xfId="53" applyNumberFormat="1" applyFont="1" applyFill="1" applyBorder="1" applyAlignment="1" applyProtection="1">
      <alignment horizontal="center" vertical="center" wrapText="1"/>
      <protection locked="0"/>
    </xf>
    <xf numFmtId="0" fontId="144" fillId="25" borderId="10" xfId="48" applyFont="1" applyFill="1" applyBorder="1" applyAlignment="1" applyProtection="1">
      <alignment horizontal="left" vertical="center" wrapText="1"/>
      <protection locked="0"/>
    </xf>
    <xf numFmtId="0" fontId="25" fillId="25" borderId="12" xfId="53" applyFont="1" applyFill="1" applyBorder="1" applyAlignment="1" applyProtection="1">
      <alignment horizontal="right" vertical="center" wrapText="1"/>
      <protection locked="0"/>
    </xf>
    <xf numFmtId="2" fontId="105" fillId="37"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horizontal="center" vertical="center" wrapText="1"/>
      <protection locked="0"/>
    </xf>
    <xf numFmtId="0" fontId="105" fillId="37" borderId="11" xfId="53" applyFont="1" applyFill="1" applyBorder="1" applyAlignment="1" applyProtection="1">
      <alignment horizontal="center" vertical="center" wrapText="1"/>
      <protection locked="0"/>
    </xf>
    <xf numFmtId="0" fontId="28" fillId="0" borderId="0" xfId="53" applyFont="1" applyFill="1" applyAlignment="1" applyProtection="1">
      <alignment horizontal="center" wrapText="1"/>
      <protection locked="0"/>
    </xf>
    <xf numFmtId="14" fontId="105" fillId="37" borderId="11" xfId="53" applyNumberFormat="1" applyFont="1" applyFill="1" applyBorder="1" applyAlignment="1" applyProtection="1">
      <alignment horizontal="center" vertical="center" wrapText="1"/>
      <protection locked="0"/>
    </xf>
    <xf numFmtId="0" fontId="123" fillId="37" borderId="11" xfId="53" applyFont="1" applyFill="1" applyBorder="1" applyAlignment="1" applyProtection="1">
      <alignment horizontal="center" vertical="center" wrapText="1"/>
      <protection locked="0"/>
    </xf>
    <xf numFmtId="181" fontId="30" fillId="25" borderId="12" xfId="53" applyNumberFormat="1" applyFont="1" applyFill="1" applyBorder="1" applyAlignment="1" applyProtection="1">
      <alignment horizontal="left" vertical="center" wrapText="1"/>
      <protection locked="0"/>
    </xf>
    <xf numFmtId="0" fontId="25" fillId="25" borderId="10" xfId="53" applyFont="1" applyFill="1" applyBorder="1" applyAlignment="1" applyProtection="1">
      <alignment horizontal="right" vertical="center" wrapText="1"/>
      <protection locked="0"/>
    </xf>
    <xf numFmtId="0" fontId="30" fillId="25" borderId="12" xfId="53" applyFont="1" applyFill="1" applyBorder="1" applyAlignment="1" applyProtection="1">
      <alignment horizontal="left" vertical="center" wrapText="1"/>
      <protection locked="0"/>
    </xf>
    <xf numFmtId="0" fontId="109" fillId="25" borderId="10" xfId="53" applyFont="1" applyFill="1" applyBorder="1" applyAlignment="1" applyProtection="1">
      <alignment horizontal="center" vertical="center" wrapText="1"/>
      <protection locked="0"/>
    </xf>
    <xf numFmtId="203" fontId="109" fillId="25" borderId="10" xfId="53" applyNumberFormat="1" applyFont="1" applyFill="1" applyBorder="1" applyAlignment="1" applyProtection="1">
      <alignment horizontal="left" vertical="center" wrapText="1"/>
      <protection locked="0"/>
    </xf>
    <xf numFmtId="0" fontId="109" fillId="25" borderId="10" xfId="53" applyFont="1" applyFill="1" applyBorder="1" applyAlignment="1" applyProtection="1">
      <alignment horizontal="left" vertical="center" wrapText="1"/>
      <protection locked="0"/>
    </xf>
    <xf numFmtId="0" fontId="25" fillId="30" borderId="11" xfId="0" applyFont="1" applyFill="1" applyBorder="1" applyAlignment="1">
      <alignment horizontal="center" vertical="center"/>
    </xf>
    <xf numFmtId="0" fontId="25" fillId="36" borderId="11" xfId="0" applyFont="1" applyFill="1" applyBorder="1" applyAlignment="1">
      <alignment horizontal="center" vertical="center" wrapText="1"/>
    </xf>
    <xf numFmtId="0" fontId="56" fillId="36" borderId="11" xfId="0" applyFont="1" applyFill="1" applyBorder="1" applyAlignment="1">
      <alignment horizontal="center" vertical="center"/>
    </xf>
    <xf numFmtId="0" fontId="25" fillId="30" borderId="27" xfId="0" applyFont="1" applyFill="1" applyBorder="1" applyAlignment="1">
      <alignment horizontal="center" vertical="center"/>
    </xf>
    <xf numFmtId="0" fontId="25" fillId="30" borderId="28" xfId="0" applyFont="1" applyFill="1" applyBorder="1" applyAlignment="1">
      <alignment horizontal="center" vertical="center"/>
    </xf>
    <xf numFmtId="0" fontId="145" fillId="25" borderId="0" xfId="53" applyFont="1" applyFill="1" applyBorder="1" applyAlignment="1" applyProtection="1">
      <alignment horizontal="center" vertical="center" wrapText="1"/>
      <protection locked="0"/>
    </xf>
    <xf numFmtId="0" fontId="32" fillId="29" borderId="0" xfId="53" applyFont="1" applyFill="1" applyBorder="1" applyAlignment="1" applyProtection="1">
      <alignment horizontal="center" vertical="center" wrapText="1"/>
      <protection locked="0"/>
    </xf>
    <xf numFmtId="0" fontId="111" fillId="27" borderId="0" xfId="48" applyFont="1" applyFill="1" applyBorder="1" applyAlignment="1" applyProtection="1">
      <alignment horizontal="center" vertical="center"/>
      <protection/>
    </xf>
    <xf numFmtId="0" fontId="56" fillId="36" borderId="25" xfId="0" applyFont="1" applyFill="1" applyBorder="1" applyAlignment="1">
      <alignment horizontal="center" vertical="center"/>
    </xf>
    <xf numFmtId="0" fontId="56" fillId="36" borderId="26" xfId="0" applyFont="1" applyFill="1" applyBorder="1" applyAlignment="1">
      <alignment horizontal="center" vertical="center"/>
    </xf>
    <xf numFmtId="22" fontId="111" fillId="27" borderId="0" xfId="48" applyNumberFormat="1" applyFont="1" applyFill="1" applyBorder="1" applyAlignment="1" applyProtection="1">
      <alignment horizontal="center" vertical="center"/>
      <protection/>
    </xf>
    <xf numFmtId="0" fontId="146" fillId="27" borderId="0" xfId="48" applyFont="1" applyFill="1" applyBorder="1" applyAlignment="1" applyProtection="1">
      <alignment horizontal="center" vertical="center"/>
      <protection/>
    </xf>
    <xf numFmtId="0" fontId="111" fillId="35" borderId="0" xfId="48" applyFont="1" applyFill="1" applyBorder="1" applyAlignment="1" applyProtection="1">
      <alignment horizontal="center" vertical="center"/>
      <protection/>
    </xf>
    <xf numFmtId="0" fontId="146" fillId="35" borderId="0" xfId="0" applyFont="1" applyFill="1" applyAlignment="1">
      <alignment horizontal="center" vertical="center"/>
    </xf>
    <xf numFmtId="207" fontId="147" fillId="29" borderId="11" xfId="53" applyNumberFormat="1" applyFont="1" applyFill="1" applyBorder="1" applyAlignment="1">
      <alignment horizontal="center" vertical="center"/>
      <protection/>
    </xf>
    <xf numFmtId="49" fontId="113" fillId="29" borderId="11" xfId="53" applyNumberFormat="1" applyFont="1" applyFill="1" applyBorder="1" applyAlignment="1">
      <alignment horizontal="center" vertical="center" textRotation="90" wrapText="1"/>
      <protection/>
    </xf>
    <xf numFmtId="2" fontId="113" fillId="29" borderId="11" xfId="53" applyNumberFormat="1" applyFont="1" applyFill="1" applyBorder="1" applyAlignment="1">
      <alignment horizontal="center" vertical="center" textRotation="90" wrapText="1"/>
      <protection/>
    </xf>
    <xf numFmtId="0" fontId="113" fillId="29" borderId="11" xfId="53" applyFont="1" applyFill="1" applyBorder="1" applyAlignment="1">
      <alignment horizontal="center" vertical="center" textRotation="90" wrapText="1"/>
      <protection/>
    </xf>
    <xf numFmtId="0" fontId="113" fillId="29" borderId="11" xfId="53" applyFont="1" applyFill="1" applyBorder="1" applyAlignment="1">
      <alignment horizontal="center" vertical="center"/>
      <protection/>
    </xf>
    <xf numFmtId="0" fontId="54" fillId="25" borderId="12" xfId="53" applyFont="1" applyFill="1" applyBorder="1" applyAlignment="1" applyProtection="1">
      <alignment horizontal="right" vertical="center" wrapText="1"/>
      <protection locked="0"/>
    </xf>
    <xf numFmtId="0" fontId="53" fillId="25" borderId="12" xfId="53" applyFont="1" applyFill="1" applyBorder="1" applyAlignment="1" applyProtection="1">
      <alignment horizontal="left" vertical="center" wrapText="1"/>
      <protection locked="0"/>
    </xf>
    <xf numFmtId="190" fontId="24" fillId="24" borderId="41" xfId="53" applyNumberFormat="1" applyFont="1" applyFill="1" applyBorder="1" applyAlignment="1" applyProtection="1">
      <alignment horizontal="center" vertical="center" wrapText="1"/>
      <protection locked="0"/>
    </xf>
    <xf numFmtId="181" fontId="148" fillId="25" borderId="12" xfId="53" applyNumberFormat="1" applyFont="1" applyFill="1" applyBorder="1" applyAlignment="1" applyProtection="1">
      <alignment horizontal="left" vertical="center" wrapText="1"/>
      <protection locked="0"/>
    </xf>
    <xf numFmtId="0" fontId="113" fillId="29" borderId="25" xfId="53" applyFont="1" applyFill="1" applyBorder="1" applyAlignment="1">
      <alignment horizontal="center" vertical="center" wrapText="1"/>
      <protection/>
    </xf>
    <xf numFmtId="0" fontId="113" fillId="29" borderId="26" xfId="53" applyFont="1" applyFill="1" applyBorder="1" applyAlignment="1">
      <alignment horizontal="center" vertical="center" wrapText="1"/>
      <protection/>
    </xf>
    <xf numFmtId="0" fontId="113" fillId="29" borderId="11" xfId="53" applyFont="1" applyFill="1" applyBorder="1" applyAlignment="1">
      <alignment horizontal="center" textRotation="90"/>
      <protection/>
    </xf>
    <xf numFmtId="0" fontId="149" fillId="29" borderId="25" xfId="53" applyFont="1" applyFill="1" applyBorder="1" applyAlignment="1">
      <alignment horizontal="center" vertical="center" wrapText="1"/>
      <protection/>
    </xf>
    <xf numFmtId="0" fontId="149" fillId="29" borderId="26" xfId="53" applyFont="1" applyFill="1" applyBorder="1" applyAlignment="1">
      <alignment horizontal="center" vertical="center" wrapText="1"/>
      <protection/>
    </xf>
    <xf numFmtId="0" fontId="24" fillId="25" borderId="0" xfId="53" applyFont="1" applyFill="1" applyBorder="1" applyAlignment="1" applyProtection="1">
      <alignment horizontal="center" vertical="center" wrapText="1"/>
      <protection locked="0"/>
    </xf>
    <xf numFmtId="0" fontId="32" fillId="37" borderId="40" xfId="53" applyFont="1" applyFill="1" applyBorder="1" applyAlignment="1" applyProtection="1">
      <alignment horizontal="center" vertical="center" wrapText="1"/>
      <protection locked="0"/>
    </xf>
    <xf numFmtId="0" fontId="54" fillId="25" borderId="10" xfId="53" applyFont="1" applyFill="1" applyBorder="1" applyAlignment="1" applyProtection="1">
      <alignment horizontal="right" vertical="center" wrapText="1"/>
      <protection locked="0"/>
    </xf>
    <xf numFmtId="0" fontId="150" fillId="25" borderId="10" xfId="48" applyFont="1" applyFill="1" applyBorder="1" applyAlignment="1" applyProtection="1">
      <alignment horizontal="left" vertical="center" wrapText="1"/>
      <protection locked="0"/>
    </xf>
    <xf numFmtId="0" fontId="96" fillId="25" borderId="10" xfId="53" applyFont="1" applyFill="1" applyBorder="1" applyAlignment="1" applyProtection="1">
      <alignment horizontal="center" vertical="center" wrapText="1"/>
      <protection locked="0"/>
    </xf>
    <xf numFmtId="207" fontId="111" fillId="25" borderId="10" xfId="53" applyNumberFormat="1" applyFont="1" applyFill="1" applyBorder="1" applyAlignment="1" applyProtection="1">
      <alignment horizontal="left" vertical="center" wrapText="1"/>
      <protection locked="0"/>
    </xf>
    <xf numFmtId="0" fontId="148" fillId="25" borderId="10" xfId="53" applyFont="1" applyFill="1" applyBorder="1" applyAlignment="1" applyProtection="1">
      <alignment horizontal="left" vertical="center" wrapText="1"/>
      <protection locked="0"/>
    </xf>
    <xf numFmtId="0" fontId="110" fillId="29" borderId="27" xfId="53" applyFont="1" applyFill="1" applyBorder="1" applyAlignment="1">
      <alignment horizontal="center" vertical="center"/>
      <protection/>
    </xf>
    <xf numFmtId="0" fontId="110" fillId="29" borderId="24" xfId="53" applyFont="1" applyFill="1" applyBorder="1" applyAlignment="1">
      <alignment horizontal="center" vertical="center"/>
      <protection/>
    </xf>
    <xf numFmtId="0" fontId="110" fillId="29" borderId="28" xfId="53" applyFont="1" applyFill="1" applyBorder="1" applyAlignment="1">
      <alignment horizontal="center" vertical="center"/>
      <protection/>
    </xf>
    <xf numFmtId="0" fontId="151" fillId="18" borderId="10" xfId="53" applyFont="1" applyFill="1" applyBorder="1" applyAlignment="1" applyProtection="1">
      <alignment horizontal="center" vertical="center" wrapText="1"/>
      <protection locked="0"/>
    </xf>
    <xf numFmtId="0" fontId="24" fillId="33" borderId="24" xfId="0" applyFont="1" applyFill="1" applyBorder="1" applyAlignment="1">
      <alignment horizontal="center" vertical="center"/>
    </xf>
    <xf numFmtId="0" fontId="123" fillId="29" borderId="25" xfId="53" applyFont="1" applyFill="1" applyBorder="1" applyAlignment="1">
      <alignment horizontal="center" vertical="center" wrapText="1"/>
      <protection/>
    </xf>
    <xf numFmtId="0" fontId="123" fillId="29" borderId="26" xfId="53" applyFont="1" applyFill="1" applyBorder="1" applyAlignment="1">
      <alignment horizontal="center" vertical="center" wrapText="1"/>
      <protection/>
    </xf>
    <xf numFmtId="0" fontId="123" fillId="29" borderId="11" xfId="53" applyFont="1" applyFill="1" applyBorder="1" applyAlignment="1">
      <alignment horizontal="center" textRotation="90"/>
      <protection/>
    </xf>
    <xf numFmtId="0" fontId="24" fillId="33" borderId="13" xfId="0" applyFont="1" applyFill="1" applyBorder="1" applyAlignment="1">
      <alignment horizontal="center" vertical="center"/>
    </xf>
    <xf numFmtId="0" fontId="34" fillId="29" borderId="0" xfId="53" applyFont="1" applyFill="1" applyBorder="1" applyAlignment="1" applyProtection="1">
      <alignment horizontal="center" vertical="center" wrapText="1"/>
      <protection locked="0"/>
    </xf>
    <xf numFmtId="0" fontId="56" fillId="27" borderId="0" xfId="0" applyFont="1" applyFill="1" applyBorder="1" applyAlignment="1">
      <alignment horizontal="center" vertical="center"/>
    </xf>
    <xf numFmtId="0" fontId="24" fillId="33" borderId="13" xfId="0" applyFont="1" applyFill="1" applyBorder="1" applyAlignment="1">
      <alignment horizontal="center"/>
    </xf>
    <xf numFmtId="0" fontId="123" fillId="25" borderId="25" xfId="53" applyFont="1" applyFill="1" applyBorder="1" applyAlignment="1">
      <alignment horizontal="center" vertical="center" wrapText="1"/>
      <protection/>
    </xf>
    <xf numFmtId="0" fontId="123" fillId="25" borderId="26" xfId="53" applyFont="1" applyFill="1" applyBorder="1" applyAlignment="1">
      <alignment horizontal="center" vertical="center" wrapText="1"/>
      <protection/>
    </xf>
    <xf numFmtId="0" fontId="123" fillId="25" borderId="11" xfId="53" applyFont="1" applyFill="1" applyBorder="1" applyAlignment="1">
      <alignment horizontal="center" textRotation="90"/>
      <protection/>
    </xf>
    <xf numFmtId="0" fontId="56" fillId="33" borderId="13" xfId="0" applyFont="1" applyFill="1" applyBorder="1" applyAlignment="1">
      <alignment horizontal="center" vertical="center"/>
    </xf>
    <xf numFmtId="0" fontId="24" fillId="33" borderId="24" xfId="53" applyFont="1" applyFill="1" applyBorder="1" applyAlignment="1">
      <alignment horizontal="center" vertical="center"/>
      <protection/>
    </xf>
    <xf numFmtId="0" fontId="145" fillId="30" borderId="13" xfId="0" applyFont="1" applyFill="1" applyBorder="1" applyAlignment="1">
      <alignment horizontal="center" vertical="center" wrapText="1"/>
    </xf>
    <xf numFmtId="0" fontId="113" fillId="30"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11">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457200</xdr:colOff>
      <xdr:row>3</xdr:row>
      <xdr:rowOff>142875</xdr:rowOff>
    </xdr:from>
    <xdr:to>
      <xdr:col>6</xdr:col>
      <xdr:colOff>323850</xdr:colOff>
      <xdr:row>9</xdr:row>
      <xdr:rowOff>152400</xdr:rowOff>
    </xdr:to>
    <xdr:pic>
      <xdr:nvPicPr>
        <xdr:cNvPr id="4" name="Resim 1"/>
        <xdr:cNvPicPr preferRelativeResize="1">
          <a:picLocks noChangeAspect="1"/>
        </xdr:cNvPicPr>
      </xdr:nvPicPr>
      <xdr:blipFill>
        <a:blip r:embed="rId2"/>
        <a:stretch>
          <a:fillRect/>
        </a:stretch>
      </xdr:blipFill>
      <xdr:spPr>
        <a:xfrm>
          <a:off x="2867025" y="1962150"/>
          <a:ext cx="971550" cy="981075"/>
        </a:xfrm>
        <a:prstGeom prst="rect">
          <a:avLst/>
        </a:prstGeom>
        <a:noFill/>
        <a:ln w="9525" cmpd="sng">
          <a:noFill/>
        </a:ln>
      </xdr:spPr>
    </xdr:pic>
    <xdr:clientData/>
  </xdr:twoCellAnchor>
  <xdr:twoCellAnchor editAs="oneCell">
    <xdr:from>
      <xdr:col>3</xdr:col>
      <xdr:colOff>495300</xdr:colOff>
      <xdr:row>11</xdr:row>
      <xdr:rowOff>85725</xdr:rowOff>
    </xdr:from>
    <xdr:to>
      <xdr:col>7</xdr:col>
      <xdr:colOff>228600</xdr:colOff>
      <xdr:row>12</xdr:row>
      <xdr:rowOff>9525</xdr:rowOff>
    </xdr:to>
    <xdr:pic>
      <xdr:nvPicPr>
        <xdr:cNvPr id="5" name="Resim 2"/>
        <xdr:cNvPicPr preferRelativeResize="1">
          <a:picLocks noChangeAspect="1"/>
        </xdr:cNvPicPr>
      </xdr:nvPicPr>
      <xdr:blipFill>
        <a:blip r:embed="rId3"/>
        <a:stretch>
          <a:fillRect/>
        </a:stretch>
      </xdr:blipFill>
      <xdr:spPr>
        <a:xfrm>
          <a:off x="2352675" y="3200400"/>
          <a:ext cx="1943100"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161925</xdr:rowOff>
    </xdr:from>
    <xdr:to>
      <xdr:col>3</xdr:col>
      <xdr:colOff>657225</xdr:colOff>
      <xdr:row>2</xdr:row>
      <xdr:rowOff>133350</xdr:rowOff>
    </xdr:to>
    <xdr:pic>
      <xdr:nvPicPr>
        <xdr:cNvPr id="1" name="Resim 1"/>
        <xdr:cNvPicPr preferRelativeResize="1">
          <a:picLocks noChangeAspect="1"/>
        </xdr:cNvPicPr>
      </xdr:nvPicPr>
      <xdr:blipFill>
        <a:blip r:embed="rId1"/>
        <a:stretch>
          <a:fillRect/>
        </a:stretch>
      </xdr:blipFill>
      <xdr:spPr>
        <a:xfrm>
          <a:off x="542925" y="161925"/>
          <a:ext cx="1323975" cy="1323975"/>
        </a:xfrm>
        <a:prstGeom prst="rect">
          <a:avLst/>
        </a:prstGeom>
        <a:noFill/>
        <a:ln w="9525" cmpd="sng">
          <a:noFill/>
        </a:ln>
      </xdr:spPr>
    </xdr:pic>
    <xdr:clientData/>
  </xdr:twoCellAnchor>
  <xdr:twoCellAnchor editAs="oneCell">
    <xdr:from>
      <xdr:col>50</xdr:col>
      <xdr:colOff>76200</xdr:colOff>
      <xdr:row>0</xdr:row>
      <xdr:rowOff>190500</xdr:rowOff>
    </xdr:from>
    <xdr:to>
      <xdr:col>57</xdr:col>
      <xdr:colOff>238125</xdr:colOff>
      <xdr:row>1</xdr:row>
      <xdr:rowOff>47625</xdr:rowOff>
    </xdr:to>
    <xdr:pic>
      <xdr:nvPicPr>
        <xdr:cNvPr id="2" name="Resim 2"/>
        <xdr:cNvPicPr preferRelativeResize="1">
          <a:picLocks noChangeAspect="1"/>
        </xdr:cNvPicPr>
      </xdr:nvPicPr>
      <xdr:blipFill>
        <a:blip r:embed="rId2"/>
        <a:stretch>
          <a:fillRect/>
        </a:stretch>
      </xdr:blipFill>
      <xdr:spPr>
        <a:xfrm>
          <a:off x="19783425" y="190500"/>
          <a:ext cx="2362200" cy="742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28575</xdr:rowOff>
    </xdr:from>
    <xdr:to>
      <xdr:col>3</xdr:col>
      <xdr:colOff>933450</xdr:colOff>
      <xdr:row>2</xdr:row>
      <xdr:rowOff>66675</xdr:rowOff>
    </xdr:to>
    <xdr:pic>
      <xdr:nvPicPr>
        <xdr:cNvPr id="1" name="Resim 1"/>
        <xdr:cNvPicPr preferRelativeResize="1">
          <a:picLocks noChangeAspect="1"/>
        </xdr:cNvPicPr>
      </xdr:nvPicPr>
      <xdr:blipFill>
        <a:blip r:embed="rId1"/>
        <a:stretch>
          <a:fillRect/>
        </a:stretch>
      </xdr:blipFill>
      <xdr:spPr>
        <a:xfrm>
          <a:off x="828675" y="28575"/>
          <a:ext cx="971550" cy="981075"/>
        </a:xfrm>
        <a:prstGeom prst="rect">
          <a:avLst/>
        </a:prstGeom>
        <a:noFill/>
        <a:ln w="9525" cmpd="sng">
          <a:noFill/>
        </a:ln>
      </xdr:spPr>
    </xdr:pic>
    <xdr:clientData/>
  </xdr:twoCellAnchor>
  <xdr:twoCellAnchor editAs="oneCell">
    <xdr:from>
      <xdr:col>9</xdr:col>
      <xdr:colOff>247650</xdr:colOff>
      <xdr:row>0</xdr:row>
      <xdr:rowOff>228600</xdr:rowOff>
    </xdr:from>
    <xdr:to>
      <xdr:col>11</xdr:col>
      <xdr:colOff>85725</xdr:colOff>
      <xdr:row>1</xdr:row>
      <xdr:rowOff>9525</xdr:rowOff>
    </xdr:to>
    <xdr:pic>
      <xdr:nvPicPr>
        <xdr:cNvPr id="2" name="Resim 2"/>
        <xdr:cNvPicPr preferRelativeResize="1">
          <a:picLocks noChangeAspect="1"/>
        </xdr:cNvPicPr>
      </xdr:nvPicPr>
      <xdr:blipFill>
        <a:blip r:embed="rId2"/>
        <a:stretch>
          <a:fillRect/>
        </a:stretch>
      </xdr:blipFill>
      <xdr:spPr>
        <a:xfrm>
          <a:off x="7029450" y="228600"/>
          <a:ext cx="1266825"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2</xdr:col>
      <xdr:colOff>180975</xdr:colOff>
      <xdr:row>2</xdr:row>
      <xdr:rowOff>57150</xdr:rowOff>
    </xdr:to>
    <xdr:pic>
      <xdr:nvPicPr>
        <xdr:cNvPr id="1" name="Resim 1"/>
        <xdr:cNvPicPr preferRelativeResize="1">
          <a:picLocks noChangeAspect="1"/>
        </xdr:cNvPicPr>
      </xdr:nvPicPr>
      <xdr:blipFill>
        <a:blip r:embed="rId1"/>
        <a:stretch>
          <a:fillRect/>
        </a:stretch>
      </xdr:blipFill>
      <xdr:spPr>
        <a:xfrm>
          <a:off x="57150" y="0"/>
          <a:ext cx="962025" cy="990600"/>
        </a:xfrm>
        <a:prstGeom prst="rect">
          <a:avLst/>
        </a:prstGeom>
        <a:noFill/>
        <a:ln w="9525" cmpd="sng">
          <a:noFill/>
        </a:ln>
      </xdr:spPr>
    </xdr:pic>
    <xdr:clientData/>
  </xdr:twoCellAnchor>
  <xdr:twoCellAnchor editAs="oneCell">
    <xdr:from>
      <xdr:col>11</xdr:col>
      <xdr:colOff>466725</xdr:colOff>
      <xdr:row>0</xdr:row>
      <xdr:rowOff>85725</xdr:rowOff>
    </xdr:from>
    <xdr:to>
      <xdr:col>12</xdr:col>
      <xdr:colOff>752475</xdr:colOff>
      <xdr:row>0</xdr:row>
      <xdr:rowOff>485775</xdr:rowOff>
    </xdr:to>
    <xdr:pic>
      <xdr:nvPicPr>
        <xdr:cNvPr id="2" name="Resim 2"/>
        <xdr:cNvPicPr preferRelativeResize="1">
          <a:picLocks noChangeAspect="1"/>
        </xdr:cNvPicPr>
      </xdr:nvPicPr>
      <xdr:blipFill>
        <a:blip r:embed="rId2"/>
        <a:stretch>
          <a:fillRect/>
        </a:stretch>
      </xdr:blipFill>
      <xdr:spPr>
        <a:xfrm>
          <a:off x="7381875" y="85725"/>
          <a:ext cx="1266825"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0</xdr:row>
      <xdr:rowOff>114300</xdr:rowOff>
    </xdr:from>
    <xdr:to>
      <xdr:col>4</xdr:col>
      <xdr:colOff>85725</xdr:colOff>
      <xdr:row>2</xdr:row>
      <xdr:rowOff>266700</xdr:rowOff>
    </xdr:to>
    <xdr:pic>
      <xdr:nvPicPr>
        <xdr:cNvPr id="1" name="Resim 1"/>
        <xdr:cNvPicPr preferRelativeResize="1">
          <a:picLocks noChangeAspect="1"/>
        </xdr:cNvPicPr>
      </xdr:nvPicPr>
      <xdr:blipFill>
        <a:blip r:embed="rId1"/>
        <a:stretch>
          <a:fillRect/>
        </a:stretch>
      </xdr:blipFill>
      <xdr:spPr>
        <a:xfrm>
          <a:off x="1190625" y="114300"/>
          <a:ext cx="971550" cy="990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0</xdr:row>
      <xdr:rowOff>66675</xdr:rowOff>
    </xdr:from>
    <xdr:to>
      <xdr:col>4</xdr:col>
      <xdr:colOff>466725</xdr:colOff>
      <xdr:row>2</xdr:row>
      <xdr:rowOff>219075</xdr:rowOff>
    </xdr:to>
    <xdr:pic>
      <xdr:nvPicPr>
        <xdr:cNvPr id="1" name="Resim 1"/>
        <xdr:cNvPicPr preferRelativeResize="1">
          <a:picLocks noChangeAspect="1"/>
        </xdr:cNvPicPr>
      </xdr:nvPicPr>
      <xdr:blipFill>
        <a:blip r:embed="rId1"/>
        <a:stretch>
          <a:fillRect/>
        </a:stretch>
      </xdr:blipFill>
      <xdr:spPr>
        <a:xfrm>
          <a:off x="1857375" y="66675"/>
          <a:ext cx="9715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9525</xdr:rowOff>
    </xdr:from>
    <xdr:to>
      <xdr:col>3</xdr:col>
      <xdr:colOff>171450</xdr:colOff>
      <xdr:row>2</xdr:row>
      <xdr:rowOff>0</xdr:rowOff>
    </xdr:to>
    <xdr:pic>
      <xdr:nvPicPr>
        <xdr:cNvPr id="1" name="Resim 1"/>
        <xdr:cNvPicPr preferRelativeResize="1">
          <a:picLocks noChangeAspect="1"/>
        </xdr:cNvPicPr>
      </xdr:nvPicPr>
      <xdr:blipFill>
        <a:blip r:embed="rId1"/>
        <a:stretch>
          <a:fillRect/>
        </a:stretch>
      </xdr:blipFill>
      <xdr:spPr>
        <a:xfrm>
          <a:off x="933450" y="9525"/>
          <a:ext cx="971550" cy="981075"/>
        </a:xfrm>
        <a:prstGeom prst="rect">
          <a:avLst/>
        </a:prstGeom>
        <a:noFill/>
        <a:ln w="9525" cmpd="sng">
          <a:noFill/>
        </a:ln>
      </xdr:spPr>
    </xdr:pic>
    <xdr:clientData/>
  </xdr:twoCellAnchor>
  <xdr:twoCellAnchor editAs="oneCell">
    <xdr:from>
      <xdr:col>13</xdr:col>
      <xdr:colOff>361950</xdr:colOff>
      <xdr:row>0</xdr:row>
      <xdr:rowOff>295275</xdr:rowOff>
    </xdr:from>
    <xdr:to>
      <xdr:col>15</xdr:col>
      <xdr:colOff>0</xdr:colOff>
      <xdr:row>1</xdr:row>
      <xdr:rowOff>19050</xdr:rowOff>
    </xdr:to>
    <xdr:pic>
      <xdr:nvPicPr>
        <xdr:cNvPr id="2" name="Resim 2"/>
        <xdr:cNvPicPr preferRelativeResize="1">
          <a:picLocks noChangeAspect="1"/>
        </xdr:cNvPicPr>
      </xdr:nvPicPr>
      <xdr:blipFill>
        <a:blip r:embed="rId2"/>
        <a:stretch>
          <a:fillRect/>
        </a:stretch>
      </xdr:blipFill>
      <xdr:spPr>
        <a:xfrm>
          <a:off x="9563100" y="295275"/>
          <a:ext cx="12668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0</xdr:row>
      <xdr:rowOff>57150</xdr:rowOff>
    </xdr:from>
    <xdr:to>
      <xdr:col>3</xdr:col>
      <xdr:colOff>685800</xdr:colOff>
      <xdr:row>2</xdr:row>
      <xdr:rowOff>38100</xdr:rowOff>
    </xdr:to>
    <xdr:pic>
      <xdr:nvPicPr>
        <xdr:cNvPr id="1" name="Resim 1"/>
        <xdr:cNvPicPr preferRelativeResize="1">
          <a:picLocks noChangeAspect="1"/>
        </xdr:cNvPicPr>
      </xdr:nvPicPr>
      <xdr:blipFill>
        <a:blip r:embed="rId1"/>
        <a:stretch>
          <a:fillRect/>
        </a:stretch>
      </xdr:blipFill>
      <xdr:spPr>
        <a:xfrm>
          <a:off x="1447800" y="57150"/>
          <a:ext cx="971550" cy="971550"/>
        </a:xfrm>
        <a:prstGeom prst="rect">
          <a:avLst/>
        </a:prstGeom>
        <a:noFill/>
        <a:ln w="9525" cmpd="sng">
          <a:noFill/>
        </a:ln>
      </xdr:spPr>
    </xdr:pic>
    <xdr:clientData/>
  </xdr:twoCellAnchor>
  <xdr:twoCellAnchor editAs="oneCell">
    <xdr:from>
      <xdr:col>12</xdr:col>
      <xdr:colOff>838200</xdr:colOff>
      <xdr:row>0</xdr:row>
      <xdr:rowOff>133350</xdr:rowOff>
    </xdr:from>
    <xdr:to>
      <xdr:col>13</xdr:col>
      <xdr:colOff>219075</xdr:colOff>
      <xdr:row>0</xdr:row>
      <xdr:rowOff>581025</xdr:rowOff>
    </xdr:to>
    <xdr:pic>
      <xdr:nvPicPr>
        <xdr:cNvPr id="2" name="Resim 2"/>
        <xdr:cNvPicPr preferRelativeResize="1">
          <a:picLocks noChangeAspect="1"/>
        </xdr:cNvPicPr>
      </xdr:nvPicPr>
      <xdr:blipFill>
        <a:blip r:embed="rId2"/>
        <a:stretch>
          <a:fillRect/>
        </a:stretch>
      </xdr:blipFill>
      <xdr:spPr>
        <a:xfrm>
          <a:off x="8324850" y="133350"/>
          <a:ext cx="10953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0</xdr:row>
      <xdr:rowOff>0</xdr:rowOff>
    </xdr:from>
    <xdr:to>
      <xdr:col>3</xdr:col>
      <xdr:colOff>676275</xdr:colOff>
      <xdr:row>2</xdr:row>
      <xdr:rowOff>28575</xdr:rowOff>
    </xdr:to>
    <xdr:pic>
      <xdr:nvPicPr>
        <xdr:cNvPr id="1" name="Resim 1"/>
        <xdr:cNvPicPr preferRelativeResize="1">
          <a:picLocks noChangeAspect="1"/>
        </xdr:cNvPicPr>
      </xdr:nvPicPr>
      <xdr:blipFill>
        <a:blip r:embed="rId1"/>
        <a:stretch>
          <a:fillRect/>
        </a:stretch>
      </xdr:blipFill>
      <xdr:spPr>
        <a:xfrm>
          <a:off x="1438275" y="0"/>
          <a:ext cx="971550" cy="981075"/>
        </a:xfrm>
        <a:prstGeom prst="rect">
          <a:avLst/>
        </a:prstGeom>
        <a:noFill/>
        <a:ln w="9525" cmpd="sng">
          <a:noFill/>
        </a:ln>
      </xdr:spPr>
    </xdr:pic>
    <xdr:clientData/>
  </xdr:twoCellAnchor>
  <xdr:twoCellAnchor editAs="oneCell">
    <xdr:from>
      <xdr:col>13</xdr:col>
      <xdr:colOff>0</xdr:colOff>
      <xdr:row>0</xdr:row>
      <xdr:rowOff>247650</xdr:rowOff>
    </xdr:from>
    <xdr:to>
      <xdr:col>14</xdr:col>
      <xdr:colOff>0</xdr:colOff>
      <xdr:row>1</xdr:row>
      <xdr:rowOff>9525</xdr:rowOff>
    </xdr:to>
    <xdr:pic>
      <xdr:nvPicPr>
        <xdr:cNvPr id="2" name="Resim 2"/>
        <xdr:cNvPicPr preferRelativeResize="1">
          <a:picLocks noChangeAspect="1"/>
        </xdr:cNvPicPr>
      </xdr:nvPicPr>
      <xdr:blipFill>
        <a:blip r:embed="rId2"/>
        <a:stretch>
          <a:fillRect/>
        </a:stretch>
      </xdr:blipFill>
      <xdr:spPr>
        <a:xfrm>
          <a:off x="9258300" y="247650"/>
          <a:ext cx="10477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0</xdr:row>
      <xdr:rowOff>19050</xdr:rowOff>
    </xdr:from>
    <xdr:to>
      <xdr:col>4</xdr:col>
      <xdr:colOff>95250</xdr:colOff>
      <xdr:row>2</xdr:row>
      <xdr:rowOff>47625</xdr:rowOff>
    </xdr:to>
    <xdr:pic>
      <xdr:nvPicPr>
        <xdr:cNvPr id="1" name="Resim 1"/>
        <xdr:cNvPicPr preferRelativeResize="1">
          <a:picLocks noChangeAspect="1"/>
        </xdr:cNvPicPr>
      </xdr:nvPicPr>
      <xdr:blipFill>
        <a:blip r:embed="rId1"/>
        <a:stretch>
          <a:fillRect/>
        </a:stretch>
      </xdr:blipFill>
      <xdr:spPr>
        <a:xfrm>
          <a:off x="942975" y="19050"/>
          <a:ext cx="971550" cy="971550"/>
        </a:xfrm>
        <a:prstGeom prst="rect">
          <a:avLst/>
        </a:prstGeom>
        <a:noFill/>
        <a:ln w="9525" cmpd="sng">
          <a:noFill/>
        </a:ln>
      </xdr:spPr>
    </xdr:pic>
    <xdr:clientData/>
  </xdr:twoCellAnchor>
  <xdr:twoCellAnchor editAs="oneCell">
    <xdr:from>
      <xdr:col>9</xdr:col>
      <xdr:colOff>600075</xdr:colOff>
      <xdr:row>0</xdr:row>
      <xdr:rowOff>219075</xdr:rowOff>
    </xdr:from>
    <xdr:to>
      <xdr:col>11</xdr:col>
      <xdr:colOff>428625</xdr:colOff>
      <xdr:row>0</xdr:row>
      <xdr:rowOff>619125</xdr:rowOff>
    </xdr:to>
    <xdr:pic>
      <xdr:nvPicPr>
        <xdr:cNvPr id="2" name="Resim 2"/>
        <xdr:cNvPicPr preferRelativeResize="1">
          <a:picLocks noChangeAspect="1"/>
        </xdr:cNvPicPr>
      </xdr:nvPicPr>
      <xdr:blipFill>
        <a:blip r:embed="rId2"/>
        <a:stretch>
          <a:fillRect/>
        </a:stretch>
      </xdr:blipFill>
      <xdr:spPr>
        <a:xfrm>
          <a:off x="7324725" y="219075"/>
          <a:ext cx="125730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0</xdr:rowOff>
    </xdr:from>
    <xdr:to>
      <xdr:col>3</xdr:col>
      <xdr:colOff>685800</xdr:colOff>
      <xdr:row>2</xdr:row>
      <xdr:rowOff>38100</xdr:rowOff>
    </xdr:to>
    <xdr:pic>
      <xdr:nvPicPr>
        <xdr:cNvPr id="1" name="Resim 1"/>
        <xdr:cNvPicPr preferRelativeResize="1">
          <a:picLocks noChangeAspect="1"/>
        </xdr:cNvPicPr>
      </xdr:nvPicPr>
      <xdr:blipFill>
        <a:blip r:embed="rId1"/>
        <a:stretch>
          <a:fillRect/>
        </a:stretch>
      </xdr:blipFill>
      <xdr:spPr>
        <a:xfrm>
          <a:off x="628650" y="0"/>
          <a:ext cx="971550" cy="981075"/>
        </a:xfrm>
        <a:prstGeom prst="rect">
          <a:avLst/>
        </a:prstGeom>
        <a:noFill/>
        <a:ln w="9525" cmpd="sng">
          <a:noFill/>
        </a:ln>
      </xdr:spPr>
    </xdr:pic>
    <xdr:clientData/>
  </xdr:twoCellAnchor>
  <xdr:twoCellAnchor editAs="oneCell">
    <xdr:from>
      <xdr:col>9</xdr:col>
      <xdr:colOff>333375</xdr:colOff>
      <xdr:row>0</xdr:row>
      <xdr:rowOff>219075</xdr:rowOff>
    </xdr:from>
    <xdr:to>
      <xdr:col>11</xdr:col>
      <xdr:colOff>171450</xdr:colOff>
      <xdr:row>0</xdr:row>
      <xdr:rowOff>619125</xdr:rowOff>
    </xdr:to>
    <xdr:pic>
      <xdr:nvPicPr>
        <xdr:cNvPr id="2" name="Resim 2"/>
        <xdr:cNvPicPr preferRelativeResize="1">
          <a:picLocks noChangeAspect="1"/>
        </xdr:cNvPicPr>
      </xdr:nvPicPr>
      <xdr:blipFill>
        <a:blip r:embed="rId2"/>
        <a:stretch>
          <a:fillRect/>
        </a:stretch>
      </xdr:blipFill>
      <xdr:spPr>
        <a:xfrm>
          <a:off x="7162800" y="219075"/>
          <a:ext cx="126682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1447800</xdr:colOff>
      <xdr:row>0</xdr:row>
      <xdr:rowOff>152400</xdr:rowOff>
    </xdr:from>
    <xdr:to>
      <xdr:col>1</xdr:col>
      <xdr:colOff>2714625</xdr:colOff>
      <xdr:row>3</xdr:row>
      <xdr:rowOff>19050</xdr:rowOff>
    </xdr:to>
    <xdr:pic>
      <xdr:nvPicPr>
        <xdr:cNvPr id="1" name="Resim 1"/>
        <xdr:cNvPicPr preferRelativeResize="1">
          <a:picLocks noChangeAspect="1"/>
        </xdr:cNvPicPr>
      </xdr:nvPicPr>
      <xdr:blipFill>
        <a:blip r:embed="rId1"/>
        <a:stretch>
          <a:fillRect/>
        </a:stretch>
      </xdr:blipFill>
      <xdr:spPr>
        <a:xfrm>
          <a:off x="2057400" y="152400"/>
          <a:ext cx="1266825" cy="1247775"/>
        </a:xfrm>
        <a:prstGeom prst="rect">
          <a:avLst/>
        </a:prstGeom>
        <a:noFill/>
        <a:ln w="9525" cmpd="sng">
          <a:noFill/>
        </a:ln>
      </xdr:spPr>
    </xdr:pic>
    <xdr:clientData/>
  </xdr:twoCellAnchor>
  <xdr:twoCellAnchor editAs="oneCell">
    <xdr:from>
      <xdr:col>11</xdr:col>
      <xdr:colOff>171450</xdr:colOff>
      <xdr:row>0</xdr:row>
      <xdr:rowOff>457200</xdr:rowOff>
    </xdr:from>
    <xdr:to>
      <xdr:col>13</xdr:col>
      <xdr:colOff>419100</xdr:colOff>
      <xdr:row>2</xdr:row>
      <xdr:rowOff>0</xdr:rowOff>
    </xdr:to>
    <xdr:pic>
      <xdr:nvPicPr>
        <xdr:cNvPr id="2" name="Resim 2"/>
        <xdr:cNvPicPr preferRelativeResize="1">
          <a:picLocks noChangeAspect="1"/>
        </xdr:cNvPicPr>
      </xdr:nvPicPr>
      <xdr:blipFill>
        <a:blip r:embed="rId2"/>
        <a:stretch>
          <a:fillRect/>
        </a:stretch>
      </xdr:blipFill>
      <xdr:spPr>
        <a:xfrm>
          <a:off x="12592050" y="457200"/>
          <a:ext cx="2057400" cy="628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xdr:rowOff>
    </xdr:from>
    <xdr:to>
      <xdr:col>2</xdr:col>
      <xdr:colOff>600075</xdr:colOff>
      <xdr:row>2</xdr:row>
      <xdr:rowOff>0</xdr:rowOff>
    </xdr:to>
    <xdr:pic>
      <xdr:nvPicPr>
        <xdr:cNvPr id="1" name="Resim 1"/>
        <xdr:cNvPicPr preferRelativeResize="1">
          <a:picLocks noChangeAspect="1"/>
        </xdr:cNvPicPr>
      </xdr:nvPicPr>
      <xdr:blipFill>
        <a:blip r:embed="rId1"/>
        <a:stretch>
          <a:fillRect/>
        </a:stretch>
      </xdr:blipFill>
      <xdr:spPr>
        <a:xfrm>
          <a:off x="466725" y="9525"/>
          <a:ext cx="971550" cy="981075"/>
        </a:xfrm>
        <a:prstGeom prst="rect">
          <a:avLst/>
        </a:prstGeom>
        <a:noFill/>
        <a:ln w="9525" cmpd="sng">
          <a:noFill/>
        </a:ln>
      </xdr:spPr>
    </xdr:pic>
    <xdr:clientData/>
  </xdr:twoCellAnchor>
  <xdr:twoCellAnchor editAs="oneCell">
    <xdr:from>
      <xdr:col>13</xdr:col>
      <xdr:colOff>457200</xdr:colOff>
      <xdr:row>0</xdr:row>
      <xdr:rowOff>161925</xdr:rowOff>
    </xdr:from>
    <xdr:to>
      <xdr:col>15</xdr:col>
      <xdr:colOff>28575</xdr:colOff>
      <xdr:row>0</xdr:row>
      <xdr:rowOff>571500</xdr:rowOff>
    </xdr:to>
    <xdr:pic>
      <xdr:nvPicPr>
        <xdr:cNvPr id="2" name="Resim 2"/>
        <xdr:cNvPicPr preferRelativeResize="1">
          <a:picLocks noChangeAspect="1"/>
        </xdr:cNvPicPr>
      </xdr:nvPicPr>
      <xdr:blipFill>
        <a:blip r:embed="rId2"/>
        <a:stretch>
          <a:fillRect/>
        </a:stretch>
      </xdr:blipFill>
      <xdr:spPr>
        <a:xfrm>
          <a:off x="9744075" y="161925"/>
          <a:ext cx="125730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28575</xdr:rowOff>
    </xdr:from>
    <xdr:to>
      <xdr:col>3</xdr:col>
      <xdr:colOff>171450</xdr:colOff>
      <xdr:row>2</xdr:row>
      <xdr:rowOff>47625</xdr:rowOff>
    </xdr:to>
    <xdr:pic>
      <xdr:nvPicPr>
        <xdr:cNvPr id="1" name="Resim 1"/>
        <xdr:cNvPicPr preferRelativeResize="1">
          <a:picLocks noChangeAspect="1"/>
        </xdr:cNvPicPr>
      </xdr:nvPicPr>
      <xdr:blipFill>
        <a:blip r:embed="rId1"/>
        <a:stretch>
          <a:fillRect/>
        </a:stretch>
      </xdr:blipFill>
      <xdr:spPr>
        <a:xfrm>
          <a:off x="1152525" y="28575"/>
          <a:ext cx="971550" cy="971550"/>
        </a:xfrm>
        <a:prstGeom prst="rect">
          <a:avLst/>
        </a:prstGeom>
        <a:noFill/>
        <a:ln w="9525" cmpd="sng">
          <a:noFill/>
        </a:ln>
      </xdr:spPr>
    </xdr:pic>
    <xdr:clientData/>
  </xdr:twoCellAnchor>
  <xdr:twoCellAnchor editAs="oneCell">
    <xdr:from>
      <xdr:col>12</xdr:col>
      <xdr:colOff>1457325</xdr:colOff>
      <xdr:row>0</xdr:row>
      <xdr:rowOff>257175</xdr:rowOff>
    </xdr:from>
    <xdr:to>
      <xdr:col>13</xdr:col>
      <xdr:colOff>1009650</xdr:colOff>
      <xdr:row>1</xdr:row>
      <xdr:rowOff>19050</xdr:rowOff>
    </xdr:to>
    <xdr:pic>
      <xdr:nvPicPr>
        <xdr:cNvPr id="2" name="Resim 2"/>
        <xdr:cNvPicPr preferRelativeResize="1">
          <a:picLocks noChangeAspect="1"/>
        </xdr:cNvPicPr>
      </xdr:nvPicPr>
      <xdr:blipFill>
        <a:blip r:embed="rId2"/>
        <a:stretch>
          <a:fillRect/>
        </a:stretch>
      </xdr:blipFill>
      <xdr:spPr>
        <a:xfrm>
          <a:off x="9182100" y="257175"/>
          <a:ext cx="126682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afer%20Yilmaz%20Sayi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Zafer%20Yilmaz%20Sayi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
      <selection activeCell="F23" sqref="F23"/>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9"/>
      <c r="B1" s="160"/>
      <c r="C1" s="160"/>
      <c r="D1" s="160"/>
      <c r="E1" s="160"/>
      <c r="F1" s="160"/>
      <c r="G1" s="160"/>
      <c r="H1" s="160"/>
      <c r="I1" s="160"/>
      <c r="J1" s="160"/>
      <c r="K1" s="161"/>
    </row>
    <row r="2" spans="1:11" ht="116.25" customHeight="1">
      <c r="A2" s="432" t="s">
        <v>131</v>
      </c>
      <c r="B2" s="433"/>
      <c r="C2" s="433"/>
      <c r="D2" s="433"/>
      <c r="E2" s="433"/>
      <c r="F2" s="433"/>
      <c r="G2" s="433"/>
      <c r="H2" s="433"/>
      <c r="I2" s="433"/>
      <c r="J2" s="433"/>
      <c r="K2" s="434"/>
    </row>
    <row r="3" spans="1:11" ht="14.25">
      <c r="A3" s="162"/>
      <c r="B3" s="163"/>
      <c r="C3" s="163"/>
      <c r="D3" s="163"/>
      <c r="E3" s="163"/>
      <c r="F3" s="163"/>
      <c r="G3" s="163"/>
      <c r="H3" s="163"/>
      <c r="I3" s="163"/>
      <c r="J3" s="163"/>
      <c r="K3" s="164"/>
    </row>
    <row r="4" spans="1:11" ht="12.75">
      <c r="A4" s="165"/>
      <c r="B4" s="166"/>
      <c r="C4" s="166"/>
      <c r="D4" s="166"/>
      <c r="E4" s="166"/>
      <c r="F4" s="166"/>
      <c r="G4" s="166"/>
      <c r="H4" s="166"/>
      <c r="I4" s="166"/>
      <c r="J4" s="166"/>
      <c r="K4" s="167"/>
    </row>
    <row r="5" spans="1:11" ht="12.75">
      <c r="A5" s="165"/>
      <c r="B5" s="166"/>
      <c r="C5" s="166"/>
      <c r="D5" s="166"/>
      <c r="E5" s="166"/>
      <c r="F5" s="166"/>
      <c r="G5" s="166"/>
      <c r="H5" s="166"/>
      <c r="I5" s="166"/>
      <c r="J5" s="166"/>
      <c r="K5" s="167"/>
    </row>
    <row r="6" spans="1:11" ht="12.75">
      <c r="A6" s="165"/>
      <c r="B6" s="166"/>
      <c r="C6" s="166"/>
      <c r="D6" s="166"/>
      <c r="E6" s="166"/>
      <c r="F6" s="166"/>
      <c r="G6" s="166"/>
      <c r="H6" s="166"/>
      <c r="I6" s="166"/>
      <c r="J6" s="166"/>
      <c r="K6" s="167"/>
    </row>
    <row r="7" spans="1:11" ht="12.75">
      <c r="A7" s="165"/>
      <c r="B7" s="166"/>
      <c r="C7" s="166"/>
      <c r="D7" s="166"/>
      <c r="E7" s="166"/>
      <c r="F7" s="166"/>
      <c r="G7" s="166"/>
      <c r="H7" s="166"/>
      <c r="I7" s="166"/>
      <c r="J7" s="166"/>
      <c r="K7" s="167"/>
    </row>
    <row r="8" spans="1:11" ht="12.75">
      <c r="A8" s="165"/>
      <c r="B8" s="166"/>
      <c r="C8" s="166"/>
      <c r="D8" s="166"/>
      <c r="E8" s="166"/>
      <c r="F8" s="166"/>
      <c r="G8" s="166"/>
      <c r="H8" s="166"/>
      <c r="I8" s="166"/>
      <c r="J8" s="166"/>
      <c r="K8" s="167"/>
    </row>
    <row r="9" spans="1:11" ht="12.75">
      <c r="A9" s="165"/>
      <c r="B9" s="166"/>
      <c r="C9" s="166"/>
      <c r="D9" s="166"/>
      <c r="E9" s="166"/>
      <c r="F9" s="166"/>
      <c r="G9" s="166"/>
      <c r="H9" s="166"/>
      <c r="I9" s="166"/>
      <c r="J9" s="166"/>
      <c r="K9" s="167"/>
    </row>
    <row r="10" spans="1:11" ht="12.75">
      <c r="A10" s="165"/>
      <c r="B10" s="166"/>
      <c r="C10" s="166"/>
      <c r="D10" s="166"/>
      <c r="E10" s="166"/>
      <c r="F10" s="166"/>
      <c r="G10" s="166"/>
      <c r="H10" s="166"/>
      <c r="I10" s="166"/>
      <c r="J10" s="166"/>
      <c r="K10" s="167"/>
    </row>
    <row r="11" spans="1:11" ht="12.75">
      <c r="A11" s="165"/>
      <c r="B11" s="166"/>
      <c r="C11" s="166"/>
      <c r="D11" s="166"/>
      <c r="E11" s="166"/>
      <c r="F11" s="166"/>
      <c r="G11" s="166"/>
      <c r="H11" s="166"/>
      <c r="I11" s="166"/>
      <c r="J11" s="166"/>
      <c r="K11" s="167"/>
    </row>
    <row r="12" spans="1:11" ht="51.75" customHeight="1">
      <c r="A12" s="455"/>
      <c r="B12" s="456"/>
      <c r="C12" s="456"/>
      <c r="D12" s="456"/>
      <c r="E12" s="456"/>
      <c r="F12" s="456"/>
      <c r="G12" s="456"/>
      <c r="H12" s="456"/>
      <c r="I12" s="456"/>
      <c r="J12" s="456"/>
      <c r="K12" s="457"/>
    </row>
    <row r="13" spans="1:11" ht="71.25" customHeight="1">
      <c r="A13" s="435"/>
      <c r="B13" s="436"/>
      <c r="C13" s="436"/>
      <c r="D13" s="436"/>
      <c r="E13" s="436"/>
      <c r="F13" s="436"/>
      <c r="G13" s="436"/>
      <c r="H13" s="436"/>
      <c r="I13" s="436"/>
      <c r="J13" s="436"/>
      <c r="K13" s="437"/>
    </row>
    <row r="14" spans="1:11" ht="72" customHeight="1">
      <c r="A14" s="441" t="str">
        <f>F19</f>
        <v>Anadolu Yıldızlar Ligi Final Yarışmaları</v>
      </c>
      <c r="B14" s="442"/>
      <c r="C14" s="442"/>
      <c r="D14" s="442"/>
      <c r="E14" s="442"/>
      <c r="F14" s="442"/>
      <c r="G14" s="442"/>
      <c r="H14" s="442"/>
      <c r="I14" s="442"/>
      <c r="J14" s="442"/>
      <c r="K14" s="443"/>
    </row>
    <row r="15" spans="1:11" ht="51.75" customHeight="1">
      <c r="A15" s="438"/>
      <c r="B15" s="439"/>
      <c r="C15" s="439"/>
      <c r="D15" s="439"/>
      <c r="E15" s="439"/>
      <c r="F15" s="439"/>
      <c r="G15" s="439"/>
      <c r="H15" s="439"/>
      <c r="I15" s="439"/>
      <c r="J15" s="439"/>
      <c r="K15" s="440"/>
    </row>
    <row r="16" spans="1:11" ht="12.75">
      <c r="A16" s="165"/>
      <c r="B16" s="166"/>
      <c r="C16" s="166"/>
      <c r="D16" s="166"/>
      <c r="E16" s="166"/>
      <c r="F16" s="166"/>
      <c r="G16" s="166"/>
      <c r="H16" s="166"/>
      <c r="I16" s="166"/>
      <c r="J16" s="166"/>
      <c r="K16" s="167"/>
    </row>
    <row r="17" spans="1:11" ht="25.5">
      <c r="A17" s="458"/>
      <c r="B17" s="459"/>
      <c r="C17" s="459"/>
      <c r="D17" s="459"/>
      <c r="E17" s="459"/>
      <c r="F17" s="459"/>
      <c r="G17" s="459"/>
      <c r="H17" s="459"/>
      <c r="I17" s="459"/>
      <c r="J17" s="459"/>
      <c r="K17" s="460"/>
    </row>
    <row r="18" spans="1:11" ht="24.75" customHeight="1">
      <c r="A18" s="452" t="s">
        <v>77</v>
      </c>
      <c r="B18" s="453"/>
      <c r="C18" s="453"/>
      <c r="D18" s="453"/>
      <c r="E18" s="453"/>
      <c r="F18" s="453"/>
      <c r="G18" s="453"/>
      <c r="H18" s="453"/>
      <c r="I18" s="453"/>
      <c r="J18" s="453"/>
      <c r="K18" s="454"/>
    </row>
    <row r="19" spans="1:11" s="34" customFormat="1" ht="35.25" customHeight="1">
      <c r="A19" s="470" t="s">
        <v>73</v>
      </c>
      <c r="B19" s="471"/>
      <c r="C19" s="471"/>
      <c r="D19" s="471"/>
      <c r="E19" s="472"/>
      <c r="F19" s="446" t="s">
        <v>480</v>
      </c>
      <c r="G19" s="447"/>
      <c r="H19" s="447"/>
      <c r="I19" s="447"/>
      <c r="J19" s="447"/>
      <c r="K19" s="448"/>
    </row>
    <row r="20" spans="1:11" s="34" customFormat="1" ht="35.25" customHeight="1">
      <c r="A20" s="473" t="s">
        <v>74</v>
      </c>
      <c r="B20" s="474"/>
      <c r="C20" s="474"/>
      <c r="D20" s="474"/>
      <c r="E20" s="475"/>
      <c r="F20" s="449" t="s">
        <v>482</v>
      </c>
      <c r="G20" s="450"/>
      <c r="H20" s="450"/>
      <c r="I20" s="450"/>
      <c r="J20" s="450"/>
      <c r="K20" s="451"/>
    </row>
    <row r="21" spans="1:11" s="34" customFormat="1" ht="35.25" customHeight="1">
      <c r="A21" s="473" t="s">
        <v>75</v>
      </c>
      <c r="B21" s="474"/>
      <c r="C21" s="474"/>
      <c r="D21" s="474"/>
      <c r="E21" s="475"/>
      <c r="F21" s="446" t="s">
        <v>352</v>
      </c>
      <c r="G21" s="447"/>
      <c r="H21" s="447"/>
      <c r="I21" s="447"/>
      <c r="J21" s="447"/>
      <c r="K21" s="448"/>
    </row>
    <row r="22" spans="1:11" s="34" customFormat="1" ht="35.25" customHeight="1">
      <c r="A22" s="473" t="s">
        <v>76</v>
      </c>
      <c r="B22" s="474"/>
      <c r="C22" s="474"/>
      <c r="D22" s="474"/>
      <c r="E22" s="475"/>
      <c r="F22" s="461" t="s">
        <v>481</v>
      </c>
      <c r="G22" s="447"/>
      <c r="H22" s="447"/>
      <c r="I22" s="447"/>
      <c r="J22" s="447"/>
      <c r="K22" s="448"/>
    </row>
    <row r="23" spans="1:11" s="34" customFormat="1" ht="35.25" customHeight="1">
      <c r="A23" s="476" t="s">
        <v>78</v>
      </c>
      <c r="B23" s="477"/>
      <c r="C23" s="477"/>
      <c r="D23" s="477"/>
      <c r="E23" s="478"/>
      <c r="F23" s="168"/>
      <c r="G23" s="169"/>
      <c r="H23" s="169"/>
      <c r="I23" s="169"/>
      <c r="J23" s="169"/>
      <c r="K23" s="170"/>
    </row>
    <row r="24" spans="1:11" ht="15.75">
      <c r="A24" s="444"/>
      <c r="B24" s="445"/>
      <c r="C24" s="445"/>
      <c r="D24" s="445"/>
      <c r="E24" s="445"/>
      <c r="F24" s="462"/>
      <c r="G24" s="462"/>
      <c r="H24" s="462"/>
      <c r="I24" s="462"/>
      <c r="J24" s="462"/>
      <c r="K24" s="463"/>
    </row>
    <row r="25" spans="1:11" ht="20.25">
      <c r="A25" s="467"/>
      <c r="B25" s="468"/>
      <c r="C25" s="468"/>
      <c r="D25" s="468"/>
      <c r="E25" s="468"/>
      <c r="F25" s="468"/>
      <c r="G25" s="468"/>
      <c r="H25" s="468"/>
      <c r="I25" s="468"/>
      <c r="J25" s="468"/>
      <c r="K25" s="469"/>
    </row>
    <row r="26" spans="1:11" ht="12.75">
      <c r="A26" s="165"/>
      <c r="B26" s="166"/>
      <c r="C26" s="166"/>
      <c r="D26" s="166"/>
      <c r="E26" s="166"/>
      <c r="F26" s="166"/>
      <c r="G26" s="166"/>
      <c r="H26" s="166"/>
      <c r="I26" s="166"/>
      <c r="J26" s="166"/>
      <c r="K26" s="167"/>
    </row>
    <row r="27" spans="1:11" ht="20.25">
      <c r="A27" s="464"/>
      <c r="B27" s="465"/>
      <c r="C27" s="465"/>
      <c r="D27" s="465"/>
      <c r="E27" s="465"/>
      <c r="F27" s="465"/>
      <c r="G27" s="465"/>
      <c r="H27" s="465"/>
      <c r="I27" s="465"/>
      <c r="J27" s="465"/>
      <c r="K27" s="466"/>
    </row>
    <row r="28" spans="1:11" ht="12.75">
      <c r="A28" s="165"/>
      <c r="B28" s="166"/>
      <c r="C28" s="166"/>
      <c r="D28" s="166"/>
      <c r="E28" s="166"/>
      <c r="F28" s="166"/>
      <c r="G28" s="166"/>
      <c r="H28" s="166"/>
      <c r="I28" s="166"/>
      <c r="J28" s="166"/>
      <c r="K28" s="167"/>
    </row>
    <row r="29" spans="1:11" ht="12.75">
      <c r="A29" s="165"/>
      <c r="B29" s="166"/>
      <c r="C29" s="166"/>
      <c r="D29" s="166"/>
      <c r="E29" s="166"/>
      <c r="F29" s="166"/>
      <c r="G29" s="166"/>
      <c r="H29" s="166"/>
      <c r="I29" s="166"/>
      <c r="J29" s="166"/>
      <c r="K29" s="167"/>
    </row>
    <row r="30" spans="1:11" ht="12.75">
      <c r="A30" s="171"/>
      <c r="B30" s="172"/>
      <c r="C30" s="172"/>
      <c r="D30" s="172"/>
      <c r="E30" s="172"/>
      <c r="F30" s="172"/>
      <c r="G30" s="172"/>
      <c r="H30" s="172"/>
      <c r="I30" s="172"/>
      <c r="J30" s="172"/>
      <c r="K30" s="173"/>
    </row>
  </sheetData>
  <sheetProtection/>
  <mergeCells count="20">
    <mergeCell ref="F21:K21"/>
    <mergeCell ref="F22:K22"/>
    <mergeCell ref="F24:K24"/>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C000"/>
  </sheetPr>
  <dimension ref="A1:U100"/>
  <sheetViews>
    <sheetView view="pageBreakPreview" zoomScale="80" zoomScaleSheetLayoutView="80" zoomScalePageLayoutView="0" workbookViewId="0" topLeftCell="A1">
      <selection activeCell="M6" sqref="M6"/>
    </sheetView>
  </sheetViews>
  <sheetFormatPr defaultColWidth="9.140625" defaultRowHeight="12.75"/>
  <cols>
    <col min="1" max="1" width="4.8515625" style="26" customWidth="1"/>
    <col min="2" max="2" width="7.7109375" style="26" bestFit="1" customWidth="1"/>
    <col min="3" max="3" width="14.421875" style="21" customWidth="1"/>
    <col min="4" max="4" width="25.7109375" style="51" customWidth="1"/>
    <col min="5" max="5" width="15.7109375" style="51" customWidth="1"/>
    <col min="6" max="6" width="9.281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5.7109375" style="55" customWidth="1"/>
    <col min="14" max="14" width="15.7109375" style="55" customWidth="1"/>
    <col min="15" max="15" width="9.57421875" style="21" customWidth="1"/>
    <col min="16" max="16" width="7.7109375" style="21" customWidth="1"/>
    <col min="17" max="17" width="5.7109375" style="21" customWidth="1"/>
    <col min="18" max="19" width="9.140625" style="21" customWidth="1"/>
    <col min="20" max="20" width="9.140625" style="252" hidden="1" customWidth="1"/>
    <col min="21" max="21" width="9.140625" style="250" hidden="1" customWidth="1"/>
    <col min="22" max="16384" width="9.140625" style="21" customWidth="1"/>
  </cols>
  <sheetData>
    <row r="1" spans="1:21" s="10" customFormat="1" ht="53.25" customHeight="1">
      <c r="A1" s="498" t="str">
        <f>('YARIŞMA BİLGİLERİ'!A2)</f>
        <v>Gençlik ve Spor Bakanlığı
Spor Genel Müdürlüğü
Spor Faaliyetleri Daire Başkanlığı</v>
      </c>
      <c r="B1" s="498"/>
      <c r="C1" s="498"/>
      <c r="D1" s="498"/>
      <c r="E1" s="498"/>
      <c r="F1" s="498"/>
      <c r="G1" s="498"/>
      <c r="H1" s="498"/>
      <c r="I1" s="498"/>
      <c r="J1" s="498"/>
      <c r="K1" s="498"/>
      <c r="L1" s="498"/>
      <c r="M1" s="498"/>
      <c r="N1" s="498"/>
      <c r="O1" s="498"/>
      <c r="P1" s="498"/>
      <c r="T1" s="251">
        <v>1380</v>
      </c>
      <c r="U1" s="249">
        <v>100</v>
      </c>
    </row>
    <row r="2" spans="1:21" s="10" customFormat="1" ht="24.75" customHeight="1">
      <c r="A2" s="499" t="str">
        <f>'YARIŞMA BİLGİLERİ'!F19</f>
        <v>Anadolu Yıldızlar Ligi Final Yarışmaları</v>
      </c>
      <c r="B2" s="499"/>
      <c r="C2" s="499"/>
      <c r="D2" s="499"/>
      <c r="E2" s="499"/>
      <c r="F2" s="499"/>
      <c r="G2" s="499"/>
      <c r="H2" s="499"/>
      <c r="I2" s="499"/>
      <c r="J2" s="499"/>
      <c r="K2" s="499"/>
      <c r="L2" s="499"/>
      <c r="M2" s="499"/>
      <c r="N2" s="499"/>
      <c r="O2" s="499"/>
      <c r="P2" s="499"/>
      <c r="T2" s="251">
        <v>1384</v>
      </c>
      <c r="U2" s="249">
        <v>99</v>
      </c>
    </row>
    <row r="3" spans="1:21" s="12" customFormat="1" ht="21.75" customHeight="1">
      <c r="A3" s="500" t="s">
        <v>85</v>
      </c>
      <c r="B3" s="500"/>
      <c r="C3" s="500"/>
      <c r="D3" s="501" t="str">
        <f>'YARIŞMA PROGRAMI'!C15</f>
        <v>100 Metre Engelli</v>
      </c>
      <c r="E3" s="501"/>
      <c r="F3" s="502"/>
      <c r="G3" s="502"/>
      <c r="H3" s="11"/>
      <c r="I3" s="512"/>
      <c r="J3" s="512"/>
      <c r="K3" s="512"/>
      <c r="L3" s="512"/>
      <c r="M3" s="216" t="s">
        <v>351</v>
      </c>
      <c r="N3" s="510" t="str">
        <f>'YARIŞMA PROGRAMI'!E15</f>
        <v>-</v>
      </c>
      <c r="O3" s="510"/>
      <c r="P3" s="510"/>
      <c r="T3" s="251">
        <v>1388</v>
      </c>
      <c r="U3" s="249">
        <v>98</v>
      </c>
    </row>
    <row r="4" spans="1:21" s="12" customFormat="1" ht="17.25" customHeight="1">
      <c r="A4" s="505" t="s">
        <v>75</v>
      </c>
      <c r="B4" s="505"/>
      <c r="C4" s="505"/>
      <c r="D4" s="506" t="str">
        <f>'YARIŞMA BİLGİLERİ'!F21</f>
        <v>Yıldız Kızlar</v>
      </c>
      <c r="E4" s="506"/>
      <c r="F4" s="32"/>
      <c r="G4" s="32"/>
      <c r="H4" s="32"/>
      <c r="I4" s="32"/>
      <c r="J4" s="32"/>
      <c r="K4" s="32"/>
      <c r="L4" s="33"/>
      <c r="M4" s="81" t="s">
        <v>83</v>
      </c>
      <c r="N4" s="511">
        <f>'YARIŞMA PROGRAMI'!B15</f>
        <v>41777.395833333336</v>
      </c>
      <c r="O4" s="511"/>
      <c r="P4" s="511"/>
      <c r="T4" s="251">
        <v>1392</v>
      </c>
      <c r="U4" s="249">
        <v>97</v>
      </c>
    </row>
    <row r="5" spans="1:21" s="10" customFormat="1" ht="19.5" customHeight="1">
      <c r="A5" s="13"/>
      <c r="B5" s="13"/>
      <c r="C5" s="14"/>
      <c r="D5" s="15"/>
      <c r="E5" s="16"/>
      <c r="F5" s="16"/>
      <c r="G5" s="16"/>
      <c r="H5" s="16"/>
      <c r="I5" s="13"/>
      <c r="J5" s="13"/>
      <c r="K5" s="13"/>
      <c r="L5" s="17"/>
      <c r="M5" s="18"/>
      <c r="N5" s="509">
        <f ca="1">NOW()</f>
        <v>41777.717049074075</v>
      </c>
      <c r="O5" s="509"/>
      <c r="P5" s="509"/>
      <c r="T5" s="251">
        <v>1396</v>
      </c>
      <c r="U5" s="249">
        <v>96</v>
      </c>
    </row>
    <row r="6" spans="1:21" s="19" customFormat="1" ht="24.75" customHeight="1">
      <c r="A6" s="507" t="s">
        <v>12</v>
      </c>
      <c r="B6" s="513" t="s">
        <v>70</v>
      </c>
      <c r="C6" s="515" t="s">
        <v>82</v>
      </c>
      <c r="D6" s="508" t="s">
        <v>14</v>
      </c>
      <c r="E6" s="508" t="s">
        <v>350</v>
      </c>
      <c r="F6" s="508" t="s">
        <v>15</v>
      </c>
      <c r="G6" s="503" t="s">
        <v>227</v>
      </c>
      <c r="I6" s="266" t="s">
        <v>16</v>
      </c>
      <c r="J6" s="267"/>
      <c r="K6" s="267"/>
      <c r="L6" s="267"/>
      <c r="M6" s="269" t="s">
        <v>609</v>
      </c>
      <c r="N6" s="270"/>
      <c r="O6" s="267"/>
      <c r="P6" s="268"/>
      <c r="T6" s="252">
        <v>1400</v>
      </c>
      <c r="U6" s="250">
        <v>95</v>
      </c>
    </row>
    <row r="7" spans="1:21" ht="26.25" customHeight="1">
      <c r="A7" s="507"/>
      <c r="B7" s="514"/>
      <c r="C7" s="515"/>
      <c r="D7" s="508"/>
      <c r="E7" s="508"/>
      <c r="F7" s="508"/>
      <c r="G7" s="504"/>
      <c r="H7" s="20"/>
      <c r="I7" s="49" t="s">
        <v>12</v>
      </c>
      <c r="J7" s="46" t="s">
        <v>71</v>
      </c>
      <c r="K7" s="46" t="s">
        <v>70</v>
      </c>
      <c r="L7" s="47" t="s">
        <v>13</v>
      </c>
      <c r="M7" s="48" t="s">
        <v>14</v>
      </c>
      <c r="N7" s="48" t="s">
        <v>350</v>
      </c>
      <c r="O7" s="46" t="s">
        <v>15</v>
      </c>
      <c r="P7" s="46" t="s">
        <v>28</v>
      </c>
      <c r="T7" s="252">
        <v>1404</v>
      </c>
      <c r="U7" s="250">
        <v>94</v>
      </c>
    </row>
    <row r="8" spans="1:21" s="19" customFormat="1" ht="34.5" customHeight="1">
      <c r="A8" s="384">
        <v>1</v>
      </c>
      <c r="B8" s="384">
        <v>262</v>
      </c>
      <c r="C8" s="385">
        <v>36794</v>
      </c>
      <c r="D8" s="386" t="s">
        <v>506</v>
      </c>
      <c r="E8" s="387" t="s">
        <v>504</v>
      </c>
      <c r="F8" s="382">
        <v>1543</v>
      </c>
      <c r="G8" s="388">
        <v>12</v>
      </c>
      <c r="H8" s="22"/>
      <c r="I8" s="402">
        <v>1</v>
      </c>
      <c r="J8" s="403" t="s">
        <v>231</v>
      </c>
      <c r="K8" s="379">
        <f>IF(ISERROR(VLOOKUP(J8,'KAYIT LİSTESİ'!$B$4:$H$697,2,0)),"",(VLOOKUP(J8,'KAYIT LİSTESİ'!$B$4:$H$697,2,0)))</f>
      </c>
      <c r="L8" s="380">
        <f>IF(ISERROR(VLOOKUP(J8,'KAYIT LİSTESİ'!$B$4:$H$697,4,0)),"",(VLOOKUP(J8,'KAYIT LİSTESİ'!$B$4:$H$697,4,0)))</f>
      </c>
      <c r="M8" s="381">
        <f>IF(ISERROR(VLOOKUP(J8,'KAYIT LİSTESİ'!$B$4:$H$697,5,0)),"",(VLOOKUP(J8,'KAYIT LİSTESİ'!$B$4:$H$697,5,0)))</f>
      </c>
      <c r="N8" s="381">
        <f>IF(ISERROR(VLOOKUP(J8,'KAYIT LİSTESİ'!$B$4:$H$697,6,0)),"",(VLOOKUP(J8,'KAYIT LİSTESİ'!$B$4:$H$697,6,0)))</f>
      </c>
      <c r="O8" s="382"/>
      <c r="P8" s="383"/>
      <c r="T8" s="252">
        <v>1408</v>
      </c>
      <c r="U8" s="250">
        <v>93</v>
      </c>
    </row>
    <row r="9" spans="1:21" s="19" customFormat="1" ht="34.5" customHeight="1">
      <c r="A9" s="384">
        <v>2</v>
      </c>
      <c r="B9" s="384">
        <v>270</v>
      </c>
      <c r="C9" s="385">
        <v>36803</v>
      </c>
      <c r="D9" s="386" t="s">
        <v>513</v>
      </c>
      <c r="E9" s="387" t="s">
        <v>510</v>
      </c>
      <c r="F9" s="382">
        <v>1696</v>
      </c>
      <c r="G9" s="388">
        <v>11</v>
      </c>
      <c r="H9" s="22"/>
      <c r="I9" s="402">
        <v>2</v>
      </c>
      <c r="J9" s="403" t="s">
        <v>232</v>
      </c>
      <c r="K9" s="379">
        <f>IF(ISERROR(VLOOKUP(J9,'KAYIT LİSTESİ'!$B$4:$H$697,2,0)),"",(VLOOKUP(J9,'KAYIT LİSTESİ'!$B$4:$H$697,2,0)))</f>
        <v>402</v>
      </c>
      <c r="L9" s="380">
        <f>IF(ISERROR(VLOOKUP(J9,'KAYIT LİSTESİ'!$B$4:$H$697,4,0)),"",(VLOOKUP(J9,'KAYIT LİSTESİ'!$B$4:$H$697,4,0)))</f>
        <v>36633</v>
      </c>
      <c r="M9" s="381" t="str">
        <f>IF(ISERROR(VLOOKUP(J9,'KAYIT LİSTESİ'!$B$4:$H$697,5,0)),"",(VLOOKUP(J9,'KAYIT LİSTESİ'!$B$4:$H$697,5,0)))</f>
        <v>MELİKE BOZ</v>
      </c>
      <c r="N9" s="381" t="str">
        <f>IF(ISERROR(VLOOKUP(J9,'KAYIT LİSTESİ'!$B$4:$H$697,6,0)),"",(VLOOKUP(J9,'KAYIT LİSTESİ'!$B$4:$H$697,6,0)))</f>
        <v>ANKARA</v>
      </c>
      <c r="O9" s="382">
        <v>2006</v>
      </c>
      <c r="P9" s="383">
        <v>5</v>
      </c>
      <c r="T9" s="252">
        <v>1412</v>
      </c>
      <c r="U9" s="250">
        <v>92</v>
      </c>
    </row>
    <row r="10" spans="1:21" s="19" customFormat="1" ht="34.5" customHeight="1">
      <c r="A10" s="384">
        <v>3</v>
      </c>
      <c r="B10" s="384">
        <v>231</v>
      </c>
      <c r="C10" s="385">
        <v>36772</v>
      </c>
      <c r="D10" s="386" t="s">
        <v>527</v>
      </c>
      <c r="E10" s="387" t="s">
        <v>526</v>
      </c>
      <c r="F10" s="382">
        <v>1712</v>
      </c>
      <c r="G10" s="388">
        <v>10</v>
      </c>
      <c r="H10" s="22"/>
      <c r="I10" s="402">
        <v>3</v>
      </c>
      <c r="J10" s="403" t="s">
        <v>233</v>
      </c>
      <c r="K10" s="379">
        <f>IF(ISERROR(VLOOKUP(J10,'KAYIT LİSTESİ'!$B$4:$H$697,2,0)),"",(VLOOKUP(J10,'KAYIT LİSTESİ'!$B$4:$H$697,2,0)))</f>
        <v>499</v>
      </c>
      <c r="L10" s="380">
        <f>IF(ISERROR(VLOOKUP(J10,'KAYIT LİSTESİ'!$B$4:$H$697,4,0)),"",(VLOOKUP(J10,'KAYIT LİSTESİ'!$B$4:$H$697,4,0)))</f>
        <v>36662</v>
      </c>
      <c r="M10" s="381" t="str">
        <f>IF(ISERROR(VLOOKUP(J10,'KAYIT LİSTESİ'!$B$4:$H$697,5,0)),"",(VLOOKUP(J10,'KAYIT LİSTESİ'!$B$4:$H$697,5,0)))</f>
        <v>SUDE GEDİK</v>
      </c>
      <c r="N10" s="381" t="str">
        <f>IF(ISERROR(VLOOKUP(J10,'KAYIT LİSTESİ'!$B$4:$H$697,6,0)),"",(VLOOKUP(J10,'KAYIT LİSTESİ'!$B$4:$H$697,6,0)))</f>
        <v>ZONGULDAK</v>
      </c>
      <c r="O10" s="382">
        <v>1723</v>
      </c>
      <c r="P10" s="383">
        <v>3</v>
      </c>
      <c r="T10" s="252">
        <v>1416</v>
      </c>
      <c r="U10" s="250">
        <v>91</v>
      </c>
    </row>
    <row r="11" spans="1:21" s="19" customFormat="1" ht="34.5" customHeight="1">
      <c r="A11" s="384">
        <v>4</v>
      </c>
      <c r="B11" s="384">
        <v>499</v>
      </c>
      <c r="C11" s="385">
        <v>36662</v>
      </c>
      <c r="D11" s="386" t="s">
        <v>556</v>
      </c>
      <c r="E11" s="387" t="s">
        <v>553</v>
      </c>
      <c r="F11" s="382">
        <v>1723</v>
      </c>
      <c r="G11" s="388">
        <v>9</v>
      </c>
      <c r="H11" s="22"/>
      <c r="I11" s="402">
        <v>4</v>
      </c>
      <c r="J11" s="403" t="s">
        <v>234</v>
      </c>
      <c r="K11" s="379">
        <f>IF(ISERROR(VLOOKUP(J11,'KAYIT LİSTESİ'!$B$4:$H$697,2,0)),"",(VLOOKUP(J11,'KAYIT LİSTESİ'!$B$4:$H$697,2,0)))</f>
        <v>270</v>
      </c>
      <c r="L11" s="380">
        <f>IF(ISERROR(VLOOKUP(J11,'KAYIT LİSTESİ'!$B$4:$H$697,4,0)),"",(VLOOKUP(J11,'KAYIT LİSTESİ'!$B$4:$H$697,4,0)))</f>
        <v>36803</v>
      </c>
      <c r="M11" s="381" t="str">
        <f>IF(ISERROR(VLOOKUP(J11,'KAYIT LİSTESİ'!$B$4:$H$697,5,0)),"",(VLOOKUP(J11,'KAYIT LİSTESİ'!$B$4:$H$697,5,0)))</f>
        <v>SEDA PINAR</v>
      </c>
      <c r="N11" s="381" t="str">
        <f>IF(ISERROR(VLOOKUP(J11,'KAYIT LİSTESİ'!$B$4:$H$697,6,0)),"",(VLOOKUP(J11,'KAYIT LİSTESİ'!$B$4:$H$697,6,0)))</f>
        <v>ADANA</v>
      </c>
      <c r="O11" s="382">
        <v>1696</v>
      </c>
      <c r="P11" s="383">
        <v>2</v>
      </c>
      <c r="T11" s="252">
        <v>1420</v>
      </c>
      <c r="U11" s="250">
        <v>90</v>
      </c>
    </row>
    <row r="12" spans="1:21" s="19" customFormat="1" ht="34.5" customHeight="1">
      <c r="A12" s="384">
        <v>5</v>
      </c>
      <c r="B12" s="384">
        <v>14</v>
      </c>
      <c r="C12" s="385">
        <v>36947</v>
      </c>
      <c r="D12" s="386" t="s">
        <v>543</v>
      </c>
      <c r="E12" s="387" t="s">
        <v>540</v>
      </c>
      <c r="F12" s="382">
        <v>1838</v>
      </c>
      <c r="G12" s="388">
        <v>8</v>
      </c>
      <c r="H12" s="22"/>
      <c r="I12" s="402">
        <v>5</v>
      </c>
      <c r="J12" s="403" t="s">
        <v>235</v>
      </c>
      <c r="K12" s="379">
        <f>IF(ISERROR(VLOOKUP(J12,'KAYIT LİSTESİ'!$B$4:$H$697,2,0)),"",(VLOOKUP(J12,'KAYIT LİSTESİ'!$B$4:$H$697,2,0)))</f>
        <v>661</v>
      </c>
      <c r="L12" s="380">
        <f>IF(ISERROR(VLOOKUP(J12,'KAYIT LİSTESİ'!$B$4:$H$697,4,0)),"",(VLOOKUP(J12,'KAYIT LİSTESİ'!$B$4:$H$697,4,0)))</f>
        <v>36569</v>
      </c>
      <c r="M12" s="381" t="str">
        <f>IF(ISERROR(VLOOKUP(J12,'KAYIT LİSTESİ'!$B$4:$H$697,5,0)),"",(VLOOKUP(J12,'KAYIT LİSTESİ'!$B$4:$H$697,5,0)))</f>
        <v>GÖKÇE YAMİÇ</v>
      </c>
      <c r="N12" s="381" t="str">
        <f>IF(ISERROR(VLOOKUP(J12,'KAYIT LİSTESİ'!$B$4:$H$697,6,0)),"",(VLOOKUP(J12,'KAYIT LİSTESİ'!$B$4:$H$697,6,0)))</f>
        <v>TRABZON</v>
      </c>
      <c r="O12" s="382">
        <v>2038</v>
      </c>
      <c r="P12" s="383">
        <v>6</v>
      </c>
      <c r="T12" s="252">
        <v>1424</v>
      </c>
      <c r="U12" s="250">
        <v>89</v>
      </c>
    </row>
    <row r="13" spans="1:21" s="19" customFormat="1" ht="34.5" customHeight="1">
      <c r="A13" s="384">
        <v>6</v>
      </c>
      <c r="B13" s="384">
        <v>485</v>
      </c>
      <c r="C13" s="385">
        <v>36681</v>
      </c>
      <c r="D13" s="386" t="s">
        <v>567</v>
      </c>
      <c r="E13" s="387" t="s">
        <v>563</v>
      </c>
      <c r="F13" s="382">
        <v>1853</v>
      </c>
      <c r="G13" s="388">
        <v>7</v>
      </c>
      <c r="H13" s="22"/>
      <c r="I13" s="402">
        <v>6</v>
      </c>
      <c r="J13" s="403" t="s">
        <v>236</v>
      </c>
      <c r="K13" s="379">
        <f>IF(ISERROR(VLOOKUP(J13,'KAYIT LİSTESİ'!$B$4:$H$697,2,0)),"",(VLOOKUP(J13,'KAYIT LİSTESİ'!$B$4:$H$697,2,0)))</f>
        <v>262</v>
      </c>
      <c r="L13" s="380">
        <f>IF(ISERROR(VLOOKUP(J13,'KAYIT LİSTESİ'!$B$4:$H$697,4,0)),"",(VLOOKUP(J13,'KAYIT LİSTESİ'!$B$4:$H$697,4,0)))</f>
        <v>36794</v>
      </c>
      <c r="M13" s="381" t="str">
        <f>IF(ISERROR(VLOOKUP(J13,'KAYIT LİSTESİ'!$B$4:$H$697,5,0)),"",(VLOOKUP(J13,'KAYIT LİSTESİ'!$B$4:$H$697,5,0)))</f>
        <v>ŞEVVAL AYAZ</v>
      </c>
      <c r="N13" s="381" t="str">
        <f>IF(ISERROR(VLOOKUP(J13,'KAYIT LİSTESİ'!$B$4:$H$697,6,0)),"",(VLOOKUP(J13,'KAYIT LİSTESİ'!$B$4:$H$697,6,0)))</f>
        <v>MERSİN</v>
      </c>
      <c r="O13" s="382">
        <v>1543</v>
      </c>
      <c r="P13" s="383">
        <v>1</v>
      </c>
      <c r="T13" s="252">
        <v>1428</v>
      </c>
      <c r="U13" s="250">
        <v>88</v>
      </c>
    </row>
    <row r="14" spans="1:21" s="19" customFormat="1" ht="34.5" customHeight="1">
      <c r="A14" s="384">
        <v>7</v>
      </c>
      <c r="B14" s="384">
        <v>761</v>
      </c>
      <c r="C14" s="385">
        <v>36678</v>
      </c>
      <c r="D14" s="386" t="s">
        <v>589</v>
      </c>
      <c r="E14" s="387" t="s">
        <v>490</v>
      </c>
      <c r="F14" s="382">
        <v>1866</v>
      </c>
      <c r="G14" s="388">
        <v>6</v>
      </c>
      <c r="H14" s="22"/>
      <c r="I14" s="402">
        <v>7</v>
      </c>
      <c r="J14" s="403" t="s">
        <v>237</v>
      </c>
      <c r="K14" s="379">
        <f>IF(ISERROR(VLOOKUP(J14,'KAYIT LİSTESİ'!$B$4:$H$697,2,0)),"",(VLOOKUP(J14,'KAYIT LİSTESİ'!$B$4:$H$697,2,0)))</f>
        <v>761</v>
      </c>
      <c r="L14" s="380">
        <f>IF(ISERROR(VLOOKUP(J14,'KAYIT LİSTESİ'!$B$4:$H$697,4,0)),"",(VLOOKUP(J14,'KAYIT LİSTESİ'!$B$4:$H$697,4,0)))</f>
        <v>36678</v>
      </c>
      <c r="M14" s="381" t="str">
        <f>IF(ISERROR(VLOOKUP(J14,'KAYIT LİSTESİ'!$B$4:$H$697,5,0)),"",(VLOOKUP(J14,'KAYIT LİSTESİ'!$B$4:$H$697,5,0)))</f>
        <v>HATİCE N. KAYA</v>
      </c>
      <c r="N14" s="381" t="str">
        <f>IF(ISERROR(VLOOKUP(J14,'KAYIT LİSTESİ'!$B$4:$H$697,6,0)),"",(VLOOKUP(J14,'KAYIT LİSTESİ'!$B$4:$H$697,6,0)))</f>
        <v>GAZİANTEP</v>
      </c>
      <c r="O14" s="382">
        <v>1866</v>
      </c>
      <c r="P14" s="383">
        <v>4</v>
      </c>
      <c r="T14" s="252">
        <v>1432</v>
      </c>
      <c r="U14" s="250">
        <v>87</v>
      </c>
    </row>
    <row r="15" spans="1:21" s="19" customFormat="1" ht="34.5" customHeight="1">
      <c r="A15" s="384">
        <v>8</v>
      </c>
      <c r="B15" s="384">
        <v>402</v>
      </c>
      <c r="C15" s="385">
        <v>36633</v>
      </c>
      <c r="D15" s="386" t="s">
        <v>522</v>
      </c>
      <c r="E15" s="387" t="s">
        <v>520</v>
      </c>
      <c r="F15" s="382">
        <v>2006</v>
      </c>
      <c r="G15" s="388">
        <v>5</v>
      </c>
      <c r="H15" s="22"/>
      <c r="I15" s="402">
        <v>8</v>
      </c>
      <c r="J15" s="403" t="s">
        <v>238</v>
      </c>
      <c r="K15" s="379">
        <f>IF(ISERROR(VLOOKUP(J15,'KAYIT LİSTESİ'!$B$4:$H$697,2,0)),"",(VLOOKUP(J15,'KAYIT LİSTESİ'!$B$4:$H$697,2,0)))</f>
      </c>
      <c r="L15" s="380">
        <f>IF(ISERROR(VLOOKUP(J15,'KAYIT LİSTESİ'!$B$4:$H$697,4,0)),"",(VLOOKUP(J15,'KAYIT LİSTESİ'!$B$4:$H$697,4,0)))</f>
      </c>
      <c r="M15" s="381">
        <f>IF(ISERROR(VLOOKUP(J15,'KAYIT LİSTESİ'!$B$4:$H$697,5,0)),"",(VLOOKUP(J15,'KAYIT LİSTESİ'!$B$4:$H$697,5,0)))</f>
      </c>
      <c r="N15" s="381">
        <f>IF(ISERROR(VLOOKUP(J15,'KAYIT LİSTESİ'!$B$4:$H$697,6,0)),"",(VLOOKUP(J15,'KAYIT LİSTESİ'!$B$4:$H$697,6,0)))</f>
      </c>
      <c r="O15" s="382"/>
      <c r="P15" s="383"/>
      <c r="T15" s="252">
        <v>1436</v>
      </c>
      <c r="U15" s="250">
        <v>86</v>
      </c>
    </row>
    <row r="16" spans="1:21" s="19" customFormat="1" ht="34.5" customHeight="1">
      <c r="A16" s="384">
        <v>9</v>
      </c>
      <c r="B16" s="384">
        <v>42</v>
      </c>
      <c r="C16" s="385">
        <v>37181</v>
      </c>
      <c r="D16" s="386" t="s">
        <v>597</v>
      </c>
      <c r="E16" s="387" t="s">
        <v>532</v>
      </c>
      <c r="F16" s="382">
        <v>2011</v>
      </c>
      <c r="G16" s="388">
        <v>4</v>
      </c>
      <c r="H16" s="22"/>
      <c r="I16" s="266" t="s">
        <v>17</v>
      </c>
      <c r="J16" s="267"/>
      <c r="K16" s="267"/>
      <c r="L16" s="267"/>
      <c r="M16" s="269" t="s">
        <v>610</v>
      </c>
      <c r="N16" s="270"/>
      <c r="O16" s="267"/>
      <c r="P16" s="268"/>
      <c r="T16" s="252">
        <v>1440</v>
      </c>
      <c r="U16" s="250">
        <v>85</v>
      </c>
    </row>
    <row r="17" spans="1:21" s="19" customFormat="1" ht="34.5" customHeight="1">
      <c r="A17" s="384">
        <v>10</v>
      </c>
      <c r="B17" s="384">
        <v>661</v>
      </c>
      <c r="C17" s="385">
        <v>36569</v>
      </c>
      <c r="D17" s="386" t="s">
        <v>549</v>
      </c>
      <c r="E17" s="387" t="s">
        <v>548</v>
      </c>
      <c r="F17" s="382">
        <v>2038</v>
      </c>
      <c r="G17" s="388">
        <v>3</v>
      </c>
      <c r="H17" s="22"/>
      <c r="I17" s="49" t="s">
        <v>12</v>
      </c>
      <c r="J17" s="46" t="s">
        <v>71</v>
      </c>
      <c r="K17" s="46" t="s">
        <v>70</v>
      </c>
      <c r="L17" s="47" t="s">
        <v>13</v>
      </c>
      <c r="M17" s="48" t="s">
        <v>14</v>
      </c>
      <c r="N17" s="48" t="s">
        <v>350</v>
      </c>
      <c r="O17" s="46" t="s">
        <v>15</v>
      </c>
      <c r="P17" s="46" t="s">
        <v>28</v>
      </c>
      <c r="T17" s="252">
        <v>1444</v>
      </c>
      <c r="U17" s="250">
        <v>84</v>
      </c>
    </row>
    <row r="18" spans="1:21" s="19" customFormat="1" ht="34.5" customHeight="1">
      <c r="A18" s="384">
        <v>11</v>
      </c>
      <c r="B18" s="384">
        <v>775</v>
      </c>
      <c r="C18" s="385">
        <v>37104</v>
      </c>
      <c r="D18" s="386" t="s">
        <v>498</v>
      </c>
      <c r="E18" s="387" t="s">
        <v>495</v>
      </c>
      <c r="F18" s="382">
        <v>2059</v>
      </c>
      <c r="G18" s="388">
        <v>2</v>
      </c>
      <c r="H18" s="22"/>
      <c r="I18" s="402">
        <v>1</v>
      </c>
      <c r="J18" s="403" t="s">
        <v>239</v>
      </c>
      <c r="K18" s="379">
        <f>IF(ISERROR(VLOOKUP(J18,'KAYIT LİSTESİ'!$B$4:$H$697,2,0)),"",(VLOOKUP(J18,'KAYIT LİSTESİ'!$B$4:$H$697,2,0)))</f>
      </c>
      <c r="L18" s="380">
        <f>IF(ISERROR(VLOOKUP(J18,'KAYIT LİSTESİ'!$B$4:$H$697,4,0)),"",(VLOOKUP(J18,'KAYIT LİSTESİ'!$B$4:$H$697,4,0)))</f>
      </c>
      <c r="M18" s="381">
        <f>IF(ISERROR(VLOOKUP(J18,'KAYIT LİSTESİ'!$B$4:$H$697,5,0)),"",(VLOOKUP(J18,'KAYIT LİSTESİ'!$B$4:$H$697,5,0)))</f>
      </c>
      <c r="N18" s="381">
        <f>IF(ISERROR(VLOOKUP(J18,'KAYIT LİSTESİ'!$B$4:$H$697,6,0)),"",(VLOOKUP(J18,'KAYIT LİSTESİ'!$B$4:$H$697,6,0)))</f>
      </c>
      <c r="O18" s="382"/>
      <c r="P18" s="383"/>
      <c r="T18" s="252">
        <v>1449</v>
      </c>
      <c r="U18" s="250">
        <v>83</v>
      </c>
    </row>
    <row r="19" spans="1:21" s="19" customFormat="1" ht="34.5" customHeight="1">
      <c r="A19" s="384">
        <v>12</v>
      </c>
      <c r="B19" s="384">
        <v>944</v>
      </c>
      <c r="C19" s="385">
        <v>36526</v>
      </c>
      <c r="D19" s="386" t="s">
        <v>487</v>
      </c>
      <c r="E19" s="387" t="s">
        <v>484</v>
      </c>
      <c r="F19" s="382">
        <v>2064</v>
      </c>
      <c r="G19" s="388">
        <v>1</v>
      </c>
      <c r="H19" s="22"/>
      <c r="I19" s="402">
        <v>2</v>
      </c>
      <c r="J19" s="403" t="s">
        <v>240</v>
      </c>
      <c r="K19" s="379">
        <f>IF(ISERROR(VLOOKUP(J19,'KAYIT LİSTESİ'!$B$4:$H$697,2,0)),"",(VLOOKUP(J19,'KAYIT LİSTESİ'!$B$4:$H$697,2,0)))</f>
        <v>485</v>
      </c>
      <c r="L19" s="380">
        <f>IF(ISERROR(VLOOKUP(J19,'KAYIT LİSTESİ'!$B$4:$H$697,4,0)),"",(VLOOKUP(J19,'KAYIT LİSTESİ'!$B$4:$H$697,4,0)))</f>
        <v>36681</v>
      </c>
      <c r="M19" s="381" t="str">
        <f>IF(ISERROR(VLOOKUP(J19,'KAYIT LİSTESİ'!$B$4:$H$697,5,0)),"",(VLOOKUP(J19,'KAYIT LİSTESİ'!$B$4:$H$697,5,0)))</f>
        <v>AYSUN ARDAL</v>
      </c>
      <c r="N19" s="381" t="str">
        <f>IF(ISERROR(VLOOKUP(J19,'KAYIT LİSTESİ'!$B$4:$H$697,6,0)),"",(VLOOKUP(J19,'KAYIT LİSTESİ'!$B$4:$H$697,6,0)))</f>
        <v>SAMSUN</v>
      </c>
      <c r="O19" s="382">
        <v>1853</v>
      </c>
      <c r="P19" s="383">
        <v>3</v>
      </c>
      <c r="T19" s="252">
        <v>1454</v>
      </c>
      <c r="U19" s="250">
        <v>82</v>
      </c>
    </row>
    <row r="20" spans="1:21" s="19" customFormat="1" ht="34.5" customHeight="1">
      <c r="A20" s="427">
        <v>13</v>
      </c>
      <c r="B20" s="384"/>
      <c r="C20" s="385"/>
      <c r="D20" s="386"/>
      <c r="E20" s="387"/>
      <c r="F20" s="382"/>
      <c r="G20" s="388"/>
      <c r="H20" s="22"/>
      <c r="I20" s="402">
        <v>3</v>
      </c>
      <c r="J20" s="403" t="s">
        <v>241</v>
      </c>
      <c r="K20" s="379">
        <f>IF(ISERROR(VLOOKUP(J20,'KAYIT LİSTESİ'!$B$4:$H$697,2,0)),"",(VLOOKUP(J20,'KAYIT LİSTESİ'!$B$4:$H$697,2,0)))</f>
        <v>775</v>
      </c>
      <c r="L20" s="380">
        <f>IF(ISERROR(VLOOKUP(J20,'KAYIT LİSTESİ'!$B$4:$H$697,4,0)),"",(VLOOKUP(J20,'KAYIT LİSTESİ'!$B$4:$H$697,4,0)))</f>
        <v>37104</v>
      </c>
      <c r="M20" s="381" t="str">
        <f>IF(ISERROR(VLOOKUP(J20,'KAYIT LİSTESİ'!$B$4:$H$697,5,0)),"",(VLOOKUP(J20,'KAYIT LİSTESİ'!$B$4:$H$697,5,0)))</f>
        <v>EMİNE REİSOĞLU</v>
      </c>
      <c r="N20" s="381" t="str">
        <f>IF(ISERROR(VLOOKUP(J20,'KAYIT LİSTESİ'!$B$4:$H$697,6,0)),"",(VLOOKUP(J20,'KAYIT LİSTESİ'!$B$4:$H$697,6,0)))</f>
        <v>ŞANLIURFA</v>
      </c>
      <c r="O20" s="382">
        <v>2059</v>
      </c>
      <c r="P20" s="383">
        <v>5</v>
      </c>
      <c r="T20" s="252">
        <v>1459</v>
      </c>
      <c r="U20" s="250">
        <v>81</v>
      </c>
    </row>
    <row r="21" spans="1:21" s="19" customFormat="1" ht="34.5" customHeight="1">
      <c r="A21" s="427">
        <v>14</v>
      </c>
      <c r="B21" s="384"/>
      <c r="C21" s="385"/>
      <c r="D21" s="386"/>
      <c r="E21" s="387"/>
      <c r="F21" s="382"/>
      <c r="G21" s="388"/>
      <c r="H21" s="22"/>
      <c r="I21" s="402">
        <v>4</v>
      </c>
      <c r="J21" s="403" t="s">
        <v>242</v>
      </c>
      <c r="K21" s="379">
        <f>IF(ISERROR(VLOOKUP(J21,'KAYIT LİSTESİ'!$B$4:$H$697,2,0)),"",(VLOOKUP(J21,'KAYIT LİSTESİ'!$B$4:$H$697,2,0)))</f>
        <v>42</v>
      </c>
      <c r="L21" s="380">
        <f>IF(ISERROR(VLOOKUP(J21,'KAYIT LİSTESİ'!$B$4:$H$697,4,0)),"",(VLOOKUP(J21,'KAYIT LİSTESİ'!$B$4:$H$697,4,0)))</f>
        <v>37181</v>
      </c>
      <c r="M21" s="381" t="str">
        <f>IF(ISERROR(VLOOKUP(J21,'KAYIT LİSTESİ'!$B$4:$H$697,5,0)),"",(VLOOKUP(J21,'KAYIT LİSTESİ'!$B$4:$H$697,5,0)))</f>
        <v>MELİSA OBUZ</v>
      </c>
      <c r="N21" s="381" t="str">
        <f>IF(ISERROR(VLOOKUP(J21,'KAYIT LİSTESİ'!$B$4:$H$697,6,0)),"",(VLOOKUP(J21,'KAYIT LİSTESİ'!$B$4:$H$697,6,0)))</f>
        <v>İSTANBUL ANADOLU</v>
      </c>
      <c r="O21" s="382">
        <v>2011</v>
      </c>
      <c r="P21" s="383">
        <v>4</v>
      </c>
      <c r="T21" s="252">
        <v>1464</v>
      </c>
      <c r="U21" s="250">
        <v>80</v>
      </c>
    </row>
    <row r="22" spans="1:21" s="19" customFormat="1" ht="34.5" customHeight="1">
      <c r="A22" s="427">
        <v>15</v>
      </c>
      <c r="B22" s="384"/>
      <c r="C22" s="385"/>
      <c r="D22" s="386"/>
      <c r="E22" s="387"/>
      <c r="F22" s="382"/>
      <c r="G22" s="388"/>
      <c r="H22" s="22"/>
      <c r="I22" s="402">
        <v>5</v>
      </c>
      <c r="J22" s="403" t="s">
        <v>243</v>
      </c>
      <c r="K22" s="379">
        <f>IF(ISERROR(VLOOKUP(J22,'KAYIT LİSTESİ'!$B$4:$H$697,2,0)),"",(VLOOKUP(J22,'KAYIT LİSTESİ'!$B$4:$H$697,2,0)))</f>
        <v>944</v>
      </c>
      <c r="L22" s="380">
        <f>IF(ISERROR(VLOOKUP(J22,'KAYIT LİSTESİ'!$B$4:$H$697,4,0)),"",(VLOOKUP(J22,'KAYIT LİSTESİ'!$B$4:$H$697,4,0)))</f>
        <v>36526</v>
      </c>
      <c r="M22" s="381" t="str">
        <f>IF(ISERROR(VLOOKUP(J22,'KAYIT LİSTESİ'!$B$4:$H$697,5,0)),"",(VLOOKUP(J22,'KAYIT LİSTESİ'!$B$4:$H$697,5,0)))</f>
        <v>HASRET URNEK</v>
      </c>
      <c r="N22" s="381" t="str">
        <f>IF(ISERROR(VLOOKUP(J22,'KAYIT LİSTESİ'!$B$4:$H$697,6,0)),"",(VLOOKUP(J22,'KAYIT LİSTESİ'!$B$4:$H$697,6,0)))</f>
        <v>MUŞ</v>
      </c>
      <c r="O22" s="382">
        <v>2064</v>
      </c>
      <c r="P22" s="383">
        <v>6</v>
      </c>
      <c r="T22" s="252">
        <v>1469</v>
      </c>
      <c r="U22" s="250">
        <v>79</v>
      </c>
    </row>
    <row r="23" spans="1:21" s="19" customFormat="1" ht="34.5" customHeight="1">
      <c r="A23" s="427">
        <v>16</v>
      </c>
      <c r="B23" s="384"/>
      <c r="C23" s="385"/>
      <c r="D23" s="386"/>
      <c r="E23" s="387"/>
      <c r="F23" s="382"/>
      <c r="G23" s="388"/>
      <c r="H23" s="22"/>
      <c r="I23" s="402">
        <v>6</v>
      </c>
      <c r="J23" s="403" t="s">
        <v>244</v>
      </c>
      <c r="K23" s="379">
        <f>IF(ISERROR(VLOOKUP(J23,'KAYIT LİSTESİ'!$B$4:$H$697,2,0)),"",(VLOOKUP(J23,'KAYIT LİSTESİ'!$B$4:$H$697,2,0)))</f>
        <v>231</v>
      </c>
      <c r="L23" s="380">
        <f>IF(ISERROR(VLOOKUP(J23,'KAYIT LİSTESİ'!$B$4:$H$697,4,0)),"",(VLOOKUP(J23,'KAYIT LİSTESİ'!$B$4:$H$697,4,0)))</f>
        <v>36772</v>
      </c>
      <c r="M23" s="381" t="str">
        <f>IF(ISERROR(VLOOKUP(J23,'KAYIT LİSTESİ'!$B$4:$H$697,5,0)),"",(VLOOKUP(J23,'KAYIT LİSTESİ'!$B$4:$H$697,5,0)))</f>
        <v>BENSU VAROL</v>
      </c>
      <c r="N23" s="381" t="str">
        <f>IF(ISERROR(VLOOKUP(J23,'KAYIT LİSTESİ'!$B$4:$H$697,6,0)),"",(VLOOKUP(J23,'KAYIT LİSTESİ'!$B$4:$H$697,6,0)))</f>
        <v>TEKİRDAĞ</v>
      </c>
      <c r="O23" s="382">
        <v>1712</v>
      </c>
      <c r="P23" s="383">
        <v>1</v>
      </c>
      <c r="T23" s="252">
        <v>1474</v>
      </c>
      <c r="U23" s="250">
        <v>78</v>
      </c>
    </row>
    <row r="24" spans="1:21" s="19" customFormat="1" ht="34.5" customHeight="1">
      <c r="A24" s="427">
        <v>17</v>
      </c>
      <c r="B24" s="384"/>
      <c r="C24" s="385"/>
      <c r="D24" s="386"/>
      <c r="E24" s="387"/>
      <c r="F24" s="382"/>
      <c r="G24" s="388"/>
      <c r="H24" s="22"/>
      <c r="I24" s="402">
        <v>7</v>
      </c>
      <c r="J24" s="403" t="s">
        <v>245</v>
      </c>
      <c r="K24" s="379">
        <f>IF(ISERROR(VLOOKUP(J24,'KAYIT LİSTESİ'!$B$4:$H$697,2,0)),"",(VLOOKUP(J24,'KAYIT LİSTESİ'!$B$4:$H$697,2,0)))</f>
        <v>14</v>
      </c>
      <c r="L24" s="380">
        <f>IF(ISERROR(VLOOKUP(J24,'KAYIT LİSTESİ'!$B$4:$H$697,4,0)),"",(VLOOKUP(J24,'KAYIT LİSTESİ'!$B$4:$H$697,4,0)))</f>
        <v>36947</v>
      </c>
      <c r="M24" s="381" t="str">
        <f>IF(ISERROR(VLOOKUP(J24,'KAYIT LİSTESİ'!$B$4:$H$697,5,0)),"",(VLOOKUP(J24,'KAYIT LİSTESİ'!$B$4:$H$697,5,0)))</f>
        <v>ELİF YİĞİT</v>
      </c>
      <c r="N24" s="381" t="str">
        <f>IF(ISERROR(VLOOKUP(J24,'KAYIT LİSTESİ'!$B$4:$H$697,6,0)),"",(VLOOKUP(J24,'KAYIT LİSTESİ'!$B$4:$H$697,6,0)))</f>
        <v>BURSA</v>
      </c>
      <c r="O24" s="382">
        <v>1838</v>
      </c>
      <c r="P24" s="383">
        <v>2</v>
      </c>
      <c r="T24" s="252">
        <v>1479</v>
      </c>
      <c r="U24" s="250">
        <v>77</v>
      </c>
    </row>
    <row r="25" spans="1:21" s="19" customFormat="1" ht="34.5" customHeight="1">
      <c r="A25" s="427">
        <v>18</v>
      </c>
      <c r="B25" s="384"/>
      <c r="C25" s="385"/>
      <c r="D25" s="386"/>
      <c r="E25" s="387"/>
      <c r="F25" s="382"/>
      <c r="G25" s="388"/>
      <c r="H25" s="22"/>
      <c r="I25" s="402">
        <v>8</v>
      </c>
      <c r="J25" s="403" t="s">
        <v>246</v>
      </c>
      <c r="K25" s="379">
        <f>IF(ISERROR(VLOOKUP(J25,'KAYIT LİSTESİ'!$B$4:$H$697,2,0)),"",(VLOOKUP(J25,'KAYIT LİSTESİ'!$B$4:$H$697,2,0)))</f>
      </c>
      <c r="L25" s="380">
        <f>IF(ISERROR(VLOOKUP(J25,'KAYIT LİSTESİ'!$B$4:$H$697,4,0)),"",(VLOOKUP(J25,'KAYIT LİSTESİ'!$B$4:$H$697,4,0)))</f>
      </c>
      <c r="M25" s="381">
        <f>IF(ISERROR(VLOOKUP(J25,'KAYIT LİSTESİ'!$B$4:$H$697,5,0)),"",(VLOOKUP(J25,'KAYIT LİSTESİ'!$B$4:$H$697,5,0)))</f>
      </c>
      <c r="N25" s="381">
        <f>IF(ISERROR(VLOOKUP(J25,'KAYIT LİSTESİ'!$B$4:$H$697,6,0)),"",(VLOOKUP(J25,'KAYIT LİSTESİ'!$B$4:$H$697,6,0)))</f>
      </c>
      <c r="O25" s="382"/>
      <c r="P25" s="383"/>
      <c r="T25" s="252">
        <v>1484</v>
      </c>
      <c r="U25" s="250">
        <v>76</v>
      </c>
    </row>
    <row r="26" spans="1:21" s="19" customFormat="1" ht="34.5" customHeight="1">
      <c r="A26" s="427">
        <v>19</v>
      </c>
      <c r="B26" s="384"/>
      <c r="C26" s="385"/>
      <c r="D26" s="386"/>
      <c r="E26" s="387"/>
      <c r="F26" s="382"/>
      <c r="G26" s="388"/>
      <c r="H26" s="22"/>
      <c r="I26" s="266" t="s">
        <v>18</v>
      </c>
      <c r="J26" s="267"/>
      <c r="K26" s="267"/>
      <c r="L26" s="267"/>
      <c r="M26" s="269" t="s">
        <v>341</v>
      </c>
      <c r="N26" s="270"/>
      <c r="O26" s="267"/>
      <c r="P26" s="268"/>
      <c r="T26" s="252">
        <v>1489</v>
      </c>
      <c r="U26" s="250">
        <v>75</v>
      </c>
    </row>
    <row r="27" spans="1:21" s="19" customFormat="1" ht="34.5" customHeight="1">
      <c r="A27" s="427">
        <v>20</v>
      </c>
      <c r="B27" s="384"/>
      <c r="C27" s="385"/>
      <c r="D27" s="386"/>
      <c r="E27" s="387"/>
      <c r="F27" s="382"/>
      <c r="G27" s="388"/>
      <c r="H27" s="22"/>
      <c r="I27" s="49" t="s">
        <v>12</v>
      </c>
      <c r="J27" s="46" t="s">
        <v>71</v>
      </c>
      <c r="K27" s="46" t="s">
        <v>70</v>
      </c>
      <c r="L27" s="47" t="s">
        <v>13</v>
      </c>
      <c r="M27" s="48" t="s">
        <v>14</v>
      </c>
      <c r="N27" s="48" t="s">
        <v>350</v>
      </c>
      <c r="O27" s="46" t="s">
        <v>15</v>
      </c>
      <c r="P27" s="46" t="s">
        <v>28</v>
      </c>
      <c r="T27" s="252">
        <v>1494</v>
      </c>
      <c r="U27" s="250">
        <v>74</v>
      </c>
    </row>
    <row r="28" spans="1:21" s="19" customFormat="1" ht="34.5" customHeight="1">
      <c r="A28" s="427">
        <v>21</v>
      </c>
      <c r="B28" s="384"/>
      <c r="C28" s="385"/>
      <c r="D28" s="386"/>
      <c r="E28" s="387"/>
      <c r="F28" s="382"/>
      <c r="G28" s="388"/>
      <c r="H28" s="22"/>
      <c r="I28" s="402">
        <v>1</v>
      </c>
      <c r="J28" s="403" t="s">
        <v>247</v>
      </c>
      <c r="K28" s="379">
        <f>IF(ISERROR(VLOOKUP(J28,'KAYIT LİSTESİ'!$B$4:$H$697,2,0)),"",(VLOOKUP(J28,'KAYIT LİSTESİ'!$B$4:$H$697,2,0)))</f>
      </c>
      <c r="L28" s="380">
        <f>IF(ISERROR(VLOOKUP(J28,'KAYIT LİSTESİ'!$B$4:$H$697,4,0)),"",(VLOOKUP(J28,'KAYIT LİSTESİ'!$B$4:$H$697,4,0)))</f>
      </c>
      <c r="M28" s="381">
        <f>IF(ISERROR(VLOOKUP(J28,'KAYIT LİSTESİ'!$B$4:$H$697,5,0)),"",(VLOOKUP(J28,'KAYIT LİSTESİ'!$B$4:$H$697,5,0)))</f>
      </c>
      <c r="N28" s="381">
        <f>IF(ISERROR(VLOOKUP(J28,'KAYIT LİSTESİ'!$B$4:$H$697,6,0)),"",(VLOOKUP(J28,'KAYIT LİSTESİ'!$B$4:$H$697,6,0)))</f>
      </c>
      <c r="O28" s="382"/>
      <c r="P28" s="383"/>
      <c r="T28" s="252">
        <v>1499</v>
      </c>
      <c r="U28" s="250">
        <v>73</v>
      </c>
    </row>
    <row r="29" spans="1:21" s="19" customFormat="1" ht="34.5" customHeight="1">
      <c r="A29" s="427">
        <v>22</v>
      </c>
      <c r="B29" s="384"/>
      <c r="C29" s="385"/>
      <c r="D29" s="386"/>
      <c r="E29" s="387"/>
      <c r="F29" s="382"/>
      <c r="G29" s="388"/>
      <c r="H29" s="22"/>
      <c r="I29" s="402">
        <v>2</v>
      </c>
      <c r="J29" s="403" t="s">
        <v>248</v>
      </c>
      <c r="K29" s="379">
        <f>IF(ISERROR(VLOOKUP(J29,'KAYIT LİSTESİ'!$B$4:$H$697,2,0)),"",(VLOOKUP(J29,'KAYIT LİSTESİ'!$B$4:$H$697,2,0)))</f>
      </c>
      <c r="L29" s="380">
        <f>IF(ISERROR(VLOOKUP(J29,'KAYIT LİSTESİ'!$B$4:$H$697,4,0)),"",(VLOOKUP(J29,'KAYIT LİSTESİ'!$B$4:$H$697,4,0)))</f>
      </c>
      <c r="M29" s="381">
        <f>IF(ISERROR(VLOOKUP(J29,'KAYIT LİSTESİ'!$B$4:$H$697,5,0)),"",(VLOOKUP(J29,'KAYIT LİSTESİ'!$B$4:$H$697,5,0)))</f>
      </c>
      <c r="N29" s="381">
        <f>IF(ISERROR(VLOOKUP(J29,'KAYIT LİSTESİ'!$B$4:$H$697,6,0)),"",(VLOOKUP(J29,'KAYIT LİSTESİ'!$B$4:$H$697,6,0)))</f>
      </c>
      <c r="O29" s="382"/>
      <c r="P29" s="383"/>
      <c r="T29" s="252">
        <v>1504</v>
      </c>
      <c r="U29" s="250">
        <v>72</v>
      </c>
    </row>
    <row r="30" spans="1:21" s="19" customFormat="1" ht="34.5" customHeight="1">
      <c r="A30" s="427">
        <v>23</v>
      </c>
      <c r="B30" s="384"/>
      <c r="C30" s="385"/>
      <c r="D30" s="386"/>
      <c r="E30" s="387"/>
      <c r="F30" s="382"/>
      <c r="G30" s="388"/>
      <c r="H30" s="22"/>
      <c r="I30" s="402">
        <v>3</v>
      </c>
      <c r="J30" s="403" t="s">
        <v>249</v>
      </c>
      <c r="K30" s="379">
        <f>IF(ISERROR(VLOOKUP(J30,'KAYIT LİSTESİ'!$B$4:$H$697,2,0)),"",(VLOOKUP(J30,'KAYIT LİSTESİ'!$B$4:$H$697,2,0)))</f>
      </c>
      <c r="L30" s="380">
        <f>IF(ISERROR(VLOOKUP(J30,'KAYIT LİSTESİ'!$B$4:$H$697,4,0)),"",(VLOOKUP(J30,'KAYIT LİSTESİ'!$B$4:$H$697,4,0)))</f>
      </c>
      <c r="M30" s="381">
        <f>IF(ISERROR(VLOOKUP(J30,'KAYIT LİSTESİ'!$B$4:$H$697,5,0)),"",(VLOOKUP(J30,'KAYIT LİSTESİ'!$B$4:$H$697,5,0)))</f>
      </c>
      <c r="N30" s="381">
        <f>IF(ISERROR(VLOOKUP(J30,'KAYIT LİSTESİ'!$B$4:$H$697,6,0)),"",(VLOOKUP(J30,'KAYIT LİSTESİ'!$B$4:$H$697,6,0)))</f>
      </c>
      <c r="O30" s="382"/>
      <c r="P30" s="383"/>
      <c r="T30" s="252">
        <v>1509</v>
      </c>
      <c r="U30" s="250">
        <v>71</v>
      </c>
    </row>
    <row r="31" spans="1:21" s="19" customFormat="1" ht="34.5" customHeight="1">
      <c r="A31" s="427">
        <v>24</v>
      </c>
      <c r="B31" s="384"/>
      <c r="C31" s="385"/>
      <c r="D31" s="386"/>
      <c r="E31" s="387"/>
      <c r="F31" s="382"/>
      <c r="G31" s="388"/>
      <c r="H31" s="22"/>
      <c r="I31" s="402">
        <v>4</v>
      </c>
      <c r="J31" s="403" t="s">
        <v>250</v>
      </c>
      <c r="K31" s="379">
        <f>IF(ISERROR(VLOOKUP(J31,'KAYIT LİSTESİ'!$B$4:$H$697,2,0)),"",(VLOOKUP(J31,'KAYIT LİSTESİ'!$B$4:$H$697,2,0)))</f>
      </c>
      <c r="L31" s="380">
        <f>IF(ISERROR(VLOOKUP(J31,'KAYIT LİSTESİ'!$B$4:$H$697,4,0)),"",(VLOOKUP(J31,'KAYIT LİSTESİ'!$B$4:$H$697,4,0)))</f>
      </c>
      <c r="M31" s="381">
        <f>IF(ISERROR(VLOOKUP(J31,'KAYIT LİSTESİ'!$B$4:$H$697,5,0)),"",(VLOOKUP(J31,'KAYIT LİSTESİ'!$B$4:$H$697,5,0)))</f>
      </c>
      <c r="N31" s="381">
        <f>IF(ISERROR(VLOOKUP(J31,'KAYIT LİSTESİ'!$B$4:$H$697,6,0)),"",(VLOOKUP(J31,'KAYIT LİSTESİ'!$B$4:$H$697,6,0)))</f>
      </c>
      <c r="O31" s="382"/>
      <c r="P31" s="383"/>
      <c r="T31" s="252">
        <v>1514</v>
      </c>
      <c r="U31" s="250">
        <v>70</v>
      </c>
    </row>
    <row r="32" spans="1:21" s="19" customFormat="1" ht="34.5" customHeight="1">
      <c r="A32" s="427">
        <v>25</v>
      </c>
      <c r="B32" s="384"/>
      <c r="C32" s="385"/>
      <c r="D32" s="386"/>
      <c r="E32" s="387"/>
      <c r="F32" s="382"/>
      <c r="G32" s="388"/>
      <c r="H32" s="22"/>
      <c r="I32" s="402">
        <v>5</v>
      </c>
      <c r="J32" s="403" t="s">
        <v>251</v>
      </c>
      <c r="K32" s="379">
        <f>IF(ISERROR(VLOOKUP(J32,'KAYIT LİSTESİ'!$B$4:$H$697,2,0)),"",(VLOOKUP(J32,'KAYIT LİSTESİ'!$B$4:$H$697,2,0)))</f>
      </c>
      <c r="L32" s="380">
        <f>IF(ISERROR(VLOOKUP(J32,'KAYIT LİSTESİ'!$B$4:$H$697,4,0)),"",(VLOOKUP(J32,'KAYIT LİSTESİ'!$B$4:$H$697,4,0)))</f>
      </c>
      <c r="M32" s="381">
        <f>IF(ISERROR(VLOOKUP(J32,'KAYIT LİSTESİ'!$B$4:$H$697,5,0)),"",(VLOOKUP(J32,'KAYIT LİSTESİ'!$B$4:$H$697,5,0)))</f>
      </c>
      <c r="N32" s="381">
        <f>IF(ISERROR(VLOOKUP(J32,'KAYIT LİSTESİ'!$B$4:$H$697,6,0)),"",(VLOOKUP(J32,'KAYIT LİSTESİ'!$B$4:$H$697,6,0)))</f>
      </c>
      <c r="O32" s="382"/>
      <c r="P32" s="383"/>
      <c r="T32" s="252">
        <v>1519</v>
      </c>
      <c r="U32" s="250">
        <v>69</v>
      </c>
    </row>
    <row r="33" spans="1:21" s="19" customFormat="1" ht="34.5" customHeight="1">
      <c r="A33" s="427">
        <v>26</v>
      </c>
      <c r="B33" s="384"/>
      <c r="C33" s="385"/>
      <c r="D33" s="386"/>
      <c r="E33" s="387"/>
      <c r="F33" s="382"/>
      <c r="G33" s="388"/>
      <c r="H33" s="22"/>
      <c r="I33" s="402">
        <v>6</v>
      </c>
      <c r="J33" s="403" t="s">
        <v>252</v>
      </c>
      <c r="K33" s="379">
        <f>IF(ISERROR(VLOOKUP(J33,'KAYIT LİSTESİ'!$B$4:$H$697,2,0)),"",(VLOOKUP(J33,'KAYIT LİSTESİ'!$B$4:$H$697,2,0)))</f>
      </c>
      <c r="L33" s="380">
        <f>IF(ISERROR(VLOOKUP(J33,'KAYIT LİSTESİ'!$B$4:$H$697,4,0)),"",(VLOOKUP(J33,'KAYIT LİSTESİ'!$B$4:$H$697,4,0)))</f>
      </c>
      <c r="M33" s="381">
        <f>IF(ISERROR(VLOOKUP(J33,'KAYIT LİSTESİ'!$B$4:$H$697,5,0)),"",(VLOOKUP(J33,'KAYIT LİSTESİ'!$B$4:$H$697,5,0)))</f>
      </c>
      <c r="N33" s="381">
        <f>IF(ISERROR(VLOOKUP(J33,'KAYIT LİSTESİ'!$B$4:$H$697,6,0)),"",(VLOOKUP(J33,'KAYIT LİSTESİ'!$B$4:$H$697,6,0)))</f>
      </c>
      <c r="O33" s="382"/>
      <c r="P33" s="383"/>
      <c r="T33" s="252">
        <v>1524</v>
      </c>
      <c r="U33" s="250">
        <v>68</v>
      </c>
    </row>
    <row r="34" spans="1:21" s="19" customFormat="1" ht="34.5" customHeight="1">
      <c r="A34" s="427">
        <v>27</v>
      </c>
      <c r="B34" s="384"/>
      <c r="C34" s="385"/>
      <c r="D34" s="386"/>
      <c r="E34" s="387"/>
      <c r="F34" s="382"/>
      <c r="G34" s="388"/>
      <c r="H34" s="22"/>
      <c r="I34" s="402">
        <v>7</v>
      </c>
      <c r="J34" s="403" t="s">
        <v>253</v>
      </c>
      <c r="K34" s="379">
        <f>IF(ISERROR(VLOOKUP(J34,'KAYIT LİSTESİ'!$B$4:$H$697,2,0)),"",(VLOOKUP(J34,'KAYIT LİSTESİ'!$B$4:$H$697,2,0)))</f>
      </c>
      <c r="L34" s="380">
        <f>IF(ISERROR(VLOOKUP(J34,'KAYIT LİSTESİ'!$B$4:$H$697,4,0)),"",(VLOOKUP(J34,'KAYIT LİSTESİ'!$B$4:$H$697,4,0)))</f>
      </c>
      <c r="M34" s="381">
        <f>IF(ISERROR(VLOOKUP(J34,'KAYIT LİSTESİ'!$B$4:$H$697,5,0)),"",(VLOOKUP(J34,'KAYIT LİSTESİ'!$B$4:$H$697,5,0)))</f>
      </c>
      <c r="N34" s="381">
        <f>IF(ISERROR(VLOOKUP(J34,'KAYIT LİSTESİ'!$B$4:$H$697,6,0)),"",(VLOOKUP(J34,'KAYIT LİSTESİ'!$B$4:$H$697,6,0)))</f>
      </c>
      <c r="O34" s="382"/>
      <c r="P34" s="383"/>
      <c r="T34" s="252">
        <v>1529</v>
      </c>
      <c r="U34" s="250">
        <v>67</v>
      </c>
    </row>
    <row r="35" spans="1:21" s="19" customFormat="1" ht="34.5" customHeight="1">
      <c r="A35" s="427">
        <v>28</v>
      </c>
      <c r="B35" s="384"/>
      <c r="C35" s="385"/>
      <c r="D35" s="386"/>
      <c r="E35" s="387"/>
      <c r="F35" s="382"/>
      <c r="G35" s="388"/>
      <c r="H35" s="22"/>
      <c r="I35" s="402">
        <v>8</v>
      </c>
      <c r="J35" s="403" t="s">
        <v>254</v>
      </c>
      <c r="K35" s="379">
        <f>IF(ISERROR(VLOOKUP(J35,'KAYIT LİSTESİ'!$B$4:$H$697,2,0)),"",(VLOOKUP(J35,'KAYIT LİSTESİ'!$B$4:$H$697,2,0)))</f>
      </c>
      <c r="L35" s="380">
        <f>IF(ISERROR(VLOOKUP(J35,'KAYIT LİSTESİ'!$B$4:$H$697,4,0)),"",(VLOOKUP(J35,'KAYIT LİSTESİ'!$B$4:$H$697,4,0)))</f>
      </c>
      <c r="M35" s="381">
        <f>IF(ISERROR(VLOOKUP(J35,'KAYIT LİSTESİ'!$B$4:$H$697,5,0)),"",(VLOOKUP(J35,'KAYIT LİSTESİ'!$B$4:$H$697,5,0)))</f>
      </c>
      <c r="N35" s="381">
        <f>IF(ISERROR(VLOOKUP(J35,'KAYIT LİSTESİ'!$B$4:$H$697,6,0)),"",(VLOOKUP(J35,'KAYIT LİSTESİ'!$B$4:$H$697,6,0)))</f>
      </c>
      <c r="O35" s="382"/>
      <c r="P35" s="383"/>
      <c r="T35" s="252">
        <v>1534</v>
      </c>
      <c r="U35" s="250">
        <v>66</v>
      </c>
    </row>
    <row r="36" spans="1:21" ht="13.5" customHeight="1">
      <c r="A36" s="35"/>
      <c r="B36" s="35"/>
      <c r="C36" s="36"/>
      <c r="D36" s="56"/>
      <c r="E36" s="37"/>
      <c r="F36" s="38"/>
      <c r="G36" s="39"/>
      <c r="I36" s="40"/>
      <c r="J36" s="41"/>
      <c r="K36" s="42"/>
      <c r="L36" s="43"/>
      <c r="M36" s="52"/>
      <c r="N36" s="52"/>
      <c r="O36" s="44"/>
      <c r="P36" s="42"/>
      <c r="T36" s="252">
        <v>1539</v>
      </c>
      <c r="U36" s="250">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2">
        <v>1544</v>
      </c>
      <c r="U37" s="250">
        <v>64</v>
      </c>
    </row>
    <row r="38" spans="20:21" ht="12.75">
      <c r="T38" s="252">
        <v>1554</v>
      </c>
      <c r="U38" s="250">
        <v>63</v>
      </c>
    </row>
    <row r="39" spans="20:21" ht="12.75">
      <c r="T39" s="252">
        <v>1564</v>
      </c>
      <c r="U39" s="250">
        <v>62</v>
      </c>
    </row>
    <row r="40" spans="20:21" ht="12.75">
      <c r="T40" s="252">
        <v>1574</v>
      </c>
      <c r="U40" s="250">
        <v>61</v>
      </c>
    </row>
    <row r="41" spans="20:21" ht="12.75">
      <c r="T41" s="252">
        <v>1584</v>
      </c>
      <c r="U41" s="250">
        <v>60</v>
      </c>
    </row>
    <row r="42" spans="20:21" ht="12.75">
      <c r="T42" s="252">
        <v>1594</v>
      </c>
      <c r="U42" s="250">
        <v>59</v>
      </c>
    </row>
    <row r="43" spans="20:21" ht="12.75">
      <c r="T43" s="252">
        <v>1604</v>
      </c>
      <c r="U43" s="250">
        <v>58</v>
      </c>
    </row>
    <row r="44" spans="20:21" ht="12.75">
      <c r="T44" s="252">
        <v>1614</v>
      </c>
      <c r="U44" s="250">
        <v>57</v>
      </c>
    </row>
    <row r="45" spans="20:21" ht="12.75">
      <c r="T45" s="252">
        <v>1624</v>
      </c>
      <c r="U45" s="250">
        <v>56</v>
      </c>
    </row>
    <row r="46" spans="20:21" ht="12.75">
      <c r="T46" s="252">
        <v>1634</v>
      </c>
      <c r="U46" s="250">
        <v>55</v>
      </c>
    </row>
    <row r="47" spans="20:21" ht="12.75">
      <c r="T47" s="252">
        <v>1644</v>
      </c>
      <c r="U47" s="250">
        <v>54</v>
      </c>
    </row>
    <row r="48" spans="20:21" ht="12.75">
      <c r="T48" s="252">
        <v>1654</v>
      </c>
      <c r="U48" s="250">
        <v>53</v>
      </c>
    </row>
    <row r="49" spans="20:21" ht="12.75">
      <c r="T49" s="252">
        <v>1664</v>
      </c>
      <c r="U49" s="250">
        <v>52</v>
      </c>
    </row>
    <row r="50" spans="20:21" ht="12.75">
      <c r="T50" s="252">
        <v>1674</v>
      </c>
      <c r="U50" s="250">
        <v>51</v>
      </c>
    </row>
    <row r="51" spans="20:21" ht="12.75">
      <c r="T51" s="252">
        <v>1684</v>
      </c>
      <c r="U51" s="250">
        <v>50</v>
      </c>
    </row>
    <row r="52" spans="20:21" ht="12.75">
      <c r="T52" s="252">
        <v>1694</v>
      </c>
      <c r="U52" s="250">
        <v>49</v>
      </c>
    </row>
    <row r="53" spans="20:21" ht="12.75">
      <c r="T53" s="252">
        <v>1704</v>
      </c>
      <c r="U53" s="250">
        <v>48</v>
      </c>
    </row>
    <row r="54" spans="20:21" ht="12.75">
      <c r="T54" s="252">
        <v>1714</v>
      </c>
      <c r="U54" s="250">
        <v>47</v>
      </c>
    </row>
    <row r="55" spans="20:21" ht="12.75">
      <c r="T55" s="252">
        <v>1724</v>
      </c>
      <c r="U55" s="250">
        <v>46</v>
      </c>
    </row>
    <row r="56" spans="20:21" ht="12.75">
      <c r="T56" s="252">
        <v>1734</v>
      </c>
      <c r="U56" s="250">
        <v>45</v>
      </c>
    </row>
    <row r="57" spans="20:21" ht="12.75">
      <c r="T57" s="252">
        <v>1744</v>
      </c>
      <c r="U57" s="250">
        <v>44</v>
      </c>
    </row>
    <row r="58" spans="20:21" ht="12.75">
      <c r="T58" s="252">
        <v>1754</v>
      </c>
      <c r="U58" s="250">
        <v>43</v>
      </c>
    </row>
    <row r="59" spans="20:21" ht="12.75">
      <c r="T59" s="252">
        <v>1764</v>
      </c>
      <c r="U59" s="250">
        <v>42</v>
      </c>
    </row>
    <row r="60" spans="20:21" ht="12.75">
      <c r="T60" s="252">
        <v>1774</v>
      </c>
      <c r="U60" s="250">
        <v>41</v>
      </c>
    </row>
    <row r="61" spans="20:21" ht="12.75">
      <c r="T61" s="252">
        <v>1784</v>
      </c>
      <c r="U61" s="250">
        <v>40</v>
      </c>
    </row>
    <row r="62" spans="20:21" ht="12.75">
      <c r="T62" s="252">
        <v>1794</v>
      </c>
      <c r="U62" s="250">
        <v>39</v>
      </c>
    </row>
    <row r="63" spans="20:21" ht="12.75">
      <c r="T63" s="252">
        <v>1804</v>
      </c>
      <c r="U63" s="250">
        <v>38</v>
      </c>
    </row>
    <row r="64" spans="20:21" ht="12.75">
      <c r="T64" s="252">
        <v>1814</v>
      </c>
      <c r="U64" s="250">
        <v>37</v>
      </c>
    </row>
    <row r="65" spans="20:21" ht="12.75">
      <c r="T65" s="252">
        <v>1824</v>
      </c>
      <c r="U65" s="250">
        <v>36</v>
      </c>
    </row>
    <row r="66" spans="20:21" ht="12.75">
      <c r="T66" s="252">
        <v>1844</v>
      </c>
      <c r="U66" s="250">
        <v>35</v>
      </c>
    </row>
    <row r="67" spans="20:21" ht="12.75">
      <c r="T67" s="252">
        <v>1864</v>
      </c>
      <c r="U67" s="250">
        <v>34</v>
      </c>
    </row>
    <row r="68" spans="20:21" ht="12.75">
      <c r="T68" s="252">
        <v>1884</v>
      </c>
      <c r="U68" s="250">
        <v>33</v>
      </c>
    </row>
    <row r="69" spans="20:21" ht="12.75">
      <c r="T69" s="252">
        <v>1904</v>
      </c>
      <c r="U69" s="250">
        <v>32</v>
      </c>
    </row>
    <row r="70" spans="20:21" ht="12.75">
      <c r="T70" s="252">
        <v>1924</v>
      </c>
      <c r="U70" s="250">
        <v>31</v>
      </c>
    </row>
    <row r="71" spans="20:21" ht="12.75">
      <c r="T71" s="252">
        <v>1944</v>
      </c>
      <c r="U71" s="250">
        <v>30</v>
      </c>
    </row>
    <row r="72" spans="20:21" ht="12.75">
      <c r="T72" s="252">
        <v>1964</v>
      </c>
      <c r="U72" s="250">
        <v>29</v>
      </c>
    </row>
    <row r="73" spans="20:21" ht="12.75">
      <c r="T73" s="252">
        <v>1984</v>
      </c>
      <c r="U73" s="250">
        <v>28</v>
      </c>
    </row>
    <row r="74" spans="20:21" ht="12.75">
      <c r="T74" s="252">
        <v>2004</v>
      </c>
      <c r="U74" s="250">
        <v>27</v>
      </c>
    </row>
    <row r="75" spans="20:21" ht="12.75">
      <c r="T75" s="252">
        <v>2024</v>
      </c>
      <c r="U75" s="250">
        <v>26</v>
      </c>
    </row>
    <row r="76" spans="20:21" ht="12.75">
      <c r="T76" s="252">
        <v>2044</v>
      </c>
      <c r="U76" s="250">
        <v>25</v>
      </c>
    </row>
    <row r="77" spans="20:21" ht="12.75">
      <c r="T77" s="252">
        <v>2064</v>
      </c>
      <c r="U77" s="250">
        <v>24</v>
      </c>
    </row>
    <row r="78" spans="20:21" ht="12.75">
      <c r="T78" s="252">
        <v>2084</v>
      </c>
      <c r="U78" s="250">
        <v>23</v>
      </c>
    </row>
    <row r="79" spans="20:21" ht="12.75">
      <c r="T79" s="252">
        <v>2104</v>
      </c>
      <c r="U79" s="250">
        <v>22</v>
      </c>
    </row>
    <row r="80" spans="20:21" ht="12.75">
      <c r="T80" s="252">
        <v>2124</v>
      </c>
      <c r="U80" s="250">
        <v>21</v>
      </c>
    </row>
    <row r="81" spans="20:21" ht="12.75">
      <c r="T81" s="252">
        <v>2144</v>
      </c>
      <c r="U81" s="250">
        <v>20</v>
      </c>
    </row>
    <row r="82" spans="20:21" ht="12.75">
      <c r="T82" s="252">
        <v>2164</v>
      </c>
      <c r="U82" s="250">
        <v>19</v>
      </c>
    </row>
    <row r="83" spans="20:21" ht="12.75">
      <c r="T83" s="252">
        <v>2184</v>
      </c>
      <c r="U83" s="250">
        <v>18</v>
      </c>
    </row>
    <row r="84" spans="20:21" ht="12.75">
      <c r="T84" s="252">
        <v>2204</v>
      </c>
      <c r="U84" s="250">
        <v>17</v>
      </c>
    </row>
    <row r="85" spans="20:21" ht="12.75">
      <c r="T85" s="252">
        <v>2224</v>
      </c>
      <c r="U85" s="250">
        <v>16</v>
      </c>
    </row>
    <row r="86" spans="20:21" ht="12.75">
      <c r="T86" s="252">
        <v>2244</v>
      </c>
      <c r="U86" s="250">
        <v>15</v>
      </c>
    </row>
    <row r="87" spans="20:21" ht="12.75">
      <c r="T87" s="252">
        <v>2264</v>
      </c>
      <c r="U87" s="250">
        <v>14</v>
      </c>
    </row>
    <row r="88" spans="20:21" ht="12.75">
      <c r="T88" s="252">
        <v>2284</v>
      </c>
      <c r="U88" s="250">
        <v>13</v>
      </c>
    </row>
    <row r="89" spans="20:21" ht="12.75">
      <c r="T89" s="252">
        <v>2304</v>
      </c>
      <c r="U89" s="250">
        <v>12</v>
      </c>
    </row>
    <row r="90" spans="20:21" ht="12.75">
      <c r="T90" s="252">
        <v>2324</v>
      </c>
      <c r="U90" s="250">
        <v>11</v>
      </c>
    </row>
    <row r="91" spans="20:21" ht="12.75">
      <c r="T91" s="252">
        <v>2354</v>
      </c>
      <c r="U91" s="250">
        <v>10</v>
      </c>
    </row>
    <row r="92" spans="20:21" ht="12.75">
      <c r="T92" s="252">
        <v>2384</v>
      </c>
      <c r="U92" s="250">
        <v>9</v>
      </c>
    </row>
    <row r="93" spans="20:21" ht="12.75">
      <c r="T93" s="252">
        <v>2414</v>
      </c>
      <c r="U93" s="250">
        <v>8</v>
      </c>
    </row>
    <row r="94" spans="20:21" ht="12.75">
      <c r="T94" s="252">
        <v>2444</v>
      </c>
      <c r="U94" s="250">
        <v>7</v>
      </c>
    </row>
    <row r="95" spans="20:21" ht="12.75">
      <c r="T95" s="252">
        <v>2474</v>
      </c>
      <c r="U95" s="250">
        <v>6</v>
      </c>
    </row>
    <row r="96" spans="20:21" ht="12.75">
      <c r="T96" s="252">
        <v>2504</v>
      </c>
      <c r="U96" s="250">
        <v>5</v>
      </c>
    </row>
    <row r="97" spans="20:21" ht="12.75">
      <c r="T97" s="252">
        <v>2544</v>
      </c>
      <c r="U97" s="250">
        <v>4</v>
      </c>
    </row>
    <row r="98" spans="20:21" ht="12.75">
      <c r="T98" s="252">
        <v>2584</v>
      </c>
      <c r="U98" s="250">
        <v>3</v>
      </c>
    </row>
    <row r="99" spans="20:21" ht="12.75">
      <c r="T99" s="252">
        <v>2624</v>
      </c>
      <c r="U99" s="250">
        <v>2</v>
      </c>
    </row>
    <row r="100" spans="20:21" ht="12.75">
      <c r="T100" s="252">
        <v>2664</v>
      </c>
      <c r="U100" s="250">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E1:E65536 N1:N3 N5:N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11.xml><?xml version="1.0" encoding="utf-8"?>
<worksheet xmlns="http://schemas.openxmlformats.org/spreadsheetml/2006/main" xmlns:r="http://schemas.openxmlformats.org/officeDocument/2006/relationships">
  <sheetPr>
    <tabColor rgb="FFFFC000"/>
  </sheetPr>
  <dimension ref="A1:U100"/>
  <sheetViews>
    <sheetView view="pageBreakPreview" zoomScale="70" zoomScaleSheetLayoutView="70" zoomScalePageLayoutView="0" workbookViewId="0" topLeftCell="A1">
      <selection activeCell="E8" sqref="E8"/>
    </sheetView>
  </sheetViews>
  <sheetFormatPr defaultColWidth="9.140625" defaultRowHeight="12.75"/>
  <cols>
    <col min="1" max="1" width="4.8515625" style="26" customWidth="1"/>
    <col min="2" max="2" width="10.00390625" style="26" bestFit="1" customWidth="1"/>
    <col min="3" max="3" width="14.421875" style="21" customWidth="1"/>
    <col min="4" max="4" width="25.7109375" style="51" customWidth="1"/>
    <col min="5" max="5" width="15.7109375" style="51" customWidth="1"/>
    <col min="6" max="6" width="9.28125" style="184" customWidth="1"/>
    <col min="7" max="7" width="7.57421875" style="27" customWidth="1"/>
    <col min="8" max="8" width="2.140625" style="21" customWidth="1"/>
    <col min="9" max="9" width="4.421875" style="26" customWidth="1"/>
    <col min="10" max="10" width="12.421875" style="26" hidden="1" customWidth="1"/>
    <col min="11" max="11" width="6.57421875" style="26" customWidth="1"/>
    <col min="12" max="12" width="15.140625" style="28" bestFit="1" customWidth="1"/>
    <col min="13" max="13" width="25.7109375" style="55" customWidth="1"/>
    <col min="14" max="14" width="15.7109375" style="55" customWidth="1"/>
    <col min="15" max="15" width="9.57421875" style="184" customWidth="1"/>
    <col min="16" max="16" width="7.7109375" style="21" customWidth="1"/>
    <col min="17" max="17" width="5.7109375" style="21" customWidth="1"/>
    <col min="18" max="19" width="9.140625" style="21" customWidth="1"/>
    <col min="20" max="20" width="9.140625" style="262" hidden="1" customWidth="1"/>
    <col min="21" max="21" width="9.140625" style="250" hidden="1" customWidth="1"/>
    <col min="22" max="16384" width="9.140625" style="21" customWidth="1"/>
  </cols>
  <sheetData>
    <row r="1" spans="1:21" s="10" customFormat="1" ht="50.25" customHeight="1">
      <c r="A1" s="498" t="str">
        <f>('YARIŞMA BİLGİLERİ'!A2)</f>
        <v>Gençlik ve Spor Bakanlığı
Spor Genel Müdürlüğü
Spor Faaliyetleri Daire Başkanlığı</v>
      </c>
      <c r="B1" s="498"/>
      <c r="C1" s="498"/>
      <c r="D1" s="498"/>
      <c r="E1" s="498"/>
      <c r="F1" s="498"/>
      <c r="G1" s="498"/>
      <c r="H1" s="498"/>
      <c r="I1" s="498"/>
      <c r="J1" s="498"/>
      <c r="K1" s="498"/>
      <c r="L1" s="498"/>
      <c r="M1" s="498"/>
      <c r="N1" s="498"/>
      <c r="O1" s="498"/>
      <c r="P1" s="498"/>
      <c r="T1" s="253">
        <v>14814</v>
      </c>
      <c r="U1" s="249">
        <v>100</v>
      </c>
    </row>
    <row r="2" spans="1:21" s="10" customFormat="1" ht="24.75" customHeight="1">
      <c r="A2" s="499" t="str">
        <f>'YARIŞMA BİLGİLERİ'!F19</f>
        <v>Anadolu Yıldızlar Ligi Final Yarışmaları</v>
      </c>
      <c r="B2" s="499"/>
      <c r="C2" s="499"/>
      <c r="D2" s="499"/>
      <c r="E2" s="499"/>
      <c r="F2" s="499"/>
      <c r="G2" s="499"/>
      <c r="H2" s="499"/>
      <c r="I2" s="499"/>
      <c r="J2" s="499"/>
      <c r="K2" s="499"/>
      <c r="L2" s="499"/>
      <c r="M2" s="499"/>
      <c r="N2" s="499"/>
      <c r="O2" s="499"/>
      <c r="P2" s="499"/>
      <c r="T2" s="253">
        <v>14834</v>
      </c>
      <c r="U2" s="249">
        <v>99</v>
      </c>
    </row>
    <row r="3" spans="1:21" s="12" customFormat="1" ht="29.25" customHeight="1">
      <c r="A3" s="500" t="s">
        <v>85</v>
      </c>
      <c r="B3" s="500"/>
      <c r="C3" s="500"/>
      <c r="D3" s="501" t="str">
        <f>'YARIŞMA PROGRAMI'!C14</f>
        <v>800 Metre</v>
      </c>
      <c r="E3" s="501"/>
      <c r="F3" s="502"/>
      <c r="G3" s="502"/>
      <c r="H3" s="11"/>
      <c r="I3" s="512"/>
      <c r="J3" s="512"/>
      <c r="K3" s="512"/>
      <c r="L3" s="512"/>
      <c r="M3" s="80" t="s">
        <v>351</v>
      </c>
      <c r="N3" s="510" t="str">
        <f>'YARIŞMA PROGRAMI'!E14</f>
        <v>-</v>
      </c>
      <c r="O3" s="510"/>
      <c r="P3" s="510"/>
      <c r="T3" s="253">
        <v>14854</v>
      </c>
      <c r="U3" s="249">
        <v>98</v>
      </c>
    </row>
    <row r="4" spans="1:21" s="12" customFormat="1" ht="17.25" customHeight="1">
      <c r="A4" s="505" t="s">
        <v>75</v>
      </c>
      <c r="B4" s="505"/>
      <c r="C4" s="505"/>
      <c r="D4" s="506" t="str">
        <f>'YARIŞMA BİLGİLERİ'!F21</f>
        <v>Yıldız Kızlar</v>
      </c>
      <c r="E4" s="506"/>
      <c r="F4" s="185"/>
      <c r="G4" s="32"/>
      <c r="H4" s="32"/>
      <c r="I4" s="32"/>
      <c r="J4" s="32"/>
      <c r="K4" s="32"/>
      <c r="L4" s="33"/>
      <c r="M4" s="81" t="s">
        <v>5</v>
      </c>
      <c r="N4" s="511">
        <f>'YARIŞMA PROGRAMI'!B14</f>
        <v>41777.44097222222</v>
      </c>
      <c r="O4" s="511"/>
      <c r="P4" s="511"/>
      <c r="T4" s="253">
        <v>14874</v>
      </c>
      <c r="U4" s="249">
        <v>97</v>
      </c>
    </row>
    <row r="5" spans="1:21" s="10" customFormat="1" ht="15" customHeight="1">
      <c r="A5" s="13"/>
      <c r="B5" s="13"/>
      <c r="C5" s="14"/>
      <c r="D5" s="15"/>
      <c r="E5" s="16"/>
      <c r="F5" s="186"/>
      <c r="G5" s="16"/>
      <c r="H5" s="16"/>
      <c r="I5" s="13"/>
      <c r="J5" s="13"/>
      <c r="K5" s="13"/>
      <c r="L5" s="17"/>
      <c r="M5" s="18"/>
      <c r="N5" s="516">
        <f ca="1">NOW()</f>
        <v>41777.717049074075</v>
      </c>
      <c r="O5" s="516"/>
      <c r="P5" s="516"/>
      <c r="T5" s="253">
        <v>14894</v>
      </c>
      <c r="U5" s="249">
        <v>96</v>
      </c>
    </row>
    <row r="6" spans="1:21" s="19" customFormat="1" ht="18.75" customHeight="1">
      <c r="A6" s="507" t="s">
        <v>12</v>
      </c>
      <c r="B6" s="513" t="s">
        <v>70</v>
      </c>
      <c r="C6" s="515" t="s">
        <v>82</v>
      </c>
      <c r="D6" s="508" t="s">
        <v>14</v>
      </c>
      <c r="E6" s="508" t="s">
        <v>350</v>
      </c>
      <c r="F6" s="517" t="s">
        <v>15</v>
      </c>
      <c r="G6" s="503" t="s">
        <v>227</v>
      </c>
      <c r="I6" s="266" t="s">
        <v>16</v>
      </c>
      <c r="J6" s="267"/>
      <c r="K6" s="267"/>
      <c r="L6" s="267"/>
      <c r="M6" s="267"/>
      <c r="N6" s="267"/>
      <c r="O6" s="267"/>
      <c r="P6" s="268"/>
      <c r="T6" s="262">
        <v>14914</v>
      </c>
      <c r="U6" s="250">
        <v>95</v>
      </c>
    </row>
    <row r="7" spans="1:21" ht="26.25" customHeight="1">
      <c r="A7" s="507"/>
      <c r="B7" s="514"/>
      <c r="C7" s="515"/>
      <c r="D7" s="508"/>
      <c r="E7" s="508"/>
      <c r="F7" s="517"/>
      <c r="G7" s="504"/>
      <c r="H7" s="20"/>
      <c r="I7" s="49" t="s">
        <v>12</v>
      </c>
      <c r="J7" s="49" t="s">
        <v>71</v>
      </c>
      <c r="K7" s="49" t="s">
        <v>70</v>
      </c>
      <c r="L7" s="123" t="s">
        <v>13</v>
      </c>
      <c r="M7" s="124" t="s">
        <v>14</v>
      </c>
      <c r="N7" s="124" t="s">
        <v>350</v>
      </c>
      <c r="O7" s="181" t="s">
        <v>15</v>
      </c>
      <c r="P7" s="49" t="s">
        <v>28</v>
      </c>
      <c r="T7" s="262">
        <v>14934</v>
      </c>
      <c r="U7" s="250">
        <v>94</v>
      </c>
    </row>
    <row r="8" spans="1:21" s="19" customFormat="1" ht="30.75" customHeight="1">
      <c r="A8" s="384">
        <v>1</v>
      </c>
      <c r="B8" s="384">
        <v>943</v>
      </c>
      <c r="C8" s="385">
        <v>36628</v>
      </c>
      <c r="D8" s="386" t="s">
        <v>485</v>
      </c>
      <c r="E8" s="387" t="s">
        <v>484</v>
      </c>
      <c r="F8" s="389">
        <v>22137</v>
      </c>
      <c r="G8" s="388">
        <v>12</v>
      </c>
      <c r="H8" s="22"/>
      <c r="I8" s="402">
        <v>1</v>
      </c>
      <c r="J8" s="403" t="s">
        <v>51</v>
      </c>
      <c r="K8" s="379">
        <f>IF(ISERROR(VLOOKUP(J8,'KAYIT LİSTESİ'!$B$4:$H$697,2,0)),"",(VLOOKUP(J8,'KAYIT LİSTESİ'!$B$4:$H$697,2,0)))</f>
        <v>401</v>
      </c>
      <c r="L8" s="380">
        <f>IF(ISERROR(VLOOKUP(J8,'KAYIT LİSTESİ'!$B$4:$H$697,4,0)),"",(VLOOKUP(J8,'KAYIT LİSTESİ'!$B$4:$H$697,4,0)))</f>
        <v>36874</v>
      </c>
      <c r="M8" s="381" t="str">
        <f>IF(ISERROR(VLOOKUP(J8,'KAYIT LİSTESİ'!$B$4:$H$697,5,0)),"",(VLOOKUP(J8,'KAYIT LİSTESİ'!$B$4:$H$697,5,0)))</f>
        <v>ELİF EĞİLMEZ</v>
      </c>
      <c r="N8" s="381" t="str">
        <f>IF(ISERROR(VLOOKUP(J8,'KAYIT LİSTESİ'!$B$4:$H$697,6,0)),"",(VLOOKUP(J8,'KAYIT LİSTESİ'!$B$4:$H$697,6,0)))</f>
        <v>ANKARA</v>
      </c>
      <c r="O8" s="389">
        <v>22625</v>
      </c>
      <c r="P8" s="383">
        <v>5</v>
      </c>
      <c r="T8" s="262">
        <v>14954</v>
      </c>
      <c r="U8" s="250">
        <v>93</v>
      </c>
    </row>
    <row r="9" spans="1:21" s="19" customFormat="1" ht="30.75" customHeight="1">
      <c r="A9" s="384">
        <v>2</v>
      </c>
      <c r="B9" s="384">
        <v>269</v>
      </c>
      <c r="C9" s="385">
        <v>36951</v>
      </c>
      <c r="D9" s="386" t="s">
        <v>512</v>
      </c>
      <c r="E9" s="387" t="s">
        <v>510</v>
      </c>
      <c r="F9" s="389">
        <v>22346</v>
      </c>
      <c r="G9" s="388">
        <v>11</v>
      </c>
      <c r="H9" s="22"/>
      <c r="I9" s="402">
        <v>2</v>
      </c>
      <c r="J9" s="403" t="s">
        <v>52</v>
      </c>
      <c r="K9" s="379">
        <f>IF(ISERROR(VLOOKUP(J9,'KAYIT LİSTESİ'!$B$4:$H$697,2,0)),"",(VLOOKUP(J9,'KAYIT LİSTESİ'!$B$4:$H$697,2,0)))</f>
        <v>498</v>
      </c>
      <c r="L9" s="380">
        <f>IF(ISERROR(VLOOKUP(J9,'KAYIT LİSTESİ'!$B$4:$H$697,4,0)),"",(VLOOKUP(J9,'KAYIT LİSTESİ'!$B$4:$H$697,4,0)))</f>
        <v>37184</v>
      </c>
      <c r="M9" s="381" t="str">
        <f>IF(ISERROR(VLOOKUP(J9,'KAYIT LİSTESİ'!$B$4:$H$697,5,0)),"",(VLOOKUP(J9,'KAYIT LİSTESİ'!$B$4:$H$697,5,0)))</f>
        <v>GAYE ÇAKMAK</v>
      </c>
      <c r="N9" s="381" t="str">
        <f>IF(ISERROR(VLOOKUP(J9,'KAYIT LİSTESİ'!$B$4:$H$697,6,0)),"",(VLOOKUP(J9,'KAYIT LİSTESİ'!$B$4:$H$697,6,0)))</f>
        <v>ZONGULDAK</v>
      </c>
      <c r="O9" s="389">
        <v>24870</v>
      </c>
      <c r="P9" s="383">
        <v>11</v>
      </c>
      <c r="T9" s="262">
        <v>14974</v>
      </c>
      <c r="U9" s="250">
        <v>92</v>
      </c>
    </row>
    <row r="10" spans="1:21" s="19" customFormat="1" ht="30.75" customHeight="1">
      <c r="A10" s="384">
        <v>3</v>
      </c>
      <c r="B10" s="384">
        <v>774</v>
      </c>
      <c r="C10" s="385">
        <v>36681</v>
      </c>
      <c r="D10" s="386" t="s">
        <v>497</v>
      </c>
      <c r="E10" s="387" t="s">
        <v>495</v>
      </c>
      <c r="F10" s="389">
        <v>22398</v>
      </c>
      <c r="G10" s="388">
        <v>10</v>
      </c>
      <c r="H10" s="22"/>
      <c r="I10" s="402">
        <v>3</v>
      </c>
      <c r="J10" s="403" t="s">
        <v>53</v>
      </c>
      <c r="K10" s="379">
        <f>IF(ISERROR(VLOOKUP(J10,'KAYIT LİSTESİ'!$B$4:$H$697,2,0)),"",(VLOOKUP(J10,'KAYIT LİSTESİ'!$B$4:$H$697,2,0)))</f>
        <v>269</v>
      </c>
      <c r="L10" s="380">
        <f>IF(ISERROR(VLOOKUP(J10,'KAYIT LİSTESİ'!$B$4:$H$697,4,0)),"",(VLOOKUP(J10,'KAYIT LİSTESİ'!$B$4:$H$697,4,0)))</f>
        <v>36951</v>
      </c>
      <c r="M10" s="381" t="str">
        <f>IF(ISERROR(VLOOKUP(J10,'KAYIT LİSTESİ'!$B$4:$H$697,5,0)),"",(VLOOKUP(J10,'KAYIT LİSTESİ'!$B$4:$H$697,5,0)))</f>
        <v>MİZGİN DEMİR</v>
      </c>
      <c r="N10" s="381" t="str">
        <f>IF(ISERROR(VLOOKUP(J10,'KAYIT LİSTESİ'!$B$4:$H$697,6,0)),"",(VLOOKUP(J10,'KAYIT LİSTESİ'!$B$4:$H$697,6,0)))</f>
        <v>ADANA</v>
      </c>
      <c r="O10" s="389">
        <v>22346</v>
      </c>
      <c r="P10" s="383">
        <v>2</v>
      </c>
      <c r="T10" s="262">
        <v>14994</v>
      </c>
      <c r="U10" s="250">
        <v>91</v>
      </c>
    </row>
    <row r="11" spans="1:21" s="19" customFormat="1" ht="30.75" customHeight="1">
      <c r="A11" s="384">
        <v>4</v>
      </c>
      <c r="B11" s="384">
        <v>762</v>
      </c>
      <c r="C11" s="385">
        <v>36756</v>
      </c>
      <c r="D11" s="386" t="s">
        <v>587</v>
      </c>
      <c r="E11" s="387" t="s">
        <v>490</v>
      </c>
      <c r="F11" s="389">
        <v>22521</v>
      </c>
      <c r="G11" s="388">
        <v>9</v>
      </c>
      <c r="H11" s="22"/>
      <c r="I11" s="402">
        <v>4</v>
      </c>
      <c r="J11" s="403" t="s">
        <v>54</v>
      </c>
      <c r="K11" s="379">
        <f>IF(ISERROR(VLOOKUP(J11,'KAYIT LİSTESİ'!$B$4:$H$697,2,0)),"",(VLOOKUP(J11,'KAYIT LİSTESİ'!$B$4:$H$697,2,0)))</f>
        <v>655</v>
      </c>
      <c r="L11" s="380">
        <f>IF(ISERROR(VLOOKUP(J11,'KAYIT LİSTESİ'!$B$4:$H$697,4,0)),"",(VLOOKUP(J11,'KAYIT LİSTESİ'!$B$4:$H$697,4,0)))</f>
        <v>36591</v>
      </c>
      <c r="M11" s="381" t="str">
        <f>IF(ISERROR(VLOOKUP(J11,'KAYIT LİSTESİ'!$B$4:$H$697,5,0)),"",(VLOOKUP(J11,'KAYIT LİSTESİ'!$B$4:$H$697,5,0)))</f>
        <v>BEYZANUR YAVUZ</v>
      </c>
      <c r="N11" s="381" t="str">
        <f>IF(ISERROR(VLOOKUP(J11,'KAYIT LİSTESİ'!$B$4:$H$697,6,0)),"",(VLOOKUP(J11,'KAYIT LİSTESİ'!$B$4:$H$697,6,0)))</f>
        <v>TRABZON</v>
      </c>
      <c r="O11" s="389">
        <v>23701</v>
      </c>
      <c r="P11" s="383">
        <v>9</v>
      </c>
      <c r="T11" s="262">
        <v>15024</v>
      </c>
      <c r="U11" s="250">
        <v>90</v>
      </c>
    </row>
    <row r="12" spans="1:21" s="19" customFormat="1" ht="30.75" customHeight="1">
      <c r="A12" s="384">
        <v>5</v>
      </c>
      <c r="B12" s="384">
        <v>401</v>
      </c>
      <c r="C12" s="385">
        <v>36874</v>
      </c>
      <c r="D12" s="386" t="s">
        <v>521</v>
      </c>
      <c r="E12" s="387" t="s">
        <v>520</v>
      </c>
      <c r="F12" s="389">
        <v>22625</v>
      </c>
      <c r="G12" s="388">
        <v>8</v>
      </c>
      <c r="H12" s="22"/>
      <c r="I12" s="402">
        <v>5</v>
      </c>
      <c r="J12" s="403" t="s">
        <v>55</v>
      </c>
      <c r="K12" s="379">
        <f>IF(ISERROR(VLOOKUP(J12,'KAYIT LİSTESİ'!$B$4:$H$697,2,0)),"",(VLOOKUP(J12,'KAYIT LİSTESİ'!$B$4:$H$697,2,0)))</f>
        <v>258</v>
      </c>
      <c r="L12" s="380">
        <f>IF(ISERROR(VLOOKUP(J12,'KAYIT LİSTESİ'!$B$4:$H$697,4,0)),"",(VLOOKUP(J12,'KAYIT LİSTESİ'!$B$4:$H$697,4,0)))</f>
        <v>36685</v>
      </c>
      <c r="M12" s="381" t="str">
        <f>IF(ISERROR(VLOOKUP(J12,'KAYIT LİSTESİ'!$B$4:$H$697,5,0)),"",(VLOOKUP(J12,'KAYIT LİSTESİ'!$B$4:$H$697,5,0)))</f>
        <v>AYNUR TİMUR</v>
      </c>
      <c r="N12" s="381" t="str">
        <f>IF(ISERROR(VLOOKUP(J12,'KAYIT LİSTESİ'!$B$4:$H$697,6,0)),"",(VLOOKUP(J12,'KAYIT LİSTESİ'!$B$4:$H$697,6,0)))</f>
        <v>MERSİN</v>
      </c>
      <c r="O12" s="389">
        <v>23950</v>
      </c>
      <c r="P12" s="383">
        <v>10</v>
      </c>
      <c r="T12" s="262">
        <v>15054</v>
      </c>
      <c r="U12" s="250">
        <v>89</v>
      </c>
    </row>
    <row r="13" spans="1:21" s="19" customFormat="1" ht="30.75" customHeight="1">
      <c r="A13" s="384">
        <v>6</v>
      </c>
      <c r="B13" s="384">
        <v>482</v>
      </c>
      <c r="C13" s="385">
        <v>36670</v>
      </c>
      <c r="D13" s="386" t="s">
        <v>564</v>
      </c>
      <c r="E13" s="387" t="s">
        <v>563</v>
      </c>
      <c r="F13" s="389">
        <v>22891</v>
      </c>
      <c r="G13" s="388">
        <v>7</v>
      </c>
      <c r="H13" s="22"/>
      <c r="I13" s="402">
        <v>6</v>
      </c>
      <c r="J13" s="403" t="s">
        <v>56</v>
      </c>
      <c r="K13" s="379">
        <f>IF(ISERROR(VLOOKUP(J13,'KAYIT LİSTESİ'!$B$4:$H$697,2,0)),"",(VLOOKUP(J13,'KAYIT LİSTESİ'!$B$4:$H$697,2,0)))</f>
        <v>762</v>
      </c>
      <c r="L13" s="380">
        <f>IF(ISERROR(VLOOKUP(J13,'KAYIT LİSTESİ'!$B$4:$H$697,4,0)),"",(VLOOKUP(J13,'KAYIT LİSTESİ'!$B$4:$H$697,4,0)))</f>
        <v>36756</v>
      </c>
      <c r="M13" s="381" t="str">
        <f>IF(ISERROR(VLOOKUP(J13,'KAYIT LİSTESİ'!$B$4:$H$697,5,0)),"",(VLOOKUP(J13,'KAYIT LİSTESİ'!$B$4:$H$697,5,0)))</f>
        <v>EBRU YILMAZ</v>
      </c>
      <c r="N13" s="381" t="str">
        <f>IF(ISERROR(VLOOKUP(J13,'KAYIT LİSTESİ'!$B$4:$H$697,6,0)),"",(VLOOKUP(J13,'KAYIT LİSTESİ'!$B$4:$H$697,6,0)))</f>
        <v>GAZİANTEP</v>
      </c>
      <c r="O13" s="389">
        <v>22521</v>
      </c>
      <c r="P13" s="383">
        <v>4</v>
      </c>
      <c r="T13" s="262">
        <v>15084</v>
      </c>
      <c r="U13" s="250">
        <v>88</v>
      </c>
    </row>
    <row r="14" spans="1:21" s="19" customFormat="1" ht="30.75" customHeight="1">
      <c r="A14" s="384">
        <v>7</v>
      </c>
      <c r="B14" s="384">
        <v>36</v>
      </c>
      <c r="C14" s="385">
        <v>37153</v>
      </c>
      <c r="D14" s="386" t="s">
        <v>533</v>
      </c>
      <c r="E14" s="387" t="s">
        <v>532</v>
      </c>
      <c r="F14" s="389">
        <v>23190</v>
      </c>
      <c r="G14" s="388">
        <v>6</v>
      </c>
      <c r="H14" s="22"/>
      <c r="I14" s="402">
        <v>7</v>
      </c>
      <c r="J14" s="403" t="s">
        <v>182</v>
      </c>
      <c r="K14" s="379">
        <f>IF(ISERROR(VLOOKUP(J14,'KAYIT LİSTESİ'!$B$4:$H$697,2,0)),"",(VLOOKUP(J14,'KAYIT LİSTESİ'!$B$4:$H$697,2,0)))</f>
        <v>482</v>
      </c>
      <c r="L14" s="380">
        <f>IF(ISERROR(VLOOKUP(J14,'KAYIT LİSTESİ'!$B$4:$H$697,4,0)),"",(VLOOKUP(J14,'KAYIT LİSTESİ'!$B$4:$H$697,4,0)))</f>
        <v>36670</v>
      </c>
      <c r="M14" s="381" t="str">
        <f>IF(ISERROR(VLOOKUP(J14,'KAYIT LİSTESİ'!$B$4:$H$697,5,0)),"",(VLOOKUP(J14,'KAYIT LİSTESİ'!$B$4:$H$697,5,0)))</f>
        <v>FİLİZ KARAKOÇ</v>
      </c>
      <c r="N14" s="381" t="str">
        <f>IF(ISERROR(VLOOKUP(J14,'KAYIT LİSTESİ'!$B$4:$H$697,6,0)),"",(VLOOKUP(J14,'KAYIT LİSTESİ'!$B$4:$H$697,6,0)))</f>
        <v>SAMSUN</v>
      </c>
      <c r="O14" s="389">
        <v>22891</v>
      </c>
      <c r="P14" s="383">
        <v>6</v>
      </c>
      <c r="T14" s="262">
        <v>15114</v>
      </c>
      <c r="U14" s="250">
        <v>87</v>
      </c>
    </row>
    <row r="15" spans="1:21" s="19" customFormat="1" ht="30.75" customHeight="1">
      <c r="A15" s="384">
        <v>8</v>
      </c>
      <c r="B15" s="384">
        <v>13</v>
      </c>
      <c r="C15" s="385">
        <v>36850</v>
      </c>
      <c r="D15" s="386" t="s">
        <v>542</v>
      </c>
      <c r="E15" s="387" t="s">
        <v>540</v>
      </c>
      <c r="F15" s="389">
        <v>23426</v>
      </c>
      <c r="G15" s="388">
        <v>5</v>
      </c>
      <c r="H15" s="22"/>
      <c r="I15" s="402">
        <v>8</v>
      </c>
      <c r="J15" s="403" t="s">
        <v>183</v>
      </c>
      <c r="K15" s="379">
        <f>IF(ISERROR(VLOOKUP(J15,'KAYIT LİSTESİ'!$B$4:$H$697,2,0)),"",(VLOOKUP(J15,'KAYIT LİSTESİ'!$B$4:$H$697,2,0)))</f>
        <v>774</v>
      </c>
      <c r="L15" s="380">
        <f>IF(ISERROR(VLOOKUP(J15,'KAYIT LİSTESİ'!$B$4:$H$697,4,0)),"",(VLOOKUP(J15,'KAYIT LİSTESİ'!$B$4:$H$697,4,0)))</f>
        <v>36681</v>
      </c>
      <c r="M15" s="381" t="str">
        <f>IF(ISERROR(VLOOKUP(J15,'KAYIT LİSTESİ'!$B$4:$H$697,5,0)),"",(VLOOKUP(J15,'KAYIT LİSTESİ'!$B$4:$H$697,5,0)))</f>
        <v>MEDİNE ÖKTE</v>
      </c>
      <c r="N15" s="381" t="str">
        <f>IF(ISERROR(VLOOKUP(J15,'KAYIT LİSTESİ'!$B$4:$H$697,6,0)),"",(VLOOKUP(J15,'KAYIT LİSTESİ'!$B$4:$H$697,6,0)))</f>
        <v>ŞANLIURFA</v>
      </c>
      <c r="O15" s="389">
        <v>22398</v>
      </c>
      <c r="P15" s="383">
        <v>3</v>
      </c>
      <c r="T15" s="262">
        <v>15144</v>
      </c>
      <c r="U15" s="250">
        <v>86</v>
      </c>
    </row>
    <row r="16" spans="1:21" s="19" customFormat="1" ht="30.75" customHeight="1">
      <c r="A16" s="384">
        <v>9</v>
      </c>
      <c r="B16" s="384">
        <v>655</v>
      </c>
      <c r="C16" s="385">
        <v>36591</v>
      </c>
      <c r="D16" s="386" t="s">
        <v>578</v>
      </c>
      <c r="E16" s="387" t="s">
        <v>548</v>
      </c>
      <c r="F16" s="389">
        <v>23701</v>
      </c>
      <c r="G16" s="388">
        <v>4</v>
      </c>
      <c r="H16" s="22"/>
      <c r="I16" s="402">
        <v>9</v>
      </c>
      <c r="J16" s="403" t="s">
        <v>184</v>
      </c>
      <c r="K16" s="379">
        <f>IF(ISERROR(VLOOKUP(J16,'KAYIT LİSTESİ'!$B$4:$H$697,2,0)),"",(VLOOKUP(J16,'KAYIT LİSTESİ'!$B$4:$H$697,2,0)))</f>
        <v>36</v>
      </c>
      <c r="L16" s="380">
        <f>IF(ISERROR(VLOOKUP(J16,'KAYIT LİSTESİ'!$B$4:$H$697,4,0)),"",(VLOOKUP(J16,'KAYIT LİSTESİ'!$B$4:$H$697,4,0)))</f>
        <v>37153</v>
      </c>
      <c r="M16" s="381" t="str">
        <f>IF(ISERROR(VLOOKUP(J16,'KAYIT LİSTESİ'!$B$4:$H$697,5,0)),"",(VLOOKUP(J16,'KAYIT LİSTESİ'!$B$4:$H$697,5,0)))</f>
        <v>ZEHRA ERHAN</v>
      </c>
      <c r="N16" s="381" t="str">
        <f>IF(ISERROR(VLOOKUP(J16,'KAYIT LİSTESİ'!$B$4:$H$697,6,0)),"",(VLOOKUP(J16,'KAYIT LİSTESİ'!$B$4:$H$697,6,0)))</f>
        <v>İSTANBUL ANADOLU</v>
      </c>
      <c r="O16" s="389">
        <v>23190</v>
      </c>
      <c r="P16" s="383">
        <v>7</v>
      </c>
      <c r="T16" s="262">
        <v>15174</v>
      </c>
      <c r="U16" s="250">
        <v>85</v>
      </c>
    </row>
    <row r="17" spans="1:21" s="19" customFormat="1" ht="30.75" customHeight="1">
      <c r="A17" s="384">
        <v>10</v>
      </c>
      <c r="B17" s="384">
        <v>258</v>
      </c>
      <c r="C17" s="385">
        <v>36685</v>
      </c>
      <c r="D17" s="386" t="s">
        <v>505</v>
      </c>
      <c r="E17" s="387" t="s">
        <v>504</v>
      </c>
      <c r="F17" s="389">
        <v>23950</v>
      </c>
      <c r="G17" s="388">
        <v>3</v>
      </c>
      <c r="H17" s="22"/>
      <c r="I17" s="402">
        <v>10</v>
      </c>
      <c r="J17" s="403" t="s">
        <v>185</v>
      </c>
      <c r="K17" s="379">
        <f>IF(ISERROR(VLOOKUP(J17,'KAYIT LİSTESİ'!$B$4:$H$697,2,0)),"",(VLOOKUP(J17,'KAYIT LİSTESİ'!$B$4:$H$697,2,0)))</f>
        <v>943</v>
      </c>
      <c r="L17" s="380">
        <f>IF(ISERROR(VLOOKUP(J17,'KAYIT LİSTESİ'!$B$4:$H$697,4,0)),"",(VLOOKUP(J17,'KAYIT LİSTESİ'!$B$4:$H$697,4,0)))</f>
        <v>36628</v>
      </c>
      <c r="M17" s="381" t="str">
        <f>IF(ISERROR(VLOOKUP(J17,'KAYIT LİSTESİ'!$B$4:$H$697,5,0)),"",(VLOOKUP(J17,'KAYIT LİSTESİ'!$B$4:$H$697,5,0)))</f>
        <v>MEHTAP ALTUN</v>
      </c>
      <c r="N17" s="381" t="str">
        <f>IF(ISERROR(VLOOKUP(J17,'KAYIT LİSTESİ'!$B$4:$H$697,6,0)),"",(VLOOKUP(J17,'KAYIT LİSTESİ'!$B$4:$H$697,6,0)))</f>
        <v>MUŞ</v>
      </c>
      <c r="O17" s="389">
        <v>22137</v>
      </c>
      <c r="P17" s="383">
        <v>1</v>
      </c>
      <c r="T17" s="262">
        <v>15204</v>
      </c>
      <c r="U17" s="250">
        <v>84</v>
      </c>
    </row>
    <row r="18" spans="1:21" s="19" customFormat="1" ht="30.75" customHeight="1">
      <c r="A18" s="384">
        <v>11</v>
      </c>
      <c r="B18" s="384">
        <v>498</v>
      </c>
      <c r="C18" s="385">
        <v>37184</v>
      </c>
      <c r="D18" s="386" t="s">
        <v>555</v>
      </c>
      <c r="E18" s="387" t="s">
        <v>553</v>
      </c>
      <c r="F18" s="389">
        <v>24870</v>
      </c>
      <c r="G18" s="388">
        <v>2</v>
      </c>
      <c r="H18" s="22"/>
      <c r="I18" s="402">
        <v>11</v>
      </c>
      <c r="J18" s="403" t="s">
        <v>186</v>
      </c>
      <c r="K18" s="379">
        <f>IF(ISERROR(VLOOKUP(J18,'KAYIT LİSTESİ'!$B$4:$H$697,2,0)),"",(VLOOKUP(J18,'KAYIT LİSTESİ'!$B$4:$H$697,2,0)))</f>
        <v>234</v>
      </c>
      <c r="L18" s="380">
        <f>IF(ISERROR(VLOOKUP(J18,'KAYIT LİSTESİ'!$B$4:$H$697,4,0)),"",(VLOOKUP(J18,'KAYIT LİSTESİ'!$B$4:$H$697,4,0)))</f>
        <v>36572</v>
      </c>
      <c r="M18" s="381" t="str">
        <f>IF(ISERROR(VLOOKUP(J18,'KAYIT LİSTESİ'!$B$4:$H$697,5,0)),"",(VLOOKUP(J18,'KAYIT LİSTESİ'!$B$4:$H$697,5,0)))</f>
        <v>NURHAN ARDAL</v>
      </c>
      <c r="N18" s="381" t="str">
        <f>IF(ISERROR(VLOOKUP(J18,'KAYIT LİSTESİ'!$B$4:$H$697,6,0)),"",(VLOOKUP(J18,'KAYIT LİSTESİ'!$B$4:$H$697,6,0)))</f>
        <v>TEKİRDAĞ</v>
      </c>
      <c r="O18" s="389">
        <v>25593</v>
      </c>
      <c r="P18" s="383">
        <v>12</v>
      </c>
      <c r="T18" s="262">
        <v>15234</v>
      </c>
      <c r="U18" s="250">
        <v>83</v>
      </c>
    </row>
    <row r="19" spans="1:21" s="19" customFormat="1" ht="30.75" customHeight="1">
      <c r="A19" s="384">
        <v>12</v>
      </c>
      <c r="B19" s="384">
        <v>234</v>
      </c>
      <c r="C19" s="385">
        <v>36572</v>
      </c>
      <c r="D19" s="386" t="s">
        <v>530</v>
      </c>
      <c r="E19" s="387" t="s">
        <v>526</v>
      </c>
      <c r="F19" s="389">
        <v>25593</v>
      </c>
      <c r="G19" s="388">
        <v>1</v>
      </c>
      <c r="H19" s="22"/>
      <c r="I19" s="402">
        <v>12</v>
      </c>
      <c r="J19" s="403" t="s">
        <v>187</v>
      </c>
      <c r="K19" s="379">
        <f>IF(ISERROR(VLOOKUP(J19,'KAYIT LİSTESİ'!$B$4:$H$697,2,0)),"",(VLOOKUP(J19,'KAYIT LİSTESİ'!$B$4:$H$697,2,0)))</f>
        <v>13</v>
      </c>
      <c r="L19" s="380">
        <f>IF(ISERROR(VLOOKUP(J19,'KAYIT LİSTESİ'!$B$4:$H$697,4,0)),"",(VLOOKUP(J19,'KAYIT LİSTESİ'!$B$4:$H$697,4,0)))</f>
        <v>36850</v>
      </c>
      <c r="M19" s="381" t="str">
        <f>IF(ISERROR(VLOOKUP(J19,'KAYIT LİSTESİ'!$B$4:$H$697,5,0)),"",(VLOOKUP(J19,'KAYIT LİSTESİ'!$B$4:$H$697,5,0)))</f>
        <v>MERVE KAPLAN</v>
      </c>
      <c r="N19" s="381" t="str">
        <f>IF(ISERROR(VLOOKUP(J19,'KAYIT LİSTESİ'!$B$4:$H$697,6,0)),"",(VLOOKUP(J19,'KAYIT LİSTESİ'!$B$4:$H$697,6,0)))</f>
        <v>BURSA</v>
      </c>
      <c r="O19" s="389">
        <v>23426</v>
      </c>
      <c r="P19" s="383">
        <v>8</v>
      </c>
      <c r="T19" s="262">
        <v>15264</v>
      </c>
      <c r="U19" s="250">
        <v>82</v>
      </c>
    </row>
    <row r="20" spans="1:21" s="19" customFormat="1" ht="30.75" customHeight="1">
      <c r="A20" s="427">
        <v>13</v>
      </c>
      <c r="B20" s="384"/>
      <c r="C20" s="385"/>
      <c r="D20" s="386"/>
      <c r="E20" s="387"/>
      <c r="F20" s="389"/>
      <c r="G20" s="388"/>
      <c r="H20" s="22"/>
      <c r="I20" s="266" t="s">
        <v>17</v>
      </c>
      <c r="J20" s="267"/>
      <c r="K20" s="267"/>
      <c r="L20" s="267"/>
      <c r="M20" s="267"/>
      <c r="N20" s="267"/>
      <c r="O20" s="267"/>
      <c r="P20" s="268"/>
      <c r="T20" s="262">
        <v>15294</v>
      </c>
      <c r="U20" s="250">
        <v>81</v>
      </c>
    </row>
    <row r="21" spans="1:21" s="19" customFormat="1" ht="30.75" customHeight="1">
      <c r="A21" s="427">
        <v>14</v>
      </c>
      <c r="B21" s="384"/>
      <c r="C21" s="385"/>
      <c r="D21" s="386"/>
      <c r="E21" s="387"/>
      <c r="F21" s="389"/>
      <c r="G21" s="388"/>
      <c r="H21" s="22"/>
      <c r="I21" s="49" t="s">
        <v>12</v>
      </c>
      <c r="J21" s="49" t="s">
        <v>71</v>
      </c>
      <c r="K21" s="49" t="s">
        <v>70</v>
      </c>
      <c r="L21" s="123" t="s">
        <v>13</v>
      </c>
      <c r="M21" s="124" t="s">
        <v>14</v>
      </c>
      <c r="N21" s="124" t="s">
        <v>350</v>
      </c>
      <c r="O21" s="181" t="s">
        <v>15</v>
      </c>
      <c r="P21" s="49" t="s">
        <v>28</v>
      </c>
      <c r="T21" s="262">
        <v>15324</v>
      </c>
      <c r="U21" s="250">
        <v>80</v>
      </c>
    </row>
    <row r="22" spans="1:21" s="19" customFormat="1" ht="30.75" customHeight="1">
      <c r="A22" s="427">
        <v>15</v>
      </c>
      <c r="B22" s="384"/>
      <c r="C22" s="385"/>
      <c r="D22" s="386"/>
      <c r="E22" s="387"/>
      <c r="F22" s="389"/>
      <c r="G22" s="388"/>
      <c r="H22" s="22"/>
      <c r="I22" s="402">
        <v>1</v>
      </c>
      <c r="J22" s="403" t="s">
        <v>57</v>
      </c>
      <c r="K22" s="379">
        <f>IF(ISERROR(VLOOKUP(J22,'KAYIT LİSTESİ'!$B$4:$H$697,2,0)),"",(VLOOKUP(J22,'KAYIT LİSTESİ'!$B$4:$H$697,2,0)))</f>
      </c>
      <c r="L22" s="380">
        <f>IF(ISERROR(VLOOKUP(J22,'KAYIT LİSTESİ'!$B$4:$H$697,4,0)),"",(VLOOKUP(J22,'KAYIT LİSTESİ'!$B$4:$H$697,4,0)))</f>
      </c>
      <c r="M22" s="381">
        <f>IF(ISERROR(VLOOKUP(J22,'KAYIT LİSTESİ'!$B$4:$H$697,5,0)),"",(VLOOKUP(J22,'KAYIT LİSTESİ'!$B$4:$H$697,5,0)))</f>
      </c>
      <c r="N22" s="381">
        <f>IF(ISERROR(VLOOKUP(J22,'KAYIT LİSTESİ'!$B$4:$H$697,6,0)),"",(VLOOKUP(J22,'KAYIT LİSTESİ'!$B$4:$H$697,6,0)))</f>
      </c>
      <c r="O22" s="389"/>
      <c r="P22" s="383"/>
      <c r="T22" s="262">
        <v>15364</v>
      </c>
      <c r="U22" s="250">
        <v>79</v>
      </c>
    </row>
    <row r="23" spans="1:21" s="19" customFormat="1" ht="30.75" customHeight="1">
      <c r="A23" s="427">
        <v>16</v>
      </c>
      <c r="B23" s="384"/>
      <c r="C23" s="385"/>
      <c r="D23" s="386"/>
      <c r="E23" s="387"/>
      <c r="F23" s="389"/>
      <c r="G23" s="388"/>
      <c r="H23" s="22"/>
      <c r="I23" s="402">
        <v>2</v>
      </c>
      <c r="J23" s="403" t="s">
        <v>58</v>
      </c>
      <c r="K23" s="379">
        <f>IF(ISERROR(VLOOKUP(J23,'KAYIT LİSTESİ'!$B$4:$H$697,2,0)),"",(VLOOKUP(J23,'KAYIT LİSTESİ'!$B$4:$H$697,2,0)))</f>
      </c>
      <c r="L23" s="380">
        <f>IF(ISERROR(VLOOKUP(J23,'KAYIT LİSTESİ'!$B$4:$H$697,4,0)),"",(VLOOKUP(J23,'KAYIT LİSTESİ'!$B$4:$H$697,4,0)))</f>
      </c>
      <c r="M23" s="381">
        <f>IF(ISERROR(VLOOKUP(J23,'KAYIT LİSTESİ'!$B$4:$H$697,5,0)),"",(VLOOKUP(J23,'KAYIT LİSTESİ'!$B$4:$H$697,5,0)))</f>
      </c>
      <c r="N23" s="381">
        <f>IF(ISERROR(VLOOKUP(J23,'KAYIT LİSTESİ'!$B$4:$H$697,6,0)),"",(VLOOKUP(J23,'KAYIT LİSTESİ'!$B$4:$H$697,6,0)))</f>
      </c>
      <c r="O23" s="389"/>
      <c r="P23" s="383"/>
      <c r="T23" s="262">
        <v>15384</v>
      </c>
      <c r="U23" s="250">
        <v>78</v>
      </c>
    </row>
    <row r="24" spans="1:21" s="19" customFormat="1" ht="30.75" customHeight="1">
      <c r="A24" s="427">
        <v>17</v>
      </c>
      <c r="B24" s="384"/>
      <c r="C24" s="385"/>
      <c r="D24" s="386"/>
      <c r="E24" s="387"/>
      <c r="F24" s="389"/>
      <c r="G24" s="388"/>
      <c r="H24" s="22"/>
      <c r="I24" s="402">
        <v>3</v>
      </c>
      <c r="J24" s="403" t="s">
        <v>59</v>
      </c>
      <c r="K24" s="379">
        <f>IF(ISERROR(VLOOKUP(J24,'KAYIT LİSTESİ'!$B$4:$H$697,2,0)),"",(VLOOKUP(J24,'KAYIT LİSTESİ'!$B$4:$H$697,2,0)))</f>
      </c>
      <c r="L24" s="380">
        <f>IF(ISERROR(VLOOKUP(J24,'KAYIT LİSTESİ'!$B$4:$H$697,4,0)),"",(VLOOKUP(J24,'KAYIT LİSTESİ'!$B$4:$H$697,4,0)))</f>
      </c>
      <c r="M24" s="381">
        <f>IF(ISERROR(VLOOKUP(J24,'KAYIT LİSTESİ'!$B$4:$H$697,5,0)),"",(VLOOKUP(J24,'KAYIT LİSTESİ'!$B$4:$H$697,5,0)))</f>
      </c>
      <c r="N24" s="381">
        <f>IF(ISERROR(VLOOKUP(J24,'KAYIT LİSTESİ'!$B$4:$H$697,6,0)),"",(VLOOKUP(J24,'KAYIT LİSTESİ'!$B$4:$H$697,6,0)))</f>
      </c>
      <c r="O24" s="389"/>
      <c r="P24" s="383"/>
      <c r="T24" s="262">
        <v>15414</v>
      </c>
      <c r="U24" s="250">
        <v>77</v>
      </c>
    </row>
    <row r="25" spans="1:21" s="19" customFormat="1" ht="30.75" customHeight="1">
      <c r="A25" s="427">
        <v>18</v>
      </c>
      <c r="B25" s="384"/>
      <c r="C25" s="385"/>
      <c r="D25" s="386"/>
      <c r="E25" s="387"/>
      <c r="F25" s="389"/>
      <c r="G25" s="388"/>
      <c r="H25" s="22"/>
      <c r="I25" s="402">
        <v>4</v>
      </c>
      <c r="J25" s="403" t="s">
        <v>60</v>
      </c>
      <c r="K25" s="379">
        <f>IF(ISERROR(VLOOKUP(J25,'KAYIT LİSTESİ'!$B$4:$H$697,2,0)),"",(VLOOKUP(J25,'KAYIT LİSTESİ'!$B$4:$H$697,2,0)))</f>
      </c>
      <c r="L25" s="380">
        <f>IF(ISERROR(VLOOKUP(J25,'KAYIT LİSTESİ'!$B$4:$H$697,4,0)),"",(VLOOKUP(J25,'KAYIT LİSTESİ'!$B$4:$H$697,4,0)))</f>
      </c>
      <c r="M25" s="381">
        <f>IF(ISERROR(VLOOKUP(J25,'KAYIT LİSTESİ'!$B$4:$H$697,5,0)),"",(VLOOKUP(J25,'KAYIT LİSTESİ'!$B$4:$H$697,5,0)))</f>
      </c>
      <c r="N25" s="381">
        <f>IF(ISERROR(VLOOKUP(J25,'KAYIT LİSTESİ'!$B$4:$H$697,6,0)),"",(VLOOKUP(J25,'KAYIT LİSTESİ'!$B$4:$H$697,6,0)))</f>
      </c>
      <c r="O25" s="389"/>
      <c r="P25" s="383"/>
      <c r="T25" s="262">
        <v>15444</v>
      </c>
      <c r="U25" s="250">
        <v>76</v>
      </c>
    </row>
    <row r="26" spans="1:21" s="19" customFormat="1" ht="30.75" customHeight="1">
      <c r="A26" s="427">
        <v>19</v>
      </c>
      <c r="B26" s="384"/>
      <c r="C26" s="385"/>
      <c r="D26" s="386"/>
      <c r="E26" s="387"/>
      <c r="F26" s="389"/>
      <c r="G26" s="388"/>
      <c r="H26" s="22"/>
      <c r="I26" s="402">
        <v>5</v>
      </c>
      <c r="J26" s="403" t="s">
        <v>61</v>
      </c>
      <c r="K26" s="379">
        <f>IF(ISERROR(VLOOKUP(J26,'KAYIT LİSTESİ'!$B$4:$H$697,2,0)),"",(VLOOKUP(J26,'KAYIT LİSTESİ'!$B$4:$H$697,2,0)))</f>
      </c>
      <c r="L26" s="380">
        <f>IF(ISERROR(VLOOKUP(J26,'KAYIT LİSTESİ'!$B$4:$H$697,4,0)),"",(VLOOKUP(J26,'KAYIT LİSTESİ'!$B$4:$H$697,4,0)))</f>
      </c>
      <c r="M26" s="381">
        <f>IF(ISERROR(VLOOKUP(J26,'KAYIT LİSTESİ'!$B$4:$H$697,5,0)),"",(VLOOKUP(J26,'KAYIT LİSTESİ'!$B$4:$H$697,5,0)))</f>
      </c>
      <c r="N26" s="381">
        <f>IF(ISERROR(VLOOKUP(J26,'KAYIT LİSTESİ'!$B$4:$H$697,6,0)),"",(VLOOKUP(J26,'KAYIT LİSTESİ'!$B$4:$H$697,6,0)))</f>
      </c>
      <c r="O26" s="389"/>
      <c r="P26" s="383"/>
      <c r="T26" s="262">
        <v>15474</v>
      </c>
      <c r="U26" s="250">
        <v>75</v>
      </c>
    </row>
    <row r="27" spans="1:21" s="19" customFormat="1" ht="30.75" customHeight="1">
      <c r="A27" s="427">
        <v>20</v>
      </c>
      <c r="B27" s="384"/>
      <c r="C27" s="385"/>
      <c r="D27" s="386"/>
      <c r="E27" s="387"/>
      <c r="F27" s="389"/>
      <c r="G27" s="388"/>
      <c r="H27" s="22"/>
      <c r="I27" s="402">
        <v>6</v>
      </c>
      <c r="J27" s="403" t="s">
        <v>62</v>
      </c>
      <c r="K27" s="379">
        <f>IF(ISERROR(VLOOKUP(J27,'KAYIT LİSTESİ'!$B$4:$H$697,2,0)),"",(VLOOKUP(J27,'KAYIT LİSTESİ'!$B$4:$H$697,2,0)))</f>
      </c>
      <c r="L27" s="380">
        <f>IF(ISERROR(VLOOKUP(J27,'KAYIT LİSTESİ'!$B$4:$H$697,4,0)),"",(VLOOKUP(J27,'KAYIT LİSTESİ'!$B$4:$H$697,4,0)))</f>
      </c>
      <c r="M27" s="381">
        <f>IF(ISERROR(VLOOKUP(J27,'KAYIT LİSTESİ'!$B$4:$H$697,5,0)),"",(VLOOKUP(J27,'KAYIT LİSTESİ'!$B$4:$H$697,5,0)))</f>
      </c>
      <c r="N27" s="381">
        <f>IF(ISERROR(VLOOKUP(J27,'KAYIT LİSTESİ'!$B$4:$H$697,6,0)),"",(VLOOKUP(J27,'KAYIT LİSTESİ'!$B$4:$H$697,6,0)))</f>
      </c>
      <c r="O27" s="389"/>
      <c r="P27" s="383"/>
      <c r="T27" s="262">
        <v>15514</v>
      </c>
      <c r="U27" s="250">
        <v>74</v>
      </c>
    </row>
    <row r="28" spans="1:21" s="19" customFormat="1" ht="30.75" customHeight="1">
      <c r="A28" s="427">
        <v>21</v>
      </c>
      <c r="B28" s="384"/>
      <c r="C28" s="385"/>
      <c r="D28" s="386"/>
      <c r="E28" s="387"/>
      <c r="F28" s="389"/>
      <c r="G28" s="388"/>
      <c r="H28" s="22"/>
      <c r="I28" s="402">
        <v>7</v>
      </c>
      <c r="J28" s="403" t="s">
        <v>188</v>
      </c>
      <c r="K28" s="379">
        <f>IF(ISERROR(VLOOKUP(J28,'KAYIT LİSTESİ'!$B$4:$H$697,2,0)),"",(VLOOKUP(J28,'KAYIT LİSTESİ'!$B$4:$H$697,2,0)))</f>
      </c>
      <c r="L28" s="380">
        <f>IF(ISERROR(VLOOKUP(J28,'KAYIT LİSTESİ'!$B$4:$H$697,4,0)),"",(VLOOKUP(J28,'KAYIT LİSTESİ'!$B$4:$H$697,4,0)))</f>
      </c>
      <c r="M28" s="381">
        <f>IF(ISERROR(VLOOKUP(J28,'KAYIT LİSTESİ'!$B$4:$H$697,5,0)),"",(VLOOKUP(J28,'KAYIT LİSTESİ'!$B$4:$H$697,5,0)))</f>
      </c>
      <c r="N28" s="381">
        <f>IF(ISERROR(VLOOKUP(J28,'KAYIT LİSTESİ'!$B$4:$H$697,6,0)),"",(VLOOKUP(J28,'KAYIT LİSTESİ'!$B$4:$H$697,6,0)))</f>
      </c>
      <c r="O28" s="389"/>
      <c r="P28" s="383"/>
      <c r="T28" s="262">
        <v>15554</v>
      </c>
      <c r="U28" s="250">
        <v>73</v>
      </c>
    </row>
    <row r="29" spans="1:21" s="19" customFormat="1" ht="30.75" customHeight="1">
      <c r="A29" s="427">
        <v>22</v>
      </c>
      <c r="B29" s="384"/>
      <c r="C29" s="385"/>
      <c r="D29" s="386"/>
      <c r="E29" s="387"/>
      <c r="F29" s="389"/>
      <c r="G29" s="388"/>
      <c r="H29" s="22"/>
      <c r="I29" s="402">
        <v>8</v>
      </c>
      <c r="J29" s="403" t="s">
        <v>189</v>
      </c>
      <c r="K29" s="379">
        <f>IF(ISERROR(VLOOKUP(J29,'KAYIT LİSTESİ'!$B$4:$H$697,2,0)),"",(VLOOKUP(J29,'KAYIT LİSTESİ'!$B$4:$H$697,2,0)))</f>
      </c>
      <c r="L29" s="380">
        <f>IF(ISERROR(VLOOKUP(J29,'KAYIT LİSTESİ'!$B$4:$H$697,4,0)),"",(VLOOKUP(J29,'KAYIT LİSTESİ'!$B$4:$H$697,4,0)))</f>
      </c>
      <c r="M29" s="381">
        <f>IF(ISERROR(VLOOKUP(J29,'KAYIT LİSTESİ'!$B$4:$H$697,5,0)),"",(VLOOKUP(J29,'KAYIT LİSTESİ'!$B$4:$H$697,5,0)))</f>
      </c>
      <c r="N29" s="381">
        <f>IF(ISERROR(VLOOKUP(J29,'KAYIT LİSTESİ'!$B$4:$H$697,6,0)),"",(VLOOKUP(J29,'KAYIT LİSTESİ'!$B$4:$H$697,6,0)))</f>
      </c>
      <c r="O29" s="389"/>
      <c r="P29" s="383"/>
      <c r="T29" s="262">
        <v>15594</v>
      </c>
      <c r="U29" s="250">
        <v>72</v>
      </c>
    </row>
    <row r="30" spans="1:21" s="19" customFormat="1" ht="30.75" customHeight="1">
      <c r="A30" s="427">
        <v>23</v>
      </c>
      <c r="B30" s="384"/>
      <c r="C30" s="385"/>
      <c r="D30" s="386"/>
      <c r="E30" s="387"/>
      <c r="F30" s="389"/>
      <c r="G30" s="388"/>
      <c r="H30" s="22"/>
      <c r="I30" s="402">
        <v>9</v>
      </c>
      <c r="J30" s="403" t="s">
        <v>190</v>
      </c>
      <c r="K30" s="379">
        <f>IF(ISERROR(VLOOKUP(J30,'KAYIT LİSTESİ'!$B$4:$H$697,2,0)),"",(VLOOKUP(J30,'KAYIT LİSTESİ'!$B$4:$H$697,2,0)))</f>
      </c>
      <c r="L30" s="380">
        <f>IF(ISERROR(VLOOKUP(J30,'KAYIT LİSTESİ'!$B$4:$H$697,4,0)),"",(VLOOKUP(J30,'KAYIT LİSTESİ'!$B$4:$H$697,4,0)))</f>
      </c>
      <c r="M30" s="381">
        <f>IF(ISERROR(VLOOKUP(J30,'KAYIT LİSTESİ'!$B$4:$H$697,5,0)),"",(VLOOKUP(J30,'KAYIT LİSTESİ'!$B$4:$H$697,5,0)))</f>
      </c>
      <c r="N30" s="381">
        <f>IF(ISERROR(VLOOKUP(J30,'KAYIT LİSTESİ'!$B$4:$H$697,6,0)),"",(VLOOKUP(J30,'KAYIT LİSTESİ'!$B$4:$H$697,6,0)))</f>
      </c>
      <c r="O30" s="389"/>
      <c r="P30" s="383"/>
      <c r="T30" s="262">
        <v>15634</v>
      </c>
      <c r="U30" s="250">
        <v>71</v>
      </c>
    </row>
    <row r="31" spans="1:21" s="19" customFormat="1" ht="30.75" customHeight="1">
      <c r="A31" s="427">
        <v>24</v>
      </c>
      <c r="B31" s="384"/>
      <c r="C31" s="385"/>
      <c r="D31" s="386"/>
      <c r="E31" s="387"/>
      <c r="F31" s="389"/>
      <c r="G31" s="388"/>
      <c r="H31" s="22"/>
      <c r="I31" s="402">
        <v>10</v>
      </c>
      <c r="J31" s="403" t="s">
        <v>191</v>
      </c>
      <c r="K31" s="379">
        <f>IF(ISERROR(VLOOKUP(J31,'KAYIT LİSTESİ'!$B$4:$H$697,2,0)),"",(VLOOKUP(J31,'KAYIT LİSTESİ'!$B$4:$H$697,2,0)))</f>
      </c>
      <c r="L31" s="380">
        <f>IF(ISERROR(VLOOKUP(J31,'KAYIT LİSTESİ'!$B$4:$H$697,4,0)),"",(VLOOKUP(J31,'KAYIT LİSTESİ'!$B$4:$H$697,4,0)))</f>
      </c>
      <c r="M31" s="381">
        <f>IF(ISERROR(VLOOKUP(J31,'KAYIT LİSTESİ'!$B$4:$H$697,5,0)),"",(VLOOKUP(J31,'KAYIT LİSTESİ'!$B$4:$H$697,5,0)))</f>
      </c>
      <c r="N31" s="381">
        <f>IF(ISERROR(VLOOKUP(J31,'KAYIT LİSTESİ'!$B$4:$H$697,6,0)),"",(VLOOKUP(J31,'KAYIT LİSTESİ'!$B$4:$H$697,6,0)))</f>
      </c>
      <c r="O31" s="389"/>
      <c r="P31" s="383"/>
      <c r="T31" s="262">
        <v>15684</v>
      </c>
      <c r="U31" s="250">
        <v>70</v>
      </c>
    </row>
    <row r="32" spans="1:21" s="19" customFormat="1" ht="30.75" customHeight="1">
      <c r="A32" s="427">
        <v>25</v>
      </c>
      <c r="B32" s="384"/>
      <c r="C32" s="385"/>
      <c r="D32" s="386"/>
      <c r="E32" s="387"/>
      <c r="F32" s="389"/>
      <c r="G32" s="388"/>
      <c r="H32" s="22"/>
      <c r="I32" s="402">
        <v>11</v>
      </c>
      <c r="J32" s="403" t="s">
        <v>192</v>
      </c>
      <c r="K32" s="379">
        <f>IF(ISERROR(VLOOKUP(J32,'KAYIT LİSTESİ'!$B$4:$H$697,2,0)),"",(VLOOKUP(J32,'KAYIT LİSTESİ'!$B$4:$H$697,2,0)))</f>
      </c>
      <c r="L32" s="380">
        <f>IF(ISERROR(VLOOKUP(J32,'KAYIT LİSTESİ'!$B$4:$H$697,4,0)),"",(VLOOKUP(J32,'KAYIT LİSTESİ'!$B$4:$H$697,4,0)))</f>
      </c>
      <c r="M32" s="381">
        <f>IF(ISERROR(VLOOKUP(J32,'KAYIT LİSTESİ'!$B$4:$H$697,5,0)),"",(VLOOKUP(J32,'KAYIT LİSTESİ'!$B$4:$H$697,5,0)))</f>
      </c>
      <c r="N32" s="381">
        <f>IF(ISERROR(VLOOKUP(J32,'KAYIT LİSTESİ'!$B$4:$H$697,6,0)),"",(VLOOKUP(J32,'KAYIT LİSTESİ'!$B$4:$H$697,6,0)))</f>
      </c>
      <c r="O32" s="389"/>
      <c r="P32" s="383"/>
      <c r="T32" s="262">
        <v>15734</v>
      </c>
      <c r="U32" s="250">
        <v>69</v>
      </c>
    </row>
    <row r="33" spans="1:21" s="19" customFormat="1" ht="30.75" customHeight="1">
      <c r="A33" s="427">
        <v>26</v>
      </c>
      <c r="B33" s="384"/>
      <c r="C33" s="385"/>
      <c r="D33" s="386"/>
      <c r="E33" s="387"/>
      <c r="F33" s="389"/>
      <c r="G33" s="388"/>
      <c r="H33" s="22"/>
      <c r="I33" s="402">
        <v>12</v>
      </c>
      <c r="J33" s="403" t="s">
        <v>193</v>
      </c>
      <c r="K33" s="379">
        <f>IF(ISERROR(VLOOKUP(J33,'KAYIT LİSTESİ'!$B$4:$H$697,2,0)),"",(VLOOKUP(J33,'KAYIT LİSTESİ'!$B$4:$H$697,2,0)))</f>
      </c>
      <c r="L33" s="380">
        <f>IF(ISERROR(VLOOKUP(J33,'KAYIT LİSTESİ'!$B$4:$H$697,4,0)),"",(VLOOKUP(J33,'KAYIT LİSTESİ'!$B$4:$H$697,4,0)))</f>
      </c>
      <c r="M33" s="381">
        <f>IF(ISERROR(VLOOKUP(J33,'KAYIT LİSTESİ'!$B$4:$H$697,5,0)),"",(VLOOKUP(J33,'KAYIT LİSTESİ'!$B$4:$H$697,5,0)))</f>
      </c>
      <c r="N33" s="381">
        <f>IF(ISERROR(VLOOKUP(J33,'KAYIT LİSTESİ'!$B$4:$H$697,6,0)),"",(VLOOKUP(J33,'KAYIT LİSTESİ'!$B$4:$H$697,6,0)))</f>
      </c>
      <c r="O33" s="389"/>
      <c r="P33" s="383"/>
      <c r="T33" s="262">
        <v>15784</v>
      </c>
      <c r="U33" s="250">
        <v>68</v>
      </c>
    </row>
    <row r="34" spans="1:21" s="19" customFormat="1" ht="30.75" customHeight="1">
      <c r="A34" s="427">
        <v>27</v>
      </c>
      <c r="B34" s="384"/>
      <c r="C34" s="385"/>
      <c r="D34" s="386"/>
      <c r="E34" s="387"/>
      <c r="F34" s="389"/>
      <c r="G34" s="388"/>
      <c r="H34" s="22"/>
      <c r="I34" s="266" t="s">
        <v>18</v>
      </c>
      <c r="J34" s="267"/>
      <c r="K34" s="267"/>
      <c r="L34" s="267"/>
      <c r="M34" s="267"/>
      <c r="N34" s="267"/>
      <c r="O34" s="267"/>
      <c r="P34" s="268"/>
      <c r="T34" s="262">
        <v>15834</v>
      </c>
      <c r="U34" s="250">
        <v>67</v>
      </c>
    </row>
    <row r="35" spans="1:21" s="19" customFormat="1" ht="30.75" customHeight="1">
      <c r="A35" s="427">
        <v>28</v>
      </c>
      <c r="B35" s="384"/>
      <c r="C35" s="385"/>
      <c r="D35" s="386"/>
      <c r="E35" s="387"/>
      <c r="F35" s="389"/>
      <c r="G35" s="388"/>
      <c r="H35" s="22"/>
      <c r="I35" s="49" t="s">
        <v>12</v>
      </c>
      <c r="J35" s="49" t="s">
        <v>71</v>
      </c>
      <c r="K35" s="49" t="s">
        <v>70</v>
      </c>
      <c r="L35" s="123" t="s">
        <v>13</v>
      </c>
      <c r="M35" s="124" t="s">
        <v>14</v>
      </c>
      <c r="N35" s="124" t="s">
        <v>350</v>
      </c>
      <c r="O35" s="181" t="s">
        <v>15</v>
      </c>
      <c r="P35" s="49" t="s">
        <v>28</v>
      </c>
      <c r="T35" s="262">
        <v>15884</v>
      </c>
      <c r="U35" s="250">
        <v>66</v>
      </c>
    </row>
    <row r="36" spans="1:21" s="19" customFormat="1" ht="30.75" customHeight="1">
      <c r="A36" s="427">
        <v>29</v>
      </c>
      <c r="B36" s="384"/>
      <c r="C36" s="385"/>
      <c r="D36" s="386"/>
      <c r="E36" s="387"/>
      <c r="F36" s="389"/>
      <c r="G36" s="388"/>
      <c r="H36" s="22"/>
      <c r="I36" s="402">
        <v>1</v>
      </c>
      <c r="J36" s="403" t="s">
        <v>63</v>
      </c>
      <c r="K36" s="379">
        <f>IF(ISERROR(VLOOKUP(J36,'KAYIT LİSTESİ'!$B$4:$H$697,2,0)),"",(VLOOKUP(J36,'KAYIT LİSTESİ'!$B$4:$H$697,2,0)))</f>
      </c>
      <c r="L36" s="380">
        <f>IF(ISERROR(VLOOKUP(J36,'KAYIT LİSTESİ'!$B$4:$H$697,4,0)),"",(VLOOKUP(J36,'KAYIT LİSTESİ'!$B$4:$H$697,4,0)))</f>
      </c>
      <c r="M36" s="381">
        <f>IF(ISERROR(VLOOKUP(J36,'KAYIT LİSTESİ'!$B$4:$H$697,5,0)),"",(VLOOKUP(J36,'KAYIT LİSTESİ'!$B$4:$H$697,5,0)))</f>
      </c>
      <c r="N36" s="381">
        <f>IF(ISERROR(VLOOKUP(J36,'KAYIT LİSTESİ'!$B$4:$H$697,6,0)),"",(VLOOKUP(J36,'KAYIT LİSTESİ'!$B$4:$H$697,6,0)))</f>
      </c>
      <c r="O36" s="389"/>
      <c r="P36" s="383"/>
      <c r="T36" s="262">
        <v>15934</v>
      </c>
      <c r="U36" s="250">
        <v>65</v>
      </c>
    </row>
    <row r="37" spans="1:21" s="19" customFormat="1" ht="30.75" customHeight="1">
      <c r="A37" s="427">
        <v>30</v>
      </c>
      <c r="B37" s="384"/>
      <c r="C37" s="385"/>
      <c r="D37" s="386"/>
      <c r="E37" s="387"/>
      <c r="F37" s="389"/>
      <c r="G37" s="388"/>
      <c r="H37" s="22"/>
      <c r="I37" s="402">
        <v>2</v>
      </c>
      <c r="J37" s="403" t="s">
        <v>64</v>
      </c>
      <c r="K37" s="379">
        <f>IF(ISERROR(VLOOKUP(J37,'KAYIT LİSTESİ'!$B$4:$H$697,2,0)),"",(VLOOKUP(J37,'KAYIT LİSTESİ'!$B$4:$H$697,2,0)))</f>
      </c>
      <c r="L37" s="380">
        <f>IF(ISERROR(VLOOKUP(J37,'KAYIT LİSTESİ'!$B$4:$H$697,4,0)),"",(VLOOKUP(J37,'KAYIT LİSTESİ'!$B$4:$H$697,4,0)))</f>
      </c>
      <c r="M37" s="381">
        <f>IF(ISERROR(VLOOKUP(J37,'KAYIT LİSTESİ'!$B$4:$H$697,5,0)),"",(VLOOKUP(J37,'KAYIT LİSTESİ'!$B$4:$H$697,5,0)))</f>
      </c>
      <c r="N37" s="381">
        <f>IF(ISERROR(VLOOKUP(J37,'KAYIT LİSTESİ'!$B$4:$H$697,6,0)),"",(VLOOKUP(J37,'KAYIT LİSTESİ'!$B$4:$H$697,6,0)))</f>
      </c>
      <c r="O37" s="389"/>
      <c r="P37" s="383"/>
      <c r="T37" s="262">
        <v>15984</v>
      </c>
      <c r="U37" s="250">
        <v>64</v>
      </c>
    </row>
    <row r="38" spans="1:21" s="19" customFormat="1" ht="30.75" customHeight="1">
      <c r="A38" s="427">
        <v>31</v>
      </c>
      <c r="B38" s="384"/>
      <c r="C38" s="385"/>
      <c r="D38" s="386"/>
      <c r="E38" s="387"/>
      <c r="F38" s="389"/>
      <c r="G38" s="388"/>
      <c r="H38" s="22"/>
      <c r="I38" s="402">
        <v>3</v>
      </c>
      <c r="J38" s="403" t="s">
        <v>65</v>
      </c>
      <c r="K38" s="379">
        <f>IF(ISERROR(VLOOKUP(J38,'KAYIT LİSTESİ'!$B$4:$H$697,2,0)),"",(VLOOKUP(J38,'KAYIT LİSTESİ'!$B$4:$H$697,2,0)))</f>
      </c>
      <c r="L38" s="380">
        <f>IF(ISERROR(VLOOKUP(J38,'KAYIT LİSTESİ'!$B$4:$H$697,4,0)),"",(VLOOKUP(J38,'KAYIT LİSTESİ'!$B$4:$H$697,4,0)))</f>
      </c>
      <c r="M38" s="381">
        <f>IF(ISERROR(VLOOKUP(J38,'KAYIT LİSTESİ'!$B$4:$H$697,5,0)),"",(VLOOKUP(J38,'KAYIT LİSTESİ'!$B$4:$H$697,5,0)))</f>
      </c>
      <c r="N38" s="381">
        <f>IF(ISERROR(VLOOKUP(J38,'KAYIT LİSTESİ'!$B$4:$H$697,6,0)),"",(VLOOKUP(J38,'KAYIT LİSTESİ'!$B$4:$H$697,6,0)))</f>
      </c>
      <c r="O38" s="389"/>
      <c r="P38" s="383"/>
      <c r="T38" s="262">
        <v>20034</v>
      </c>
      <c r="U38" s="250">
        <v>63</v>
      </c>
    </row>
    <row r="39" spans="1:21" s="19" customFormat="1" ht="30.75" customHeight="1">
      <c r="A39" s="427">
        <v>32</v>
      </c>
      <c r="B39" s="384"/>
      <c r="C39" s="385"/>
      <c r="D39" s="386"/>
      <c r="E39" s="387"/>
      <c r="F39" s="389"/>
      <c r="G39" s="388"/>
      <c r="H39" s="22"/>
      <c r="I39" s="402">
        <v>4</v>
      </c>
      <c r="J39" s="403" t="s">
        <v>66</v>
      </c>
      <c r="K39" s="379">
        <f>IF(ISERROR(VLOOKUP(J39,'KAYIT LİSTESİ'!$B$4:$H$697,2,0)),"",(VLOOKUP(J39,'KAYIT LİSTESİ'!$B$4:$H$697,2,0)))</f>
      </c>
      <c r="L39" s="380">
        <f>IF(ISERROR(VLOOKUP(J39,'KAYIT LİSTESİ'!$B$4:$H$697,4,0)),"",(VLOOKUP(J39,'KAYIT LİSTESİ'!$B$4:$H$697,4,0)))</f>
      </c>
      <c r="M39" s="381">
        <f>IF(ISERROR(VLOOKUP(J39,'KAYIT LİSTESİ'!$B$4:$H$697,5,0)),"",(VLOOKUP(J39,'KAYIT LİSTESİ'!$B$4:$H$697,5,0)))</f>
      </c>
      <c r="N39" s="381">
        <f>IF(ISERROR(VLOOKUP(J39,'KAYIT LİSTESİ'!$B$4:$H$697,6,0)),"",(VLOOKUP(J39,'KAYIT LİSTESİ'!$B$4:$H$697,6,0)))</f>
      </c>
      <c r="O39" s="389"/>
      <c r="P39" s="383"/>
      <c r="T39" s="262">
        <v>20094</v>
      </c>
      <c r="U39" s="250">
        <v>62</v>
      </c>
    </row>
    <row r="40" spans="1:21" s="19" customFormat="1" ht="30.75" customHeight="1">
      <c r="A40" s="427">
        <v>33</v>
      </c>
      <c r="B40" s="384"/>
      <c r="C40" s="385"/>
      <c r="D40" s="386"/>
      <c r="E40" s="387"/>
      <c r="F40" s="389"/>
      <c r="G40" s="388"/>
      <c r="H40" s="22"/>
      <c r="I40" s="402">
        <v>5</v>
      </c>
      <c r="J40" s="403" t="s">
        <v>67</v>
      </c>
      <c r="K40" s="379">
        <f>IF(ISERROR(VLOOKUP(J40,'KAYIT LİSTESİ'!$B$4:$H$697,2,0)),"",(VLOOKUP(J40,'KAYIT LİSTESİ'!$B$4:$H$697,2,0)))</f>
      </c>
      <c r="L40" s="380">
        <f>IF(ISERROR(VLOOKUP(J40,'KAYIT LİSTESİ'!$B$4:$H$697,4,0)),"",(VLOOKUP(J40,'KAYIT LİSTESİ'!$B$4:$H$697,4,0)))</f>
      </c>
      <c r="M40" s="381">
        <f>IF(ISERROR(VLOOKUP(J40,'KAYIT LİSTESİ'!$B$4:$H$697,5,0)),"",(VLOOKUP(J40,'KAYIT LİSTESİ'!$B$4:$H$697,5,0)))</f>
      </c>
      <c r="N40" s="381">
        <f>IF(ISERROR(VLOOKUP(J40,'KAYIT LİSTESİ'!$B$4:$H$697,6,0)),"",(VLOOKUP(J40,'KAYIT LİSTESİ'!$B$4:$H$697,6,0)))</f>
      </c>
      <c r="O40" s="389"/>
      <c r="P40" s="383"/>
      <c r="T40" s="262">
        <v>20154</v>
      </c>
      <c r="U40" s="250">
        <v>61</v>
      </c>
    </row>
    <row r="41" spans="1:21" s="19" customFormat="1" ht="30.75" customHeight="1">
      <c r="A41" s="427">
        <v>34</v>
      </c>
      <c r="B41" s="384"/>
      <c r="C41" s="385"/>
      <c r="D41" s="386"/>
      <c r="E41" s="387"/>
      <c r="F41" s="389"/>
      <c r="G41" s="388"/>
      <c r="H41" s="22"/>
      <c r="I41" s="402">
        <v>6</v>
      </c>
      <c r="J41" s="403" t="s">
        <v>68</v>
      </c>
      <c r="K41" s="379">
        <f>IF(ISERROR(VLOOKUP(J41,'KAYIT LİSTESİ'!$B$4:$H$697,2,0)),"",(VLOOKUP(J41,'KAYIT LİSTESİ'!$B$4:$H$697,2,0)))</f>
      </c>
      <c r="L41" s="380">
        <f>IF(ISERROR(VLOOKUP(J41,'KAYIT LİSTESİ'!$B$4:$H$697,4,0)),"",(VLOOKUP(J41,'KAYIT LİSTESİ'!$B$4:$H$697,4,0)))</f>
      </c>
      <c r="M41" s="381">
        <f>IF(ISERROR(VLOOKUP(J41,'KAYIT LİSTESİ'!$B$4:$H$697,5,0)),"",(VLOOKUP(J41,'KAYIT LİSTESİ'!$B$4:$H$697,5,0)))</f>
      </c>
      <c r="N41" s="381">
        <f>IF(ISERROR(VLOOKUP(J41,'KAYIT LİSTESİ'!$B$4:$H$697,6,0)),"",(VLOOKUP(J41,'KAYIT LİSTESİ'!$B$4:$H$697,6,0)))</f>
      </c>
      <c r="O41" s="389"/>
      <c r="P41" s="383"/>
      <c r="T41" s="262">
        <v>20214</v>
      </c>
      <c r="U41" s="250">
        <v>60</v>
      </c>
    </row>
    <row r="42" spans="1:21" s="19" customFormat="1" ht="30.75" customHeight="1">
      <c r="A42" s="427">
        <v>35</v>
      </c>
      <c r="B42" s="384"/>
      <c r="C42" s="385"/>
      <c r="D42" s="386"/>
      <c r="E42" s="387"/>
      <c r="F42" s="389"/>
      <c r="G42" s="388"/>
      <c r="H42" s="22"/>
      <c r="I42" s="402">
        <v>7</v>
      </c>
      <c r="J42" s="403" t="s">
        <v>194</v>
      </c>
      <c r="K42" s="379">
        <f>IF(ISERROR(VLOOKUP(J42,'KAYIT LİSTESİ'!$B$4:$H$697,2,0)),"",(VLOOKUP(J42,'KAYIT LİSTESİ'!$B$4:$H$697,2,0)))</f>
      </c>
      <c r="L42" s="380">
        <f>IF(ISERROR(VLOOKUP(J42,'KAYIT LİSTESİ'!$B$4:$H$697,4,0)),"",(VLOOKUP(J42,'KAYIT LİSTESİ'!$B$4:$H$697,4,0)))</f>
      </c>
      <c r="M42" s="381">
        <f>IF(ISERROR(VLOOKUP(J42,'KAYIT LİSTESİ'!$B$4:$H$697,5,0)),"",(VLOOKUP(J42,'KAYIT LİSTESİ'!$B$4:$H$697,5,0)))</f>
      </c>
      <c r="N42" s="381">
        <f>IF(ISERROR(VLOOKUP(J42,'KAYIT LİSTESİ'!$B$4:$H$697,6,0)),"",(VLOOKUP(J42,'KAYIT LİSTESİ'!$B$4:$H$697,6,0)))</f>
      </c>
      <c r="O42" s="389"/>
      <c r="P42" s="383"/>
      <c r="T42" s="262">
        <v>20274</v>
      </c>
      <c r="U42" s="250">
        <v>59</v>
      </c>
    </row>
    <row r="43" spans="1:21" s="19" customFormat="1" ht="30.75" customHeight="1">
      <c r="A43" s="427">
        <v>36</v>
      </c>
      <c r="B43" s="384"/>
      <c r="C43" s="385"/>
      <c r="D43" s="386"/>
      <c r="E43" s="387"/>
      <c r="F43" s="389"/>
      <c r="G43" s="388"/>
      <c r="H43" s="22"/>
      <c r="I43" s="402">
        <v>8</v>
      </c>
      <c r="J43" s="403" t="s">
        <v>195</v>
      </c>
      <c r="K43" s="379">
        <f>IF(ISERROR(VLOOKUP(J43,'KAYIT LİSTESİ'!$B$4:$H$697,2,0)),"",(VLOOKUP(J43,'KAYIT LİSTESİ'!$B$4:$H$697,2,0)))</f>
      </c>
      <c r="L43" s="380">
        <f>IF(ISERROR(VLOOKUP(J43,'KAYIT LİSTESİ'!$B$4:$H$697,4,0)),"",(VLOOKUP(J43,'KAYIT LİSTESİ'!$B$4:$H$697,4,0)))</f>
      </c>
      <c r="M43" s="381">
        <f>IF(ISERROR(VLOOKUP(J43,'KAYIT LİSTESİ'!$B$4:$H$697,5,0)),"",(VLOOKUP(J43,'KAYIT LİSTESİ'!$B$4:$H$697,5,0)))</f>
      </c>
      <c r="N43" s="381">
        <f>IF(ISERROR(VLOOKUP(J43,'KAYIT LİSTESİ'!$B$4:$H$697,6,0)),"",(VLOOKUP(J43,'KAYIT LİSTESİ'!$B$4:$H$697,6,0)))</f>
      </c>
      <c r="O43" s="389"/>
      <c r="P43" s="383"/>
      <c r="T43" s="262">
        <v>20334</v>
      </c>
      <c r="U43" s="250">
        <v>58</v>
      </c>
    </row>
    <row r="44" spans="1:21" s="19" customFormat="1" ht="30.75" customHeight="1">
      <c r="A44" s="427">
        <v>37</v>
      </c>
      <c r="B44" s="384"/>
      <c r="C44" s="385"/>
      <c r="D44" s="386"/>
      <c r="E44" s="387"/>
      <c r="F44" s="389"/>
      <c r="G44" s="388"/>
      <c r="H44" s="22"/>
      <c r="I44" s="402">
        <v>9</v>
      </c>
      <c r="J44" s="403" t="s">
        <v>196</v>
      </c>
      <c r="K44" s="379">
        <f>IF(ISERROR(VLOOKUP(J44,'KAYIT LİSTESİ'!$B$4:$H$697,2,0)),"",(VLOOKUP(J44,'KAYIT LİSTESİ'!$B$4:$H$697,2,0)))</f>
      </c>
      <c r="L44" s="380">
        <f>IF(ISERROR(VLOOKUP(J44,'KAYIT LİSTESİ'!$B$4:$H$697,4,0)),"",(VLOOKUP(J44,'KAYIT LİSTESİ'!$B$4:$H$697,4,0)))</f>
      </c>
      <c r="M44" s="381">
        <f>IF(ISERROR(VLOOKUP(J44,'KAYIT LİSTESİ'!$B$4:$H$697,5,0)),"",(VLOOKUP(J44,'KAYIT LİSTESİ'!$B$4:$H$697,5,0)))</f>
      </c>
      <c r="N44" s="381">
        <f>IF(ISERROR(VLOOKUP(J44,'KAYIT LİSTESİ'!$B$4:$H$697,6,0)),"",(VLOOKUP(J44,'KAYIT LİSTESİ'!$B$4:$H$697,6,0)))</f>
      </c>
      <c r="O44" s="389"/>
      <c r="P44" s="383"/>
      <c r="T44" s="262">
        <v>20394</v>
      </c>
      <c r="U44" s="250">
        <v>57</v>
      </c>
    </row>
    <row r="45" spans="1:21" s="19" customFormat="1" ht="30.75" customHeight="1">
      <c r="A45" s="427">
        <v>38</v>
      </c>
      <c r="B45" s="384"/>
      <c r="C45" s="385"/>
      <c r="D45" s="386"/>
      <c r="E45" s="387"/>
      <c r="F45" s="389"/>
      <c r="G45" s="388"/>
      <c r="H45" s="22"/>
      <c r="I45" s="402">
        <v>10</v>
      </c>
      <c r="J45" s="403" t="s">
        <v>197</v>
      </c>
      <c r="K45" s="379">
        <f>IF(ISERROR(VLOOKUP(J45,'KAYIT LİSTESİ'!$B$4:$H$697,2,0)),"",(VLOOKUP(J45,'KAYIT LİSTESİ'!$B$4:$H$697,2,0)))</f>
      </c>
      <c r="L45" s="380">
        <f>IF(ISERROR(VLOOKUP(J45,'KAYIT LİSTESİ'!$B$4:$H$697,4,0)),"",(VLOOKUP(J45,'KAYIT LİSTESİ'!$B$4:$H$697,4,0)))</f>
      </c>
      <c r="M45" s="381">
        <f>IF(ISERROR(VLOOKUP(J45,'KAYIT LİSTESİ'!$B$4:$H$697,5,0)),"",(VLOOKUP(J45,'KAYIT LİSTESİ'!$B$4:$H$697,5,0)))</f>
      </c>
      <c r="N45" s="381">
        <f>IF(ISERROR(VLOOKUP(J45,'KAYIT LİSTESİ'!$B$4:$H$697,6,0)),"",(VLOOKUP(J45,'KAYIT LİSTESİ'!$B$4:$H$697,6,0)))</f>
      </c>
      <c r="O45" s="389"/>
      <c r="P45" s="383"/>
      <c r="T45" s="262">
        <v>20454</v>
      </c>
      <c r="U45" s="250">
        <v>56</v>
      </c>
    </row>
    <row r="46" spans="1:21" s="19" customFormat="1" ht="30.75" customHeight="1">
      <c r="A46" s="427">
        <v>39</v>
      </c>
      <c r="B46" s="384"/>
      <c r="C46" s="385"/>
      <c r="D46" s="386"/>
      <c r="E46" s="387"/>
      <c r="F46" s="389"/>
      <c r="G46" s="388"/>
      <c r="H46" s="22"/>
      <c r="I46" s="402">
        <v>11</v>
      </c>
      <c r="J46" s="403" t="s">
        <v>198</v>
      </c>
      <c r="K46" s="379">
        <f>IF(ISERROR(VLOOKUP(J46,'KAYIT LİSTESİ'!$B$4:$H$697,2,0)),"",(VLOOKUP(J46,'KAYIT LİSTESİ'!$B$4:$H$697,2,0)))</f>
      </c>
      <c r="L46" s="380">
        <f>IF(ISERROR(VLOOKUP(J46,'KAYIT LİSTESİ'!$B$4:$H$697,4,0)),"",(VLOOKUP(J46,'KAYIT LİSTESİ'!$B$4:$H$697,4,0)))</f>
      </c>
      <c r="M46" s="381">
        <f>IF(ISERROR(VLOOKUP(J46,'KAYIT LİSTESİ'!$B$4:$H$697,5,0)),"",(VLOOKUP(J46,'KAYIT LİSTESİ'!$B$4:$H$697,5,0)))</f>
      </c>
      <c r="N46" s="381">
        <f>IF(ISERROR(VLOOKUP(J46,'KAYIT LİSTESİ'!$B$4:$H$697,6,0)),"",(VLOOKUP(J46,'KAYIT LİSTESİ'!$B$4:$H$697,6,0)))</f>
      </c>
      <c r="O46" s="389"/>
      <c r="P46" s="383"/>
      <c r="T46" s="262">
        <v>20514</v>
      </c>
      <c r="U46" s="250">
        <v>55</v>
      </c>
    </row>
    <row r="47" spans="1:21" s="19" customFormat="1" ht="30.75" customHeight="1">
      <c r="A47" s="427">
        <v>40</v>
      </c>
      <c r="B47" s="384"/>
      <c r="C47" s="385"/>
      <c r="D47" s="386"/>
      <c r="E47" s="387"/>
      <c r="F47" s="389"/>
      <c r="G47" s="388"/>
      <c r="H47" s="22"/>
      <c r="I47" s="402">
        <v>12</v>
      </c>
      <c r="J47" s="403" t="s">
        <v>199</v>
      </c>
      <c r="K47" s="379">
        <f>IF(ISERROR(VLOOKUP(J47,'KAYIT LİSTESİ'!$B$4:$H$697,2,0)),"",(VLOOKUP(J47,'KAYIT LİSTESİ'!$B$4:$H$697,2,0)))</f>
      </c>
      <c r="L47" s="380">
        <f>IF(ISERROR(VLOOKUP(J47,'KAYIT LİSTESİ'!$B$4:$H$697,4,0)),"",(VLOOKUP(J47,'KAYIT LİSTESİ'!$B$4:$H$697,4,0)))</f>
      </c>
      <c r="M47" s="381">
        <f>IF(ISERROR(VLOOKUP(J47,'KAYIT LİSTESİ'!$B$4:$H$697,5,0)),"",(VLOOKUP(J47,'KAYIT LİSTESİ'!$B$4:$H$697,5,0)))</f>
      </c>
      <c r="N47" s="381">
        <f>IF(ISERROR(VLOOKUP(J47,'KAYIT LİSTESİ'!$B$4:$H$697,6,0)),"",(VLOOKUP(J47,'KAYIT LİSTESİ'!$B$4:$H$697,6,0)))</f>
      </c>
      <c r="O47" s="389"/>
      <c r="P47" s="383"/>
      <c r="T47" s="262">
        <v>20574</v>
      </c>
      <c r="U47" s="250">
        <v>54</v>
      </c>
    </row>
    <row r="48" spans="1:21" ht="7.5" customHeight="1">
      <c r="A48" s="35"/>
      <c r="B48" s="35"/>
      <c r="C48" s="36"/>
      <c r="D48" s="56"/>
      <c r="E48" s="37"/>
      <c r="F48" s="188"/>
      <c r="G48" s="39"/>
      <c r="I48" s="40"/>
      <c r="J48" s="41"/>
      <c r="K48" s="42"/>
      <c r="L48" s="43"/>
      <c r="M48" s="52"/>
      <c r="N48" s="52"/>
      <c r="O48" s="182"/>
      <c r="P48" s="42"/>
      <c r="T48" s="262">
        <v>20634</v>
      </c>
      <c r="U48" s="250">
        <v>53</v>
      </c>
    </row>
    <row r="49" spans="1:21" ht="14.25" customHeight="1">
      <c r="A49" s="29" t="s">
        <v>19</v>
      </c>
      <c r="B49" s="29"/>
      <c r="C49" s="29"/>
      <c r="D49" s="57"/>
      <c r="E49" s="50" t="s">
        <v>0</v>
      </c>
      <c r="F49" s="189" t="s">
        <v>1</v>
      </c>
      <c r="G49" s="26"/>
      <c r="H49" s="30" t="s">
        <v>2</v>
      </c>
      <c r="I49" s="30"/>
      <c r="J49" s="30"/>
      <c r="K49" s="30"/>
      <c r="M49" s="53" t="s">
        <v>3</v>
      </c>
      <c r="N49" s="54" t="s">
        <v>3</v>
      </c>
      <c r="O49" s="183" t="s">
        <v>3</v>
      </c>
      <c r="P49" s="29"/>
      <c r="Q49" s="31"/>
      <c r="T49" s="262">
        <v>20694</v>
      </c>
      <c r="U49" s="250">
        <v>52</v>
      </c>
    </row>
    <row r="50" spans="20:21" ht="12.75">
      <c r="T50" s="262">
        <v>20754</v>
      </c>
      <c r="U50" s="250">
        <v>51</v>
      </c>
    </row>
    <row r="51" spans="20:21" ht="12.75">
      <c r="T51" s="262">
        <v>20814</v>
      </c>
      <c r="U51" s="250">
        <v>50</v>
      </c>
    </row>
    <row r="52" spans="20:21" ht="12.75">
      <c r="T52" s="262">
        <v>20894</v>
      </c>
      <c r="U52" s="250">
        <v>49</v>
      </c>
    </row>
    <row r="53" spans="20:21" ht="12.75">
      <c r="T53" s="262">
        <v>20974</v>
      </c>
      <c r="U53" s="250">
        <v>48</v>
      </c>
    </row>
    <row r="54" spans="20:21" ht="12.75">
      <c r="T54" s="262">
        <v>21054</v>
      </c>
      <c r="U54" s="250">
        <v>47</v>
      </c>
    </row>
    <row r="55" spans="20:21" ht="12.75">
      <c r="T55" s="262">
        <v>21134</v>
      </c>
      <c r="U55" s="250">
        <v>46</v>
      </c>
    </row>
    <row r="56" spans="20:21" ht="12.75">
      <c r="T56" s="262">
        <v>21214</v>
      </c>
      <c r="U56" s="250">
        <v>45</v>
      </c>
    </row>
    <row r="57" spans="20:21" ht="12.75">
      <c r="T57" s="262">
        <v>21294</v>
      </c>
      <c r="U57" s="250">
        <v>44</v>
      </c>
    </row>
    <row r="58" spans="20:21" ht="12.75">
      <c r="T58" s="262">
        <v>21394</v>
      </c>
      <c r="U58" s="250">
        <v>43</v>
      </c>
    </row>
    <row r="59" spans="20:21" ht="12.75">
      <c r="T59" s="262">
        <v>21494</v>
      </c>
      <c r="U59" s="250">
        <v>42</v>
      </c>
    </row>
    <row r="60" spans="20:21" ht="12.75">
      <c r="T60" s="262">
        <v>21594</v>
      </c>
      <c r="U60" s="250">
        <v>41</v>
      </c>
    </row>
    <row r="61" spans="20:21" ht="12.75">
      <c r="T61" s="262">
        <v>21694</v>
      </c>
      <c r="U61" s="250">
        <v>40</v>
      </c>
    </row>
    <row r="62" spans="20:21" ht="12.75">
      <c r="T62" s="262">
        <v>21794</v>
      </c>
      <c r="U62" s="250">
        <v>39</v>
      </c>
    </row>
    <row r="63" spans="20:21" ht="12.75">
      <c r="T63" s="262">
        <v>21894</v>
      </c>
      <c r="U63" s="250">
        <v>38</v>
      </c>
    </row>
    <row r="64" spans="20:21" ht="12.75">
      <c r="T64" s="262">
        <v>21994</v>
      </c>
      <c r="U64" s="250">
        <v>37</v>
      </c>
    </row>
    <row r="65" spans="20:21" ht="12.75">
      <c r="T65" s="262">
        <v>22114</v>
      </c>
      <c r="U65" s="250">
        <v>36</v>
      </c>
    </row>
    <row r="66" spans="20:21" ht="12.75">
      <c r="T66" s="262">
        <v>22234</v>
      </c>
      <c r="U66" s="250">
        <v>35</v>
      </c>
    </row>
    <row r="67" spans="20:21" ht="12.75">
      <c r="T67" s="262">
        <v>22354</v>
      </c>
      <c r="U67" s="250">
        <v>34</v>
      </c>
    </row>
    <row r="68" spans="20:21" ht="12.75">
      <c r="T68" s="262">
        <v>22474</v>
      </c>
      <c r="U68" s="250">
        <v>33</v>
      </c>
    </row>
    <row r="69" spans="20:21" ht="12.75">
      <c r="T69" s="262">
        <v>22594</v>
      </c>
      <c r="U69" s="250">
        <v>32</v>
      </c>
    </row>
    <row r="70" spans="20:21" ht="12.75">
      <c r="T70" s="262">
        <v>22714</v>
      </c>
      <c r="U70" s="250">
        <v>31</v>
      </c>
    </row>
    <row r="71" spans="20:21" ht="12.75">
      <c r="T71" s="262">
        <v>22864</v>
      </c>
      <c r="U71" s="250">
        <v>30</v>
      </c>
    </row>
    <row r="72" spans="20:21" ht="12.75">
      <c r="T72" s="262">
        <v>23014</v>
      </c>
      <c r="U72" s="250">
        <v>29</v>
      </c>
    </row>
    <row r="73" spans="20:21" ht="12.75">
      <c r="T73" s="262">
        <v>23164</v>
      </c>
      <c r="U73" s="250">
        <v>28</v>
      </c>
    </row>
    <row r="74" spans="20:21" ht="12.75">
      <c r="T74" s="262">
        <v>23314</v>
      </c>
      <c r="U74" s="250">
        <v>27</v>
      </c>
    </row>
    <row r="75" spans="20:21" ht="12.75">
      <c r="T75" s="262">
        <v>23464</v>
      </c>
      <c r="U75" s="250">
        <v>26</v>
      </c>
    </row>
    <row r="76" spans="20:21" ht="12.75">
      <c r="T76" s="262">
        <v>23614</v>
      </c>
      <c r="U76" s="250">
        <v>25</v>
      </c>
    </row>
    <row r="77" spans="20:21" ht="12.75">
      <c r="T77" s="262">
        <v>23814</v>
      </c>
      <c r="U77" s="250">
        <v>24</v>
      </c>
    </row>
    <row r="78" spans="20:21" ht="12.75">
      <c r="T78" s="262">
        <v>24014</v>
      </c>
      <c r="U78" s="250">
        <v>23</v>
      </c>
    </row>
    <row r="79" spans="20:21" ht="12.75">
      <c r="T79" s="262">
        <v>24214</v>
      </c>
      <c r="U79" s="250">
        <v>22</v>
      </c>
    </row>
    <row r="80" spans="20:21" ht="12.75">
      <c r="T80" s="262">
        <v>24414</v>
      </c>
      <c r="U80" s="250">
        <v>21</v>
      </c>
    </row>
    <row r="81" spans="20:21" ht="12.75">
      <c r="T81" s="262">
        <v>24614</v>
      </c>
      <c r="U81" s="250">
        <v>20</v>
      </c>
    </row>
    <row r="82" spans="20:21" ht="12.75">
      <c r="T82" s="262">
        <v>24814</v>
      </c>
      <c r="U82" s="250">
        <v>19</v>
      </c>
    </row>
    <row r="83" spans="20:21" ht="12.75">
      <c r="T83" s="262">
        <v>25014</v>
      </c>
      <c r="U83" s="250">
        <v>18</v>
      </c>
    </row>
    <row r="84" spans="20:21" ht="12.75">
      <c r="T84" s="262">
        <v>25214</v>
      </c>
      <c r="U84" s="250">
        <v>17</v>
      </c>
    </row>
    <row r="85" spans="20:21" ht="12.75">
      <c r="T85" s="262">
        <v>25414</v>
      </c>
      <c r="U85" s="250">
        <v>16</v>
      </c>
    </row>
    <row r="86" spans="20:21" ht="12.75">
      <c r="T86" s="262">
        <v>25614</v>
      </c>
      <c r="U86" s="250">
        <v>15</v>
      </c>
    </row>
    <row r="87" spans="20:21" ht="12.75">
      <c r="T87" s="262">
        <v>25814</v>
      </c>
      <c r="U87" s="250">
        <v>14</v>
      </c>
    </row>
    <row r="88" spans="20:21" ht="12.75">
      <c r="T88" s="262">
        <v>30014</v>
      </c>
      <c r="U88" s="250">
        <v>13</v>
      </c>
    </row>
    <row r="89" spans="20:21" ht="12.75">
      <c r="T89" s="262">
        <v>30214</v>
      </c>
      <c r="U89" s="250">
        <v>12</v>
      </c>
    </row>
    <row r="90" spans="20:21" ht="12.75">
      <c r="T90" s="262">
        <v>30514</v>
      </c>
      <c r="U90" s="250">
        <v>11</v>
      </c>
    </row>
    <row r="91" spans="20:21" ht="12.75">
      <c r="T91" s="262">
        <v>30814</v>
      </c>
      <c r="U91" s="250">
        <v>10</v>
      </c>
    </row>
    <row r="92" spans="20:21" ht="12.75">
      <c r="T92" s="262">
        <v>31114</v>
      </c>
      <c r="U92" s="250">
        <v>9</v>
      </c>
    </row>
    <row r="93" spans="20:21" ht="12.75">
      <c r="T93" s="262">
        <v>31414</v>
      </c>
      <c r="U93" s="250">
        <v>8</v>
      </c>
    </row>
    <row r="94" spans="20:21" ht="12.75">
      <c r="T94" s="262">
        <v>31714</v>
      </c>
      <c r="U94" s="250">
        <v>7</v>
      </c>
    </row>
    <row r="95" spans="20:21" ht="12.75">
      <c r="T95" s="262">
        <v>32014</v>
      </c>
      <c r="U95" s="250">
        <v>6</v>
      </c>
    </row>
    <row r="96" spans="20:21" ht="12.75">
      <c r="T96" s="262">
        <v>32314</v>
      </c>
      <c r="U96" s="250">
        <v>5</v>
      </c>
    </row>
    <row r="97" spans="20:21" ht="12.75">
      <c r="T97" s="262">
        <v>32614</v>
      </c>
      <c r="U97" s="250">
        <v>4</v>
      </c>
    </row>
    <row r="98" spans="20:21" ht="12.75">
      <c r="T98" s="262">
        <v>33014</v>
      </c>
      <c r="U98" s="250">
        <v>3</v>
      </c>
    </row>
    <row r="99" spans="20:21" ht="12.75">
      <c r="T99" s="262">
        <v>33514</v>
      </c>
      <c r="U99" s="250">
        <v>2</v>
      </c>
    </row>
    <row r="100" spans="20:21" ht="12.75">
      <c r="T100" s="262">
        <v>34014</v>
      </c>
      <c r="U100" s="250">
        <v>1</v>
      </c>
    </row>
  </sheetData>
  <sheetProtection sort="0"/>
  <mergeCells count="18">
    <mergeCell ref="N5:P5"/>
    <mergeCell ref="G6:G7"/>
    <mergeCell ref="A1:P1"/>
    <mergeCell ref="A2:P2"/>
    <mergeCell ref="A3:C3"/>
    <mergeCell ref="D3:E3"/>
    <mergeCell ref="F3:G3"/>
    <mergeCell ref="N4:P4"/>
    <mergeCell ref="I3:L3"/>
    <mergeCell ref="N3:P3"/>
    <mergeCell ref="A4:C4"/>
    <mergeCell ref="D4:E4"/>
    <mergeCell ref="A6:A7"/>
    <mergeCell ref="B6:B7"/>
    <mergeCell ref="E6:E7"/>
    <mergeCell ref="F6:F7"/>
    <mergeCell ref="C6:C7"/>
    <mergeCell ref="D6:D7"/>
  </mergeCells>
  <conditionalFormatting sqref="E1:E65536 N1:N3 N5:N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ignoredErrors>
    <ignoredError sqref="D4 N5" unlockedFormula="1"/>
  </ignoredErrors>
  <drawing r:id="rId1"/>
</worksheet>
</file>

<file path=xl/worksheets/sheet12.xml><?xml version="1.0" encoding="utf-8"?>
<worksheet xmlns="http://schemas.openxmlformats.org/spreadsheetml/2006/main" xmlns:r="http://schemas.openxmlformats.org/officeDocument/2006/relationships">
  <sheetPr>
    <tabColor rgb="FFFFC000"/>
  </sheetPr>
  <dimension ref="A1:BW32"/>
  <sheetViews>
    <sheetView view="pageBreakPreview" zoomScale="40" zoomScaleNormal="50" zoomScaleSheetLayoutView="40" workbookViewId="0" topLeftCell="A4">
      <selection activeCell="AP21" sqref="AP21"/>
    </sheetView>
  </sheetViews>
  <sheetFormatPr defaultColWidth="9.140625" defaultRowHeight="12.75"/>
  <cols>
    <col min="1" max="1" width="8.421875" style="27" customWidth="1"/>
    <col min="2" max="2" width="20.00390625" style="27" hidden="1" customWidth="1"/>
    <col min="3" max="3" width="9.7109375" style="27" customWidth="1"/>
    <col min="4" max="4" width="17.7109375" style="59" customWidth="1"/>
    <col min="5" max="5" width="30.7109375" style="27" customWidth="1"/>
    <col min="6" max="6" width="20.7109375" style="27" customWidth="1"/>
    <col min="7" max="7" width="5.57421875" style="58" bestFit="1" customWidth="1"/>
    <col min="8" max="66" width="4.7109375" style="58" customWidth="1"/>
    <col min="67" max="67" width="10.8515625" style="60" customWidth="1"/>
    <col min="68" max="68" width="10.8515625" style="61" customWidth="1"/>
    <col min="69" max="69" width="12.28125" style="27" customWidth="1"/>
    <col min="70" max="73" width="9.140625" style="58" customWidth="1"/>
    <col min="74" max="74" width="9.140625" style="258" customWidth="1"/>
    <col min="75" max="75" width="9.140625" style="256" customWidth="1"/>
    <col min="76" max="16384" width="9.140625" style="58" customWidth="1"/>
  </cols>
  <sheetData>
    <row r="1" spans="1:75" s="10" customFormat="1" ht="69.75" customHeight="1">
      <c r="A1" s="563" t="str">
        <f>('YARIŞMA BİLGİLERİ'!A2)</f>
        <v>Gençlik ve Spor Bakanlığı
Spor Genel Müdürlüğü
Spor Faaliyetleri Daire Başkanlığı</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V1" s="257"/>
      <c r="BW1" s="255"/>
    </row>
    <row r="2" spans="1:75" s="10" customFormat="1" ht="36.75" customHeight="1">
      <c r="A2" s="564" t="str">
        <f>'YARIŞMA BİLGİLERİ'!F19</f>
        <v>Anadolu Yıldızlar Ligi Final Yarışmaları</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c r="AQ2" s="564"/>
      <c r="AR2" s="564"/>
      <c r="AS2" s="564"/>
      <c r="AT2" s="564"/>
      <c r="AU2" s="564"/>
      <c r="AV2" s="564"/>
      <c r="AW2" s="564"/>
      <c r="AX2" s="564"/>
      <c r="AY2" s="564"/>
      <c r="AZ2" s="564"/>
      <c r="BA2" s="564"/>
      <c r="BB2" s="564"/>
      <c r="BC2" s="564"/>
      <c r="BD2" s="564"/>
      <c r="BE2" s="564"/>
      <c r="BF2" s="564"/>
      <c r="BG2" s="564"/>
      <c r="BH2" s="564"/>
      <c r="BI2" s="564"/>
      <c r="BJ2" s="564"/>
      <c r="BK2" s="564"/>
      <c r="BL2" s="564"/>
      <c r="BM2" s="564"/>
      <c r="BN2" s="564"/>
      <c r="BO2" s="564"/>
      <c r="BP2" s="564"/>
      <c r="BQ2" s="564"/>
      <c r="BV2" s="257"/>
      <c r="BW2" s="255"/>
    </row>
    <row r="3" spans="1:75" s="70" customFormat="1" ht="23.25" customHeight="1">
      <c r="A3" s="565" t="s">
        <v>85</v>
      </c>
      <c r="B3" s="565"/>
      <c r="C3" s="565"/>
      <c r="D3" s="565"/>
      <c r="E3" s="566" t="str">
        <f>'YARIŞMA PROGRAMI'!C16</f>
        <v>Yüksek Atlama</v>
      </c>
      <c r="F3" s="566"/>
      <c r="G3" s="68"/>
      <c r="H3" s="68"/>
      <c r="I3" s="68"/>
      <c r="J3" s="68"/>
      <c r="K3" s="68"/>
      <c r="L3" s="68"/>
      <c r="M3" s="68"/>
      <c r="N3" s="68"/>
      <c r="O3" s="68"/>
      <c r="P3" s="68"/>
      <c r="Q3" s="68"/>
      <c r="R3" s="68"/>
      <c r="S3" s="68"/>
      <c r="T3" s="68"/>
      <c r="U3" s="567"/>
      <c r="V3" s="567"/>
      <c r="W3" s="567"/>
      <c r="X3" s="567"/>
      <c r="Y3" s="68"/>
      <c r="Z3" s="68"/>
      <c r="AA3" s="565"/>
      <c r="AB3" s="565"/>
      <c r="AC3" s="565"/>
      <c r="AD3" s="565"/>
      <c r="AE3" s="565"/>
      <c r="AF3" s="568"/>
      <c r="AG3" s="568"/>
      <c r="AH3" s="568"/>
      <c r="AI3" s="568"/>
      <c r="AJ3" s="568"/>
      <c r="AK3" s="68"/>
      <c r="AL3" s="68"/>
      <c r="AM3" s="68"/>
      <c r="AN3" s="68"/>
      <c r="AO3" s="68"/>
      <c r="AP3" s="68"/>
      <c r="AQ3" s="68"/>
      <c r="AR3" s="69"/>
      <c r="AS3" s="69"/>
      <c r="AT3" s="69"/>
      <c r="AU3" s="69"/>
      <c r="AV3" s="69"/>
      <c r="AW3" s="565" t="s">
        <v>351</v>
      </c>
      <c r="AX3" s="565"/>
      <c r="AY3" s="565"/>
      <c r="AZ3" s="565"/>
      <c r="BA3" s="565"/>
      <c r="BB3" s="565"/>
      <c r="BC3" s="569" t="str">
        <f>'YARIŞMA PROGRAMI'!E16</f>
        <v>-</v>
      </c>
      <c r="BD3" s="569"/>
      <c r="BE3" s="569"/>
      <c r="BF3" s="569"/>
      <c r="BG3" s="569"/>
      <c r="BH3" s="569"/>
      <c r="BI3" s="569"/>
      <c r="BJ3" s="569"/>
      <c r="BK3" s="569"/>
      <c r="BL3" s="569"/>
      <c r="BM3" s="569"/>
      <c r="BN3" s="569"/>
      <c r="BO3" s="569"/>
      <c r="BP3" s="569"/>
      <c r="BQ3" s="569"/>
      <c r="BV3" s="257"/>
      <c r="BW3" s="255"/>
    </row>
    <row r="4" spans="1:75" s="70" customFormat="1" ht="23.25" customHeight="1">
      <c r="A4" s="554" t="s">
        <v>87</v>
      </c>
      <c r="B4" s="554"/>
      <c r="C4" s="554"/>
      <c r="D4" s="554"/>
      <c r="E4" s="555" t="str">
        <f>'YARIŞMA BİLGİLERİ'!F21</f>
        <v>Yıldız Kızlar</v>
      </c>
      <c r="F4" s="555"/>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54" t="s">
        <v>83</v>
      </c>
      <c r="AX4" s="554"/>
      <c r="AY4" s="554"/>
      <c r="AZ4" s="554"/>
      <c r="BA4" s="554"/>
      <c r="BB4" s="554"/>
      <c r="BC4" s="557">
        <f>'YARIŞMA PROGRAMI'!B16</f>
        <v>41777.40625</v>
      </c>
      <c r="BD4" s="557"/>
      <c r="BE4" s="557"/>
      <c r="BF4" s="557"/>
      <c r="BG4" s="557"/>
      <c r="BH4" s="557"/>
      <c r="BI4" s="557"/>
      <c r="BJ4" s="557"/>
      <c r="BK4" s="557"/>
      <c r="BL4" s="557"/>
      <c r="BM4" s="557"/>
      <c r="BN4" s="557"/>
      <c r="BO4" s="557"/>
      <c r="BP4" s="557"/>
      <c r="BQ4" s="557"/>
      <c r="BV4" s="257"/>
      <c r="BW4" s="255"/>
    </row>
    <row r="5" spans="1:75" s="10"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56">
        <f ca="1">NOW()</f>
        <v>41777.717049074075</v>
      </c>
      <c r="BP5" s="556"/>
      <c r="BQ5" s="556"/>
      <c r="BV5" s="257"/>
      <c r="BW5" s="255"/>
    </row>
    <row r="6" spans="1:69" ht="22.5" customHeight="1">
      <c r="A6" s="558" t="s">
        <v>6</v>
      </c>
      <c r="B6" s="560"/>
      <c r="C6" s="558" t="s">
        <v>69</v>
      </c>
      <c r="D6" s="558" t="s">
        <v>21</v>
      </c>
      <c r="E6" s="561" t="s">
        <v>7</v>
      </c>
      <c r="F6" s="561" t="s">
        <v>350</v>
      </c>
      <c r="G6" s="553" t="s">
        <v>22</v>
      </c>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3"/>
      <c r="BJ6" s="553"/>
      <c r="BK6" s="553"/>
      <c r="BL6" s="553"/>
      <c r="BM6" s="553"/>
      <c r="BN6" s="553"/>
      <c r="BO6" s="550" t="s">
        <v>8</v>
      </c>
      <c r="BP6" s="551" t="s">
        <v>130</v>
      </c>
      <c r="BQ6" s="552" t="s">
        <v>9</v>
      </c>
    </row>
    <row r="7" spans="1:69" ht="54.75" customHeight="1">
      <c r="A7" s="559"/>
      <c r="B7" s="560"/>
      <c r="C7" s="559"/>
      <c r="D7" s="559"/>
      <c r="E7" s="562"/>
      <c r="F7" s="562"/>
      <c r="G7" s="549">
        <v>110</v>
      </c>
      <c r="H7" s="549"/>
      <c r="I7" s="549"/>
      <c r="J7" s="549">
        <v>115</v>
      </c>
      <c r="K7" s="549"/>
      <c r="L7" s="549"/>
      <c r="M7" s="549">
        <v>120</v>
      </c>
      <c r="N7" s="549"/>
      <c r="O7" s="549"/>
      <c r="P7" s="549">
        <v>125</v>
      </c>
      <c r="Q7" s="549"/>
      <c r="R7" s="549"/>
      <c r="S7" s="549">
        <v>128</v>
      </c>
      <c r="T7" s="549"/>
      <c r="U7" s="549"/>
      <c r="V7" s="549">
        <v>131</v>
      </c>
      <c r="W7" s="549"/>
      <c r="X7" s="549"/>
      <c r="Y7" s="549">
        <v>134</v>
      </c>
      <c r="Z7" s="549"/>
      <c r="AA7" s="549"/>
      <c r="AB7" s="549">
        <v>137</v>
      </c>
      <c r="AC7" s="549"/>
      <c r="AD7" s="549"/>
      <c r="AE7" s="549">
        <v>140</v>
      </c>
      <c r="AF7" s="549"/>
      <c r="AG7" s="549"/>
      <c r="AH7" s="549">
        <v>143</v>
      </c>
      <c r="AI7" s="549"/>
      <c r="AJ7" s="549"/>
      <c r="AK7" s="549">
        <v>146</v>
      </c>
      <c r="AL7" s="549"/>
      <c r="AM7" s="549"/>
      <c r="AN7" s="549">
        <v>149</v>
      </c>
      <c r="AO7" s="549"/>
      <c r="AP7" s="549"/>
      <c r="AQ7" s="549">
        <v>152</v>
      </c>
      <c r="AR7" s="549"/>
      <c r="AS7" s="549"/>
      <c r="AT7" s="549">
        <v>155</v>
      </c>
      <c r="AU7" s="549"/>
      <c r="AV7" s="549"/>
      <c r="AW7" s="549">
        <v>158</v>
      </c>
      <c r="AX7" s="549"/>
      <c r="AY7" s="549"/>
      <c r="AZ7" s="549">
        <v>162</v>
      </c>
      <c r="BA7" s="549"/>
      <c r="BB7" s="549"/>
      <c r="BC7" s="549">
        <v>164</v>
      </c>
      <c r="BD7" s="549"/>
      <c r="BE7" s="549"/>
      <c r="BF7" s="549">
        <v>167</v>
      </c>
      <c r="BG7" s="549"/>
      <c r="BH7" s="549"/>
      <c r="BI7" s="549">
        <v>170</v>
      </c>
      <c r="BJ7" s="549"/>
      <c r="BK7" s="549"/>
      <c r="BL7" s="549">
        <v>173</v>
      </c>
      <c r="BM7" s="549"/>
      <c r="BN7" s="549"/>
      <c r="BO7" s="550"/>
      <c r="BP7" s="551"/>
      <c r="BQ7" s="552"/>
    </row>
    <row r="8" spans="1:75" s="416" customFormat="1" ht="64.5" customHeight="1">
      <c r="A8" s="404">
        <v>1</v>
      </c>
      <c r="B8" s="405" t="s">
        <v>110</v>
      </c>
      <c r="C8" s="406">
        <f>IF(ISERROR(VLOOKUP(B8,'KAYIT LİSTESİ'!$B$4:$H$697,2,0)),"",(VLOOKUP(B8,'KAYIT LİSTESİ'!$B$4:$H$697,2,0)))</f>
        <v>16</v>
      </c>
      <c r="D8" s="407">
        <f>IF(ISERROR(VLOOKUP(B8,'KAYIT LİSTESİ'!$B$4:$H$697,4,0)),"",(VLOOKUP(B8,'KAYIT LİSTESİ'!$B$4:$H$697,4,0)))</f>
        <v>36563</v>
      </c>
      <c r="E8" s="408" t="str">
        <f>IF(ISERROR(VLOOKUP(B8,'KAYIT LİSTESİ'!$B$4:$H$697,5,0)),"",(VLOOKUP(B8,'KAYIT LİSTESİ'!$B$4:$H$697,5,0)))</f>
        <v>RÜMEYSA ÖKDEM</v>
      </c>
      <c r="F8" s="408" t="str">
        <f>IF(ISERROR(VLOOKUP(B8,'KAYIT LİSTESİ'!$B$4:$H$697,6,0)),"",(VLOOKUP(B8,'KAYIT LİSTESİ'!$B$4:$H$697,6,0)))</f>
        <v>BURSA</v>
      </c>
      <c r="G8" s="409" t="s">
        <v>339</v>
      </c>
      <c r="H8" s="409"/>
      <c r="I8" s="409"/>
      <c r="J8" s="410" t="s">
        <v>339</v>
      </c>
      <c r="K8" s="410"/>
      <c r="L8" s="410"/>
      <c r="M8" s="409" t="s">
        <v>339</v>
      </c>
      <c r="N8" s="409"/>
      <c r="O8" s="409"/>
      <c r="P8" s="410" t="s">
        <v>339</v>
      </c>
      <c r="Q8" s="410"/>
      <c r="R8" s="410"/>
      <c r="S8" s="409" t="s">
        <v>339</v>
      </c>
      <c r="T8" s="409"/>
      <c r="U8" s="409"/>
      <c r="V8" s="410" t="s">
        <v>339</v>
      </c>
      <c r="W8" s="410"/>
      <c r="X8" s="410"/>
      <c r="Y8" s="409" t="s">
        <v>339</v>
      </c>
      <c r="Z8" s="409"/>
      <c r="AA8" s="409"/>
      <c r="AB8" s="410" t="s">
        <v>339</v>
      </c>
      <c r="AC8" s="410"/>
      <c r="AD8" s="410"/>
      <c r="AE8" s="409" t="s">
        <v>611</v>
      </c>
      <c r="AF8" s="409"/>
      <c r="AG8" s="409"/>
      <c r="AH8" s="410" t="s">
        <v>339</v>
      </c>
      <c r="AI8" s="410"/>
      <c r="AJ8" s="410"/>
      <c r="AK8" s="409" t="s">
        <v>611</v>
      </c>
      <c r="AL8" s="409"/>
      <c r="AM8" s="409"/>
      <c r="AN8" s="410" t="s">
        <v>611</v>
      </c>
      <c r="AO8" s="410"/>
      <c r="AP8" s="410"/>
      <c r="AQ8" s="409" t="s">
        <v>339</v>
      </c>
      <c r="AR8" s="409"/>
      <c r="AS8" s="409"/>
      <c r="AT8" s="410" t="s">
        <v>606</v>
      </c>
      <c r="AU8" s="411" t="s">
        <v>611</v>
      </c>
      <c r="AV8" s="411"/>
      <c r="AW8" s="412" t="s">
        <v>339</v>
      </c>
      <c r="AX8" s="412"/>
      <c r="AY8" s="412"/>
      <c r="AZ8" s="411" t="s">
        <v>606</v>
      </c>
      <c r="BA8" s="411" t="s">
        <v>606</v>
      </c>
      <c r="BB8" s="411" t="s">
        <v>611</v>
      </c>
      <c r="BC8" s="412"/>
      <c r="BD8" s="412"/>
      <c r="BE8" s="412"/>
      <c r="BF8" s="411"/>
      <c r="BG8" s="411"/>
      <c r="BH8" s="411"/>
      <c r="BI8" s="412"/>
      <c r="BJ8" s="412"/>
      <c r="BK8" s="412"/>
      <c r="BL8" s="411"/>
      <c r="BM8" s="411"/>
      <c r="BN8" s="411"/>
      <c r="BO8" s="413">
        <v>162</v>
      </c>
      <c r="BP8" s="414">
        <v>12</v>
      </c>
      <c r="BQ8" s="415"/>
      <c r="BV8" s="417"/>
      <c r="BW8" s="418"/>
    </row>
    <row r="9" spans="1:75" s="416" customFormat="1" ht="64.5" customHeight="1">
      <c r="A9" s="404">
        <v>2</v>
      </c>
      <c r="B9" s="405" t="s">
        <v>115</v>
      </c>
      <c r="C9" s="406">
        <f>IF(ISERROR(VLOOKUP(B9,'KAYIT LİSTESİ'!$B$4:$H$697,2,0)),"",(VLOOKUP(B9,'KAYIT LİSTESİ'!$B$4:$H$697,2,0)))</f>
        <v>39</v>
      </c>
      <c r="D9" s="407">
        <f>IF(ISERROR(VLOOKUP(B9,'KAYIT LİSTESİ'!$B$4:$H$697,4,0)),"",(VLOOKUP(B9,'KAYIT LİSTESİ'!$B$4:$H$697,4,0)))</f>
        <v>37026</v>
      </c>
      <c r="E9" s="408" t="str">
        <f>IF(ISERROR(VLOOKUP(B9,'KAYIT LİSTESİ'!$B$4:$H$697,5,0)),"",(VLOOKUP(B9,'KAYIT LİSTESİ'!$B$4:$H$697,5,0)))</f>
        <v>İREM ZEHRA KARABABA</v>
      </c>
      <c r="F9" s="408" t="str">
        <f>IF(ISERROR(VLOOKUP(B9,'KAYIT LİSTESİ'!$B$4:$H$697,6,0)),"",(VLOOKUP(B9,'KAYIT LİSTESİ'!$B$4:$H$697,6,0)))</f>
        <v>İSTANBUL ANADOLU</v>
      </c>
      <c r="G9" s="409" t="s">
        <v>339</v>
      </c>
      <c r="H9" s="409"/>
      <c r="I9" s="409"/>
      <c r="J9" s="410" t="s">
        <v>339</v>
      </c>
      <c r="K9" s="410"/>
      <c r="L9" s="410"/>
      <c r="M9" s="409" t="s">
        <v>339</v>
      </c>
      <c r="N9" s="409"/>
      <c r="O9" s="409"/>
      <c r="P9" s="410" t="s">
        <v>339</v>
      </c>
      <c r="Q9" s="410"/>
      <c r="R9" s="410"/>
      <c r="S9" s="409" t="s">
        <v>339</v>
      </c>
      <c r="T9" s="409"/>
      <c r="U9" s="409"/>
      <c r="V9" s="410" t="s">
        <v>611</v>
      </c>
      <c r="W9" s="410"/>
      <c r="X9" s="410"/>
      <c r="Y9" s="409" t="s">
        <v>611</v>
      </c>
      <c r="Z9" s="409"/>
      <c r="AA9" s="409"/>
      <c r="AB9" s="410" t="s">
        <v>611</v>
      </c>
      <c r="AC9" s="410"/>
      <c r="AD9" s="410"/>
      <c r="AE9" s="409" t="s">
        <v>611</v>
      </c>
      <c r="AF9" s="409"/>
      <c r="AG9" s="409"/>
      <c r="AH9" s="410" t="s">
        <v>611</v>
      </c>
      <c r="AI9" s="410"/>
      <c r="AJ9" s="410"/>
      <c r="AK9" s="409" t="s">
        <v>606</v>
      </c>
      <c r="AL9" s="409" t="s">
        <v>611</v>
      </c>
      <c r="AM9" s="409"/>
      <c r="AN9" s="410" t="s">
        <v>606</v>
      </c>
      <c r="AO9" s="410" t="s">
        <v>606</v>
      </c>
      <c r="AP9" s="410" t="s">
        <v>606</v>
      </c>
      <c r="AQ9" s="409"/>
      <c r="AR9" s="409"/>
      <c r="AS9" s="409"/>
      <c r="AT9" s="410"/>
      <c r="AU9" s="411"/>
      <c r="AV9" s="411"/>
      <c r="AW9" s="412"/>
      <c r="AX9" s="412"/>
      <c r="AY9" s="412"/>
      <c r="AZ9" s="411"/>
      <c r="BA9" s="411"/>
      <c r="BB9" s="411"/>
      <c r="BC9" s="412"/>
      <c r="BD9" s="412"/>
      <c r="BE9" s="412"/>
      <c r="BF9" s="411"/>
      <c r="BG9" s="411"/>
      <c r="BH9" s="411"/>
      <c r="BI9" s="412"/>
      <c r="BJ9" s="412"/>
      <c r="BK9" s="412"/>
      <c r="BL9" s="411"/>
      <c r="BM9" s="411"/>
      <c r="BN9" s="411"/>
      <c r="BO9" s="413">
        <v>146</v>
      </c>
      <c r="BP9" s="414">
        <v>11</v>
      </c>
      <c r="BQ9" s="415"/>
      <c r="BV9" s="417"/>
      <c r="BW9" s="418"/>
    </row>
    <row r="10" spans="1:75" s="416" customFormat="1" ht="64.5" customHeight="1">
      <c r="A10" s="404">
        <v>3</v>
      </c>
      <c r="B10" s="405" t="s">
        <v>105</v>
      </c>
      <c r="C10" s="406">
        <f>IF(ISERROR(VLOOKUP(B10,'KAYIT LİSTESİ'!$B$4:$H$697,2,0)),"",(VLOOKUP(B10,'KAYIT LİSTESİ'!$B$4:$H$697,2,0)))</f>
        <v>259</v>
      </c>
      <c r="D10" s="407">
        <f>IF(ISERROR(VLOOKUP(B10,'KAYIT LİSTESİ'!$B$4:$H$697,4,0)),"",(VLOOKUP(B10,'KAYIT LİSTESİ'!$B$4:$H$697,4,0)))</f>
        <v>36535</v>
      </c>
      <c r="E10" s="408" t="str">
        <f>IF(ISERROR(VLOOKUP(B10,'KAYIT LİSTESİ'!$B$4:$H$697,5,0)),"",(VLOOKUP(B10,'KAYIT LİSTESİ'!$B$4:$H$697,5,0)))</f>
        <v>ESRA KILIÇÇIOĞLU</v>
      </c>
      <c r="F10" s="408" t="str">
        <f>IF(ISERROR(VLOOKUP(B10,'KAYIT LİSTESİ'!$B$4:$H$697,6,0)),"",(VLOOKUP(B10,'KAYIT LİSTESİ'!$B$4:$H$697,6,0)))</f>
        <v>MERSİN</v>
      </c>
      <c r="G10" s="409" t="s">
        <v>339</v>
      </c>
      <c r="H10" s="409"/>
      <c r="I10" s="409"/>
      <c r="J10" s="410" t="s">
        <v>339</v>
      </c>
      <c r="K10" s="410"/>
      <c r="L10" s="410"/>
      <c r="M10" s="409" t="s">
        <v>339</v>
      </c>
      <c r="N10" s="409"/>
      <c r="O10" s="409"/>
      <c r="P10" s="410" t="s">
        <v>339</v>
      </c>
      <c r="Q10" s="410"/>
      <c r="R10" s="410"/>
      <c r="S10" s="409" t="s">
        <v>339</v>
      </c>
      <c r="T10" s="409"/>
      <c r="U10" s="409"/>
      <c r="V10" s="410" t="s">
        <v>339</v>
      </c>
      <c r="W10" s="410"/>
      <c r="X10" s="410"/>
      <c r="Y10" s="409" t="s">
        <v>611</v>
      </c>
      <c r="Z10" s="409"/>
      <c r="AA10" s="409"/>
      <c r="AB10" s="410" t="s">
        <v>611</v>
      </c>
      <c r="AC10" s="410"/>
      <c r="AD10" s="410"/>
      <c r="AE10" s="409" t="s">
        <v>611</v>
      </c>
      <c r="AF10" s="409"/>
      <c r="AG10" s="409"/>
      <c r="AH10" s="410" t="s">
        <v>611</v>
      </c>
      <c r="AI10" s="410"/>
      <c r="AJ10" s="410"/>
      <c r="AK10" s="409" t="s">
        <v>606</v>
      </c>
      <c r="AL10" s="409" t="s">
        <v>606</v>
      </c>
      <c r="AM10" s="409" t="s">
        <v>611</v>
      </c>
      <c r="AN10" s="410"/>
      <c r="AO10" s="410" t="s">
        <v>606</v>
      </c>
      <c r="AP10" s="410" t="s">
        <v>606</v>
      </c>
      <c r="AQ10" s="409" t="s">
        <v>606</v>
      </c>
      <c r="AR10" s="409"/>
      <c r="AS10" s="409"/>
      <c r="AT10" s="410"/>
      <c r="AU10" s="411"/>
      <c r="AV10" s="411"/>
      <c r="AW10" s="409"/>
      <c r="AX10" s="409"/>
      <c r="AY10" s="409"/>
      <c r="AZ10" s="410"/>
      <c r="BA10" s="410"/>
      <c r="BB10" s="410"/>
      <c r="BC10" s="409"/>
      <c r="BD10" s="412"/>
      <c r="BE10" s="412"/>
      <c r="BF10" s="410"/>
      <c r="BG10" s="411"/>
      <c r="BH10" s="411"/>
      <c r="BI10" s="409"/>
      <c r="BJ10" s="412"/>
      <c r="BK10" s="412"/>
      <c r="BL10" s="410"/>
      <c r="BM10" s="411"/>
      <c r="BN10" s="411"/>
      <c r="BO10" s="413">
        <v>146</v>
      </c>
      <c r="BP10" s="414">
        <v>10</v>
      </c>
      <c r="BQ10" s="415"/>
      <c r="BV10" s="417"/>
      <c r="BW10" s="418"/>
    </row>
    <row r="11" spans="1:75" s="416" customFormat="1" ht="64.5" customHeight="1">
      <c r="A11" s="404">
        <v>4</v>
      </c>
      <c r="B11" s="405" t="s">
        <v>109</v>
      </c>
      <c r="C11" s="406">
        <f>IF(ISERROR(VLOOKUP(B11,'KAYIT LİSTESİ'!$B$4:$H$697,2,0)),"",(VLOOKUP(B11,'KAYIT LİSTESİ'!$B$4:$H$697,2,0)))</f>
        <v>231</v>
      </c>
      <c r="D11" s="407">
        <f>IF(ISERROR(VLOOKUP(B11,'KAYIT LİSTESİ'!$B$4:$H$697,4,0)),"",(VLOOKUP(B11,'KAYIT LİSTESİ'!$B$4:$H$697,4,0)))</f>
        <v>36772</v>
      </c>
      <c r="E11" s="408" t="str">
        <f>IF(ISERROR(VLOOKUP(B11,'KAYIT LİSTESİ'!$B$4:$H$697,5,0)),"",(VLOOKUP(B11,'KAYIT LİSTESİ'!$B$4:$H$697,5,0)))</f>
        <v>BENSU VAROL</v>
      </c>
      <c r="F11" s="408" t="str">
        <f>IF(ISERROR(VLOOKUP(B11,'KAYIT LİSTESİ'!$B$4:$H$697,6,0)),"",(VLOOKUP(B11,'KAYIT LİSTESİ'!$B$4:$H$697,6,0)))</f>
        <v>TEKİRDAĞ</v>
      </c>
      <c r="G11" s="409" t="s">
        <v>611</v>
      </c>
      <c r="H11" s="409"/>
      <c r="I11" s="409"/>
      <c r="J11" s="410" t="s">
        <v>611</v>
      </c>
      <c r="K11" s="410"/>
      <c r="L11" s="410"/>
      <c r="M11" s="409" t="s">
        <v>611</v>
      </c>
      <c r="N11" s="409"/>
      <c r="O11" s="409"/>
      <c r="P11" s="410" t="s">
        <v>611</v>
      </c>
      <c r="Q11" s="410"/>
      <c r="R11" s="410"/>
      <c r="S11" s="409" t="s">
        <v>611</v>
      </c>
      <c r="T11" s="409"/>
      <c r="U11" s="409"/>
      <c r="V11" s="410" t="s">
        <v>611</v>
      </c>
      <c r="W11" s="410"/>
      <c r="X11" s="410"/>
      <c r="Y11" s="409" t="s">
        <v>611</v>
      </c>
      <c r="Z11" s="409"/>
      <c r="AA11" s="409"/>
      <c r="AB11" s="410" t="s">
        <v>611</v>
      </c>
      <c r="AC11" s="410"/>
      <c r="AD11" s="410"/>
      <c r="AE11" s="409" t="s">
        <v>606</v>
      </c>
      <c r="AF11" s="409" t="s">
        <v>611</v>
      </c>
      <c r="AG11" s="409"/>
      <c r="AH11" s="410" t="s">
        <v>606</v>
      </c>
      <c r="AI11" s="410" t="s">
        <v>606</v>
      </c>
      <c r="AJ11" s="410" t="s">
        <v>606</v>
      </c>
      <c r="AK11" s="409"/>
      <c r="AL11" s="409"/>
      <c r="AM11" s="409"/>
      <c r="AN11" s="410"/>
      <c r="AO11" s="410"/>
      <c r="AP11" s="410"/>
      <c r="AQ11" s="409"/>
      <c r="AR11" s="409"/>
      <c r="AS11" s="409"/>
      <c r="AT11" s="410"/>
      <c r="AU11" s="411"/>
      <c r="AV11" s="411"/>
      <c r="AW11" s="412"/>
      <c r="AX11" s="412"/>
      <c r="AY11" s="412"/>
      <c r="AZ11" s="411"/>
      <c r="BA11" s="411"/>
      <c r="BB11" s="411"/>
      <c r="BC11" s="412"/>
      <c r="BD11" s="412"/>
      <c r="BE11" s="412"/>
      <c r="BF11" s="411"/>
      <c r="BG11" s="411"/>
      <c r="BH11" s="411"/>
      <c r="BI11" s="412"/>
      <c r="BJ11" s="412"/>
      <c r="BK11" s="412"/>
      <c r="BL11" s="411"/>
      <c r="BM11" s="411"/>
      <c r="BN11" s="411"/>
      <c r="BO11" s="413">
        <v>140</v>
      </c>
      <c r="BP11" s="414">
        <v>9</v>
      </c>
      <c r="BQ11" s="415"/>
      <c r="BV11" s="417"/>
      <c r="BW11" s="418"/>
    </row>
    <row r="12" spans="1:75" s="416" customFormat="1" ht="64.5" customHeight="1">
      <c r="A12" s="404">
        <v>5</v>
      </c>
      <c r="B12" s="405" t="s">
        <v>104</v>
      </c>
      <c r="C12" s="406">
        <f>IF(ISERROR(VLOOKUP(B12,'KAYIT LİSTESİ'!$B$4:$H$697,2,0)),"",(VLOOKUP(B12,'KAYIT LİSTESİ'!$B$4:$H$697,2,0)))</f>
        <v>270</v>
      </c>
      <c r="D12" s="407">
        <f>IF(ISERROR(VLOOKUP(B12,'KAYIT LİSTESİ'!$B$4:$H$697,4,0)),"",(VLOOKUP(B12,'KAYIT LİSTESİ'!$B$4:$H$697,4,0)))</f>
        <v>36803</v>
      </c>
      <c r="E12" s="408" t="str">
        <f>IF(ISERROR(VLOOKUP(B12,'KAYIT LİSTESİ'!$B$4:$H$697,5,0)),"",(VLOOKUP(B12,'KAYIT LİSTESİ'!$B$4:$H$697,5,0)))</f>
        <v>SEDA PINAR</v>
      </c>
      <c r="F12" s="408" t="str">
        <f>IF(ISERROR(VLOOKUP(B12,'KAYIT LİSTESİ'!$B$4:$H$697,6,0)),"",(VLOOKUP(B12,'KAYIT LİSTESİ'!$B$4:$H$697,6,0)))</f>
        <v>ADANA</v>
      </c>
      <c r="G12" s="409" t="s">
        <v>339</v>
      </c>
      <c r="H12" s="409"/>
      <c r="I12" s="409"/>
      <c r="J12" s="410" t="s">
        <v>339</v>
      </c>
      <c r="K12" s="410"/>
      <c r="L12" s="410"/>
      <c r="M12" s="409" t="s">
        <v>611</v>
      </c>
      <c r="N12" s="409"/>
      <c r="O12" s="409"/>
      <c r="P12" s="410" t="s">
        <v>611</v>
      </c>
      <c r="Q12" s="410"/>
      <c r="R12" s="410"/>
      <c r="S12" s="409" t="s">
        <v>611</v>
      </c>
      <c r="T12" s="409"/>
      <c r="U12" s="409"/>
      <c r="V12" s="410" t="s">
        <v>611</v>
      </c>
      <c r="W12" s="410"/>
      <c r="X12" s="410"/>
      <c r="Y12" s="409" t="s">
        <v>611</v>
      </c>
      <c r="Z12" s="409"/>
      <c r="AA12" s="409"/>
      <c r="AB12" s="410" t="s">
        <v>611</v>
      </c>
      <c r="AC12" s="410"/>
      <c r="AD12" s="410"/>
      <c r="AE12" s="409" t="s">
        <v>606</v>
      </c>
      <c r="AF12" s="409" t="s">
        <v>606</v>
      </c>
      <c r="AG12" s="409" t="s">
        <v>606</v>
      </c>
      <c r="AH12" s="410"/>
      <c r="AI12" s="410"/>
      <c r="AJ12" s="410"/>
      <c r="AK12" s="409"/>
      <c r="AL12" s="409"/>
      <c r="AM12" s="409"/>
      <c r="AN12" s="410"/>
      <c r="AO12" s="410"/>
      <c r="AP12" s="410"/>
      <c r="AQ12" s="409"/>
      <c r="AR12" s="409"/>
      <c r="AS12" s="409"/>
      <c r="AT12" s="410"/>
      <c r="AU12" s="411"/>
      <c r="AV12" s="411"/>
      <c r="AW12" s="409"/>
      <c r="AX12" s="409"/>
      <c r="AY12" s="409"/>
      <c r="AZ12" s="410"/>
      <c r="BA12" s="410"/>
      <c r="BB12" s="410"/>
      <c r="BC12" s="409"/>
      <c r="BD12" s="412"/>
      <c r="BE12" s="412"/>
      <c r="BF12" s="410"/>
      <c r="BG12" s="411"/>
      <c r="BH12" s="411"/>
      <c r="BI12" s="409"/>
      <c r="BJ12" s="412"/>
      <c r="BK12" s="412"/>
      <c r="BL12" s="410"/>
      <c r="BM12" s="411"/>
      <c r="BN12" s="411"/>
      <c r="BO12" s="413">
        <v>137</v>
      </c>
      <c r="BP12" s="414">
        <v>8</v>
      </c>
      <c r="BQ12" s="415"/>
      <c r="BV12" s="417"/>
      <c r="BW12" s="418"/>
    </row>
    <row r="13" spans="1:75" s="416" customFormat="1" ht="64.5" customHeight="1">
      <c r="A13" s="404">
        <v>6</v>
      </c>
      <c r="B13" s="405" t="s">
        <v>112</v>
      </c>
      <c r="C13" s="406">
        <f>IF(ISERROR(VLOOKUP(B13,'KAYIT LİSTESİ'!$B$4:$H$697,2,0)),"",(VLOOKUP(B13,'KAYIT LİSTESİ'!$B$4:$H$697,2,0)))</f>
        <v>485</v>
      </c>
      <c r="D13" s="407">
        <f>IF(ISERROR(VLOOKUP(B13,'KAYIT LİSTESİ'!$B$4:$H$697,4,0)),"",(VLOOKUP(B13,'KAYIT LİSTESİ'!$B$4:$H$697,4,0)))</f>
        <v>36681</v>
      </c>
      <c r="E13" s="408" t="str">
        <f>IF(ISERROR(VLOOKUP(B13,'KAYIT LİSTESİ'!$B$4:$H$697,5,0)),"",(VLOOKUP(B13,'KAYIT LİSTESİ'!$B$4:$H$697,5,0)))</f>
        <v>AYSUN ARDAL</v>
      </c>
      <c r="F13" s="408" t="str">
        <f>IF(ISERROR(VLOOKUP(B13,'KAYIT LİSTESİ'!$B$4:$H$697,6,0)),"",(VLOOKUP(B13,'KAYIT LİSTESİ'!$B$4:$H$697,6,0)))</f>
        <v>SAMSUN</v>
      </c>
      <c r="G13" s="409" t="s">
        <v>611</v>
      </c>
      <c r="H13" s="409"/>
      <c r="I13" s="409"/>
      <c r="J13" s="410" t="s">
        <v>611</v>
      </c>
      <c r="K13" s="410"/>
      <c r="L13" s="410"/>
      <c r="M13" s="409" t="s">
        <v>611</v>
      </c>
      <c r="N13" s="409"/>
      <c r="O13" s="409"/>
      <c r="P13" s="410" t="s">
        <v>611</v>
      </c>
      <c r="Q13" s="410"/>
      <c r="R13" s="410"/>
      <c r="S13" s="409" t="s">
        <v>606</v>
      </c>
      <c r="T13" s="409" t="s">
        <v>611</v>
      </c>
      <c r="U13" s="409"/>
      <c r="V13" s="410" t="s">
        <v>611</v>
      </c>
      <c r="W13" s="410"/>
      <c r="X13" s="410"/>
      <c r="Y13" s="409" t="s">
        <v>611</v>
      </c>
      <c r="Z13" s="409"/>
      <c r="AA13" s="409"/>
      <c r="AB13" s="410" t="s">
        <v>606</v>
      </c>
      <c r="AC13" s="410" t="s">
        <v>611</v>
      </c>
      <c r="AD13" s="410"/>
      <c r="AE13" s="409" t="s">
        <v>606</v>
      </c>
      <c r="AF13" s="409" t="s">
        <v>606</v>
      </c>
      <c r="AG13" s="409" t="s">
        <v>606</v>
      </c>
      <c r="AH13" s="410"/>
      <c r="AI13" s="410"/>
      <c r="AJ13" s="410"/>
      <c r="AK13" s="409"/>
      <c r="AL13" s="409"/>
      <c r="AM13" s="409"/>
      <c r="AN13" s="410"/>
      <c r="AO13" s="410"/>
      <c r="AP13" s="410"/>
      <c r="AQ13" s="409"/>
      <c r="AR13" s="409"/>
      <c r="AS13" s="409"/>
      <c r="AT13" s="410"/>
      <c r="AU13" s="411"/>
      <c r="AV13" s="411"/>
      <c r="AW13" s="412"/>
      <c r="AX13" s="412"/>
      <c r="AY13" s="412"/>
      <c r="AZ13" s="411"/>
      <c r="BA13" s="411"/>
      <c r="BB13" s="411"/>
      <c r="BC13" s="412"/>
      <c r="BD13" s="412"/>
      <c r="BE13" s="412"/>
      <c r="BF13" s="411"/>
      <c r="BG13" s="411"/>
      <c r="BH13" s="411"/>
      <c r="BI13" s="412"/>
      <c r="BJ13" s="412"/>
      <c r="BK13" s="412"/>
      <c r="BL13" s="411"/>
      <c r="BM13" s="411"/>
      <c r="BN13" s="411"/>
      <c r="BO13" s="413">
        <v>137</v>
      </c>
      <c r="BP13" s="414">
        <v>7</v>
      </c>
      <c r="BQ13" s="415"/>
      <c r="BV13" s="417"/>
      <c r="BW13" s="418"/>
    </row>
    <row r="14" spans="1:75" s="416" customFormat="1" ht="64.5" customHeight="1">
      <c r="A14" s="404">
        <v>7</v>
      </c>
      <c r="B14" s="405" t="s">
        <v>111</v>
      </c>
      <c r="C14" s="406">
        <f>IF(ISERROR(VLOOKUP(B14,'KAYIT LİSTESİ'!$B$4:$H$697,2,0)),"",(VLOOKUP(B14,'KAYIT LİSTESİ'!$B$4:$H$697,2,0)))</f>
        <v>404</v>
      </c>
      <c r="D14" s="407">
        <f>IF(ISERROR(VLOOKUP(B14,'KAYIT LİSTESİ'!$B$4:$H$697,4,0)),"",(VLOOKUP(B14,'KAYIT LİSTESİ'!$B$4:$H$697,4,0)))</f>
        <v>36773</v>
      </c>
      <c r="E14" s="408" t="str">
        <f>IF(ISERROR(VLOOKUP(B14,'KAYIT LİSTESİ'!$B$4:$H$697,5,0)),"",(VLOOKUP(B14,'KAYIT LİSTESİ'!$B$4:$H$697,5,0)))</f>
        <v>SENA NUR AKGÜN</v>
      </c>
      <c r="F14" s="408" t="str">
        <f>IF(ISERROR(VLOOKUP(B14,'KAYIT LİSTESİ'!$B$4:$H$697,6,0)),"",(VLOOKUP(B14,'KAYIT LİSTESİ'!$B$4:$H$697,6,0)))</f>
        <v>ANKARA</v>
      </c>
      <c r="G14" s="409" t="s">
        <v>339</v>
      </c>
      <c r="H14" s="409"/>
      <c r="I14" s="409"/>
      <c r="J14" s="410" t="s">
        <v>339</v>
      </c>
      <c r="K14" s="410"/>
      <c r="L14" s="410"/>
      <c r="M14" s="409" t="s">
        <v>611</v>
      </c>
      <c r="N14" s="409"/>
      <c r="O14" s="409"/>
      <c r="P14" s="410" t="s">
        <v>611</v>
      </c>
      <c r="Q14" s="410"/>
      <c r="R14" s="410"/>
      <c r="S14" s="409" t="s">
        <v>339</v>
      </c>
      <c r="T14" s="409"/>
      <c r="U14" s="409"/>
      <c r="V14" s="410" t="s">
        <v>611</v>
      </c>
      <c r="W14" s="410"/>
      <c r="X14" s="410"/>
      <c r="Y14" s="409" t="s">
        <v>606</v>
      </c>
      <c r="Z14" s="409" t="s">
        <v>606</v>
      </c>
      <c r="AA14" s="409" t="s">
        <v>611</v>
      </c>
      <c r="AB14" s="410" t="s">
        <v>606</v>
      </c>
      <c r="AC14" s="410" t="s">
        <v>611</v>
      </c>
      <c r="AD14" s="410"/>
      <c r="AE14" s="409" t="s">
        <v>606</v>
      </c>
      <c r="AF14" s="409" t="s">
        <v>606</v>
      </c>
      <c r="AG14" s="409" t="s">
        <v>606</v>
      </c>
      <c r="AH14" s="410"/>
      <c r="AI14" s="410"/>
      <c r="AJ14" s="410"/>
      <c r="AK14" s="409"/>
      <c r="AL14" s="409"/>
      <c r="AM14" s="409"/>
      <c r="AN14" s="410"/>
      <c r="AO14" s="410"/>
      <c r="AP14" s="410"/>
      <c r="AQ14" s="409"/>
      <c r="AR14" s="409"/>
      <c r="AS14" s="409"/>
      <c r="AT14" s="410"/>
      <c r="AU14" s="411"/>
      <c r="AV14" s="411"/>
      <c r="AW14" s="412"/>
      <c r="AX14" s="412"/>
      <c r="AY14" s="412"/>
      <c r="AZ14" s="411"/>
      <c r="BA14" s="411"/>
      <c r="BB14" s="411"/>
      <c r="BC14" s="412"/>
      <c r="BD14" s="412"/>
      <c r="BE14" s="412"/>
      <c r="BF14" s="411"/>
      <c r="BG14" s="411"/>
      <c r="BH14" s="411"/>
      <c r="BI14" s="412"/>
      <c r="BJ14" s="412"/>
      <c r="BK14" s="412"/>
      <c r="BL14" s="411"/>
      <c r="BM14" s="411"/>
      <c r="BN14" s="411"/>
      <c r="BO14" s="413">
        <v>137</v>
      </c>
      <c r="BP14" s="414">
        <v>6</v>
      </c>
      <c r="BQ14" s="415"/>
      <c r="BV14" s="417"/>
      <c r="BW14" s="418"/>
    </row>
    <row r="15" spans="1:75" s="416" customFormat="1" ht="64.5" customHeight="1">
      <c r="A15" s="404">
        <v>8</v>
      </c>
      <c r="B15" s="405" t="s">
        <v>107</v>
      </c>
      <c r="C15" s="406">
        <f>IF(ISERROR(VLOOKUP(B15,'KAYIT LİSTESİ'!$B$4:$H$697,2,0)),"",(VLOOKUP(B15,'KAYIT LİSTESİ'!$B$4:$H$697,2,0)))</f>
        <v>677</v>
      </c>
      <c r="D15" s="407">
        <f>IF(ISERROR(VLOOKUP(B15,'KAYIT LİSTESİ'!$B$4:$H$697,4,0)),"",(VLOOKUP(B15,'KAYIT LİSTESİ'!$B$4:$H$697,4,0)))</f>
        <v>37529</v>
      </c>
      <c r="E15" s="408" t="str">
        <f>IF(ISERROR(VLOOKUP(B15,'KAYIT LİSTESİ'!$B$4:$H$697,5,0)),"",(VLOOKUP(B15,'KAYIT LİSTESİ'!$B$4:$H$697,5,0)))</f>
        <v>BEYZANUR UÇAK</v>
      </c>
      <c r="F15" s="408" t="str">
        <f>IF(ISERROR(VLOOKUP(B15,'KAYIT LİSTESİ'!$B$4:$H$697,6,0)),"",(VLOOKUP(B15,'KAYIT LİSTESİ'!$B$4:$H$697,6,0)))</f>
        <v>TRABZON</v>
      </c>
      <c r="G15" s="409" t="s">
        <v>611</v>
      </c>
      <c r="H15" s="409"/>
      <c r="I15" s="409"/>
      <c r="J15" s="410" t="s">
        <v>611</v>
      </c>
      <c r="K15" s="410"/>
      <c r="L15" s="410"/>
      <c r="M15" s="409" t="s">
        <v>606</v>
      </c>
      <c r="N15" s="409" t="s">
        <v>611</v>
      </c>
      <c r="O15" s="409"/>
      <c r="P15" s="410" t="s">
        <v>606</v>
      </c>
      <c r="Q15" s="410" t="s">
        <v>611</v>
      </c>
      <c r="R15" s="410"/>
      <c r="S15" s="409" t="s">
        <v>606</v>
      </c>
      <c r="T15" s="409" t="s">
        <v>611</v>
      </c>
      <c r="U15" s="409"/>
      <c r="V15" s="410" t="s">
        <v>611</v>
      </c>
      <c r="W15" s="410"/>
      <c r="X15" s="410"/>
      <c r="Y15" s="409" t="s">
        <v>606</v>
      </c>
      <c r="Z15" s="409" t="s">
        <v>606</v>
      </c>
      <c r="AA15" s="409" t="s">
        <v>606</v>
      </c>
      <c r="AB15" s="410"/>
      <c r="AC15" s="410"/>
      <c r="AD15" s="410"/>
      <c r="AE15" s="409"/>
      <c r="AF15" s="409"/>
      <c r="AG15" s="409"/>
      <c r="AH15" s="410"/>
      <c r="AI15" s="410"/>
      <c r="AJ15" s="410"/>
      <c r="AK15" s="409"/>
      <c r="AL15" s="409"/>
      <c r="AM15" s="409"/>
      <c r="AN15" s="410"/>
      <c r="AO15" s="410"/>
      <c r="AP15" s="410"/>
      <c r="AQ15" s="409"/>
      <c r="AR15" s="409"/>
      <c r="AS15" s="409"/>
      <c r="AT15" s="410"/>
      <c r="AU15" s="411"/>
      <c r="AV15" s="411"/>
      <c r="AW15" s="409"/>
      <c r="AX15" s="409"/>
      <c r="AY15" s="409"/>
      <c r="AZ15" s="410"/>
      <c r="BA15" s="410"/>
      <c r="BB15" s="410"/>
      <c r="BC15" s="409"/>
      <c r="BD15" s="412"/>
      <c r="BE15" s="412"/>
      <c r="BF15" s="410"/>
      <c r="BG15" s="411"/>
      <c r="BH15" s="411"/>
      <c r="BI15" s="409"/>
      <c r="BJ15" s="412"/>
      <c r="BK15" s="412"/>
      <c r="BL15" s="410"/>
      <c r="BM15" s="411"/>
      <c r="BN15" s="411"/>
      <c r="BO15" s="413">
        <v>131</v>
      </c>
      <c r="BP15" s="414">
        <v>5</v>
      </c>
      <c r="BQ15" s="415"/>
      <c r="BV15" s="417"/>
      <c r="BW15" s="418"/>
    </row>
    <row r="16" spans="1:75" s="416" customFormat="1" ht="64.5" customHeight="1">
      <c r="A16" s="404">
        <v>9</v>
      </c>
      <c r="B16" s="405" t="s">
        <v>106</v>
      </c>
      <c r="C16" s="406">
        <f>IF(ISERROR(VLOOKUP(B16,'KAYIT LİSTESİ'!$B$4:$H$697,2,0)),"",(VLOOKUP(B16,'KAYIT LİSTESİ'!$B$4:$H$697,2,0)))</f>
        <v>499</v>
      </c>
      <c r="D16" s="407">
        <f>IF(ISERROR(VLOOKUP(B16,'KAYIT LİSTESİ'!$B$4:$H$697,4,0)),"",(VLOOKUP(B16,'KAYIT LİSTESİ'!$B$4:$H$697,4,0)))</f>
        <v>36662</v>
      </c>
      <c r="E16" s="408" t="str">
        <f>IF(ISERROR(VLOOKUP(B16,'KAYIT LİSTESİ'!$B$4:$H$697,5,0)),"",(VLOOKUP(B16,'KAYIT LİSTESİ'!$B$4:$H$697,5,0)))</f>
        <v>SUDE GEDİK</v>
      </c>
      <c r="F16" s="408" t="str">
        <f>IF(ISERROR(VLOOKUP(B16,'KAYIT LİSTESİ'!$B$4:$H$697,6,0)),"",(VLOOKUP(B16,'KAYIT LİSTESİ'!$B$4:$H$697,6,0)))</f>
        <v>ZONGULDAK</v>
      </c>
      <c r="G16" s="409" t="s">
        <v>339</v>
      </c>
      <c r="H16" s="409"/>
      <c r="I16" s="409"/>
      <c r="J16" s="410" t="s">
        <v>611</v>
      </c>
      <c r="K16" s="410"/>
      <c r="L16" s="410"/>
      <c r="M16" s="409" t="s">
        <v>611</v>
      </c>
      <c r="N16" s="409"/>
      <c r="O16" s="409"/>
      <c r="P16" s="410" t="s">
        <v>606</v>
      </c>
      <c r="Q16" s="410" t="s">
        <v>611</v>
      </c>
      <c r="R16" s="410"/>
      <c r="S16" s="409" t="s">
        <v>611</v>
      </c>
      <c r="T16" s="409"/>
      <c r="U16" s="409"/>
      <c r="V16" s="410" t="s">
        <v>606</v>
      </c>
      <c r="W16" s="410" t="s">
        <v>606</v>
      </c>
      <c r="X16" s="410" t="s">
        <v>606</v>
      </c>
      <c r="Y16" s="409"/>
      <c r="Z16" s="409"/>
      <c r="AA16" s="409"/>
      <c r="AB16" s="410"/>
      <c r="AC16" s="410"/>
      <c r="AD16" s="410"/>
      <c r="AE16" s="409"/>
      <c r="AF16" s="409"/>
      <c r="AG16" s="409"/>
      <c r="AH16" s="410"/>
      <c r="AI16" s="410"/>
      <c r="AJ16" s="410"/>
      <c r="AK16" s="409"/>
      <c r="AL16" s="409"/>
      <c r="AM16" s="409"/>
      <c r="AN16" s="410"/>
      <c r="AO16" s="410"/>
      <c r="AP16" s="410"/>
      <c r="AQ16" s="409"/>
      <c r="AR16" s="409"/>
      <c r="AS16" s="409"/>
      <c r="AT16" s="410"/>
      <c r="AU16" s="411"/>
      <c r="AV16" s="411"/>
      <c r="AW16" s="412"/>
      <c r="AX16" s="412"/>
      <c r="AY16" s="412"/>
      <c r="AZ16" s="411"/>
      <c r="BA16" s="411"/>
      <c r="BB16" s="411"/>
      <c r="BC16" s="412"/>
      <c r="BD16" s="412"/>
      <c r="BE16" s="412"/>
      <c r="BF16" s="411"/>
      <c r="BG16" s="411"/>
      <c r="BH16" s="411"/>
      <c r="BI16" s="412"/>
      <c r="BJ16" s="412"/>
      <c r="BK16" s="412"/>
      <c r="BL16" s="411"/>
      <c r="BM16" s="411"/>
      <c r="BN16" s="411"/>
      <c r="BO16" s="413">
        <v>128</v>
      </c>
      <c r="BP16" s="414">
        <v>4</v>
      </c>
      <c r="BQ16" s="415"/>
      <c r="BV16" s="417"/>
      <c r="BW16" s="418"/>
    </row>
    <row r="17" spans="1:75" s="416" customFormat="1" ht="64.5" customHeight="1">
      <c r="A17" s="404">
        <v>10</v>
      </c>
      <c r="B17" s="405" t="s">
        <v>113</v>
      </c>
      <c r="C17" s="406">
        <f>IF(ISERROR(VLOOKUP(B17,'KAYIT LİSTESİ'!$B$4:$H$697,2,0)),"",(VLOOKUP(B17,'KAYIT LİSTESİ'!$B$4:$H$697,2,0)))</f>
        <v>765</v>
      </c>
      <c r="D17" s="407">
        <f>IF(ISERROR(VLOOKUP(B17,'KAYIT LİSTESİ'!$B$4:$H$697,4,0)),"",(VLOOKUP(B17,'KAYIT LİSTESİ'!$B$4:$H$697,4,0)))</f>
        <v>0</v>
      </c>
      <c r="E17" s="408" t="str">
        <f>IF(ISERROR(VLOOKUP(B17,'KAYIT LİSTESİ'!$B$4:$H$697,5,0)),"",(VLOOKUP(B17,'KAYIT LİSTESİ'!$B$4:$H$697,5,0)))</f>
        <v>LEYLA ÖZTÜRK</v>
      </c>
      <c r="F17" s="408" t="str">
        <f>IF(ISERROR(VLOOKUP(B17,'KAYIT LİSTESİ'!$B$4:$H$697,6,0)),"",(VLOOKUP(B17,'KAYIT LİSTESİ'!$B$4:$H$697,6,0)))</f>
        <v>GAZİANTEP</v>
      </c>
      <c r="G17" s="409" t="s">
        <v>611</v>
      </c>
      <c r="H17" s="409"/>
      <c r="I17" s="409"/>
      <c r="J17" s="410" t="s">
        <v>611</v>
      </c>
      <c r="K17" s="410"/>
      <c r="L17" s="410"/>
      <c r="M17" s="409" t="s">
        <v>611</v>
      </c>
      <c r="N17" s="409"/>
      <c r="O17" s="409"/>
      <c r="P17" s="410" t="s">
        <v>606</v>
      </c>
      <c r="Q17" s="410" t="s">
        <v>606</v>
      </c>
      <c r="R17" s="410" t="s">
        <v>611</v>
      </c>
      <c r="S17" s="409" t="s">
        <v>606</v>
      </c>
      <c r="T17" s="409" t="s">
        <v>606</v>
      </c>
      <c r="U17" s="409" t="s">
        <v>606</v>
      </c>
      <c r="V17" s="410"/>
      <c r="W17" s="410"/>
      <c r="X17" s="410"/>
      <c r="Y17" s="409"/>
      <c r="Z17" s="409"/>
      <c r="AA17" s="409"/>
      <c r="AB17" s="410"/>
      <c r="AC17" s="410"/>
      <c r="AD17" s="410"/>
      <c r="AE17" s="409"/>
      <c r="AF17" s="409"/>
      <c r="AG17" s="409"/>
      <c r="AH17" s="410"/>
      <c r="AI17" s="410"/>
      <c r="AJ17" s="410"/>
      <c r="AK17" s="409"/>
      <c r="AL17" s="409"/>
      <c r="AM17" s="409"/>
      <c r="AN17" s="410"/>
      <c r="AO17" s="410"/>
      <c r="AP17" s="410"/>
      <c r="AQ17" s="409"/>
      <c r="AR17" s="409"/>
      <c r="AS17" s="409"/>
      <c r="AT17" s="410"/>
      <c r="AU17" s="411"/>
      <c r="AV17" s="411"/>
      <c r="AW17" s="412"/>
      <c r="AX17" s="412"/>
      <c r="AY17" s="412"/>
      <c r="AZ17" s="411"/>
      <c r="BA17" s="411"/>
      <c r="BB17" s="411"/>
      <c r="BC17" s="412"/>
      <c r="BD17" s="412"/>
      <c r="BE17" s="412"/>
      <c r="BF17" s="411"/>
      <c r="BG17" s="411"/>
      <c r="BH17" s="411"/>
      <c r="BI17" s="412"/>
      <c r="BJ17" s="412"/>
      <c r="BK17" s="412"/>
      <c r="BL17" s="411"/>
      <c r="BM17" s="411"/>
      <c r="BN17" s="411"/>
      <c r="BO17" s="413">
        <v>125</v>
      </c>
      <c r="BP17" s="414">
        <v>3</v>
      </c>
      <c r="BQ17" s="415"/>
      <c r="BV17" s="417"/>
      <c r="BW17" s="418"/>
    </row>
    <row r="18" spans="1:75" s="416" customFormat="1" ht="64.5" customHeight="1">
      <c r="A18" s="404">
        <v>11</v>
      </c>
      <c r="B18" s="405" t="s">
        <v>108</v>
      </c>
      <c r="C18" s="406">
        <f>IF(ISERROR(VLOOKUP(B18,'KAYIT LİSTESİ'!$B$4:$H$697,2,0)),"",(VLOOKUP(B18,'KAYIT LİSTESİ'!$B$4:$H$697,2,0)))</f>
        <v>944</v>
      </c>
      <c r="D18" s="407">
        <f>IF(ISERROR(VLOOKUP(B18,'KAYIT LİSTESİ'!$B$4:$H$697,4,0)),"",(VLOOKUP(B18,'KAYIT LİSTESİ'!$B$4:$H$697,4,0)))</f>
        <v>36526</v>
      </c>
      <c r="E18" s="408" t="str">
        <f>IF(ISERROR(VLOOKUP(B18,'KAYIT LİSTESİ'!$B$4:$H$697,5,0)),"",(VLOOKUP(B18,'KAYIT LİSTESİ'!$B$4:$H$697,5,0)))</f>
        <v>HASRET URNEK</v>
      </c>
      <c r="F18" s="408" t="str">
        <f>IF(ISERROR(VLOOKUP(B18,'KAYIT LİSTESİ'!$B$4:$H$697,6,0)),"",(VLOOKUP(B18,'KAYIT LİSTESİ'!$B$4:$H$697,6,0)))</f>
        <v>MUŞ</v>
      </c>
      <c r="G18" s="409" t="s">
        <v>606</v>
      </c>
      <c r="H18" s="409" t="s">
        <v>606</v>
      </c>
      <c r="I18" s="409" t="s">
        <v>611</v>
      </c>
      <c r="J18" s="410" t="s">
        <v>606</v>
      </c>
      <c r="K18" s="410" t="s">
        <v>611</v>
      </c>
      <c r="L18" s="410"/>
      <c r="M18" s="409" t="s">
        <v>606</v>
      </c>
      <c r="N18" s="409" t="s">
        <v>611</v>
      </c>
      <c r="O18" s="409"/>
      <c r="P18" s="410" t="s">
        <v>606</v>
      </c>
      <c r="Q18" s="410" t="s">
        <v>606</v>
      </c>
      <c r="R18" s="410" t="s">
        <v>606</v>
      </c>
      <c r="S18" s="409"/>
      <c r="T18" s="409"/>
      <c r="U18" s="409"/>
      <c r="V18" s="410"/>
      <c r="W18" s="410"/>
      <c r="X18" s="410"/>
      <c r="Y18" s="409"/>
      <c r="Z18" s="409"/>
      <c r="AA18" s="409"/>
      <c r="AB18" s="410"/>
      <c r="AC18" s="410"/>
      <c r="AD18" s="410"/>
      <c r="AE18" s="409"/>
      <c r="AF18" s="409"/>
      <c r="AG18" s="409"/>
      <c r="AH18" s="410"/>
      <c r="AI18" s="410"/>
      <c r="AJ18" s="410"/>
      <c r="AK18" s="409"/>
      <c r="AL18" s="409"/>
      <c r="AM18" s="409"/>
      <c r="AN18" s="410"/>
      <c r="AO18" s="410"/>
      <c r="AP18" s="410"/>
      <c r="AQ18" s="409"/>
      <c r="AR18" s="409"/>
      <c r="AS18" s="409"/>
      <c r="AT18" s="410"/>
      <c r="AU18" s="411"/>
      <c r="AV18" s="411"/>
      <c r="AW18" s="412"/>
      <c r="AX18" s="412"/>
      <c r="AY18" s="412"/>
      <c r="AZ18" s="411"/>
      <c r="BA18" s="411"/>
      <c r="BB18" s="411"/>
      <c r="BC18" s="412"/>
      <c r="BD18" s="412"/>
      <c r="BE18" s="412"/>
      <c r="BF18" s="411"/>
      <c r="BG18" s="411"/>
      <c r="BH18" s="411"/>
      <c r="BI18" s="412"/>
      <c r="BJ18" s="412"/>
      <c r="BK18" s="412"/>
      <c r="BL18" s="411"/>
      <c r="BM18" s="411"/>
      <c r="BN18" s="411"/>
      <c r="BO18" s="413">
        <v>120</v>
      </c>
      <c r="BP18" s="414">
        <v>2</v>
      </c>
      <c r="BQ18" s="415"/>
      <c r="BV18" s="417"/>
      <c r="BW18" s="418"/>
    </row>
    <row r="19" spans="1:75" s="416" customFormat="1" ht="64.5" customHeight="1">
      <c r="A19" s="404" t="s">
        <v>339</v>
      </c>
      <c r="B19" s="405" t="s">
        <v>114</v>
      </c>
      <c r="C19" s="406">
        <f>IF(ISERROR(VLOOKUP(B19,'KAYIT LİSTESİ'!$B$4:$H$697,2,0)),"",(VLOOKUP(B19,'KAYIT LİSTESİ'!$B$4:$H$697,2,0)))</f>
        <v>773</v>
      </c>
      <c r="D19" s="407">
        <f>IF(ISERROR(VLOOKUP(B19,'KAYIT LİSTESİ'!$B$4:$H$697,4,0)),"",(VLOOKUP(B19,'KAYIT LİSTESİ'!$B$4:$H$697,4,0)))</f>
        <v>36836</v>
      </c>
      <c r="E19" s="408" t="str">
        <f>IF(ISERROR(VLOOKUP(B19,'KAYIT LİSTESİ'!$B$4:$H$697,5,0)),"",(VLOOKUP(B19,'KAYIT LİSTESİ'!$B$4:$H$697,5,0)))</f>
        <v>ZEHRA AKDAĞ</v>
      </c>
      <c r="F19" s="408" t="str">
        <f>IF(ISERROR(VLOOKUP(B19,'KAYIT LİSTESİ'!$B$4:$H$697,6,0)),"",(VLOOKUP(B19,'KAYIT LİSTESİ'!$B$4:$H$697,6,0)))</f>
        <v>ŞANLIURFA</v>
      </c>
      <c r="G19" s="409" t="s">
        <v>606</v>
      </c>
      <c r="H19" s="409" t="s">
        <v>606</v>
      </c>
      <c r="I19" s="409" t="s">
        <v>606</v>
      </c>
      <c r="J19" s="410"/>
      <c r="K19" s="410"/>
      <c r="L19" s="410"/>
      <c r="M19" s="409"/>
      <c r="N19" s="409"/>
      <c r="O19" s="409"/>
      <c r="P19" s="410"/>
      <c r="Q19" s="410"/>
      <c r="R19" s="410"/>
      <c r="S19" s="409"/>
      <c r="T19" s="409"/>
      <c r="U19" s="409"/>
      <c r="V19" s="410"/>
      <c r="W19" s="410"/>
      <c r="X19" s="410"/>
      <c r="Y19" s="409"/>
      <c r="Z19" s="409"/>
      <c r="AA19" s="409"/>
      <c r="AB19" s="410"/>
      <c r="AC19" s="410"/>
      <c r="AD19" s="410"/>
      <c r="AE19" s="409"/>
      <c r="AF19" s="409"/>
      <c r="AG19" s="409"/>
      <c r="AH19" s="410"/>
      <c r="AI19" s="410"/>
      <c r="AJ19" s="410"/>
      <c r="AK19" s="409"/>
      <c r="AL19" s="409"/>
      <c r="AM19" s="409"/>
      <c r="AN19" s="410"/>
      <c r="AO19" s="410"/>
      <c r="AP19" s="410"/>
      <c r="AQ19" s="409"/>
      <c r="AR19" s="409"/>
      <c r="AS19" s="409"/>
      <c r="AT19" s="410"/>
      <c r="AU19" s="411"/>
      <c r="AV19" s="411"/>
      <c r="AW19" s="412"/>
      <c r="AX19" s="412"/>
      <c r="AY19" s="412"/>
      <c r="AZ19" s="411"/>
      <c r="BA19" s="411"/>
      <c r="BB19" s="411"/>
      <c r="BC19" s="412"/>
      <c r="BD19" s="412"/>
      <c r="BE19" s="412"/>
      <c r="BF19" s="411"/>
      <c r="BG19" s="411"/>
      <c r="BH19" s="411"/>
      <c r="BI19" s="412"/>
      <c r="BJ19" s="412"/>
      <c r="BK19" s="412"/>
      <c r="BL19" s="411"/>
      <c r="BM19" s="411"/>
      <c r="BN19" s="411"/>
      <c r="BO19" s="413" t="s">
        <v>613</v>
      </c>
      <c r="BP19" s="414">
        <v>0</v>
      </c>
      <c r="BQ19" s="415"/>
      <c r="BV19" s="417"/>
      <c r="BW19" s="418"/>
    </row>
    <row r="20" spans="1:75" s="416" customFormat="1" ht="64.5" customHeight="1">
      <c r="A20" s="428">
        <v>13</v>
      </c>
      <c r="B20" s="405" t="s">
        <v>116</v>
      </c>
      <c r="C20" s="406">
        <f>IF(ISERROR(VLOOKUP(B20,'KAYIT LİSTESİ'!$B$4:$H$697,2,0)),"",(VLOOKUP(B20,'KAYIT LİSTESİ'!$B$4:$H$697,2,0)))</f>
      </c>
      <c r="D20" s="407">
        <f>IF(ISERROR(VLOOKUP(B20,'KAYIT LİSTESİ'!$B$4:$H$697,4,0)),"",(VLOOKUP(B20,'KAYIT LİSTESİ'!$B$4:$H$697,4,0)))</f>
      </c>
      <c r="E20" s="408">
        <f>IF(ISERROR(VLOOKUP(B20,'KAYIT LİSTESİ'!$B$4:$H$697,5,0)),"",(VLOOKUP(B20,'KAYIT LİSTESİ'!$B$4:$H$697,5,0)))</f>
      </c>
      <c r="F20" s="408">
        <f>IF(ISERROR(VLOOKUP(B20,'KAYIT LİSTESİ'!$B$4:$H$697,6,0)),"",(VLOOKUP(B20,'KAYIT LİSTESİ'!$B$4:$H$697,6,0)))</f>
      </c>
      <c r="G20" s="409"/>
      <c r="H20" s="409"/>
      <c r="I20" s="409"/>
      <c r="J20" s="410"/>
      <c r="K20" s="410"/>
      <c r="L20" s="410"/>
      <c r="M20" s="409"/>
      <c r="N20" s="409"/>
      <c r="O20" s="409"/>
      <c r="P20" s="410"/>
      <c r="Q20" s="410"/>
      <c r="R20" s="410"/>
      <c r="S20" s="409"/>
      <c r="T20" s="409"/>
      <c r="U20" s="409"/>
      <c r="V20" s="410"/>
      <c r="W20" s="410"/>
      <c r="X20" s="410"/>
      <c r="Y20" s="409"/>
      <c r="Z20" s="409"/>
      <c r="AA20" s="409"/>
      <c r="AB20" s="410"/>
      <c r="AC20" s="410"/>
      <c r="AD20" s="410"/>
      <c r="AE20" s="409"/>
      <c r="AF20" s="409"/>
      <c r="AG20" s="409"/>
      <c r="AH20" s="410"/>
      <c r="AI20" s="410"/>
      <c r="AJ20" s="410"/>
      <c r="AK20" s="409"/>
      <c r="AL20" s="409"/>
      <c r="AM20" s="409"/>
      <c r="AN20" s="410"/>
      <c r="AO20" s="410"/>
      <c r="AP20" s="410"/>
      <c r="AQ20" s="409"/>
      <c r="AR20" s="409"/>
      <c r="AS20" s="409"/>
      <c r="AT20" s="410"/>
      <c r="AU20" s="411"/>
      <c r="AV20" s="411"/>
      <c r="AW20" s="412"/>
      <c r="AX20" s="412"/>
      <c r="AY20" s="412"/>
      <c r="AZ20" s="411"/>
      <c r="BA20" s="411"/>
      <c r="BB20" s="411"/>
      <c r="BC20" s="412"/>
      <c r="BD20" s="412"/>
      <c r="BE20" s="412"/>
      <c r="BF20" s="411"/>
      <c r="BG20" s="411"/>
      <c r="BH20" s="411"/>
      <c r="BI20" s="412"/>
      <c r="BJ20" s="412"/>
      <c r="BK20" s="412"/>
      <c r="BL20" s="411"/>
      <c r="BM20" s="411"/>
      <c r="BN20" s="411"/>
      <c r="BO20" s="413"/>
      <c r="BP20" s="414"/>
      <c r="BQ20" s="415"/>
      <c r="BV20" s="417"/>
      <c r="BW20" s="418"/>
    </row>
    <row r="21" spans="1:75" s="416" customFormat="1" ht="64.5" customHeight="1">
      <c r="A21" s="428">
        <v>14</v>
      </c>
      <c r="B21" s="405" t="s">
        <v>117</v>
      </c>
      <c r="C21" s="406">
        <f>IF(ISERROR(VLOOKUP(B21,'KAYIT LİSTESİ'!$B$4:$H$697,2,0)),"",(VLOOKUP(B21,'KAYIT LİSTESİ'!$B$4:$H$697,2,0)))</f>
      </c>
      <c r="D21" s="407">
        <f>IF(ISERROR(VLOOKUP(B21,'KAYIT LİSTESİ'!$B$4:$H$697,4,0)),"",(VLOOKUP(B21,'KAYIT LİSTESİ'!$B$4:$H$697,4,0)))</f>
      </c>
      <c r="E21" s="408">
        <f>IF(ISERROR(VLOOKUP(B21,'KAYIT LİSTESİ'!$B$4:$H$697,5,0)),"",(VLOOKUP(B21,'KAYIT LİSTESİ'!$B$4:$H$697,5,0)))</f>
      </c>
      <c r="F21" s="408">
        <f>IF(ISERROR(VLOOKUP(B21,'KAYIT LİSTESİ'!$B$4:$H$697,6,0)),"",(VLOOKUP(B21,'KAYIT LİSTESİ'!$B$4:$H$697,6,0)))</f>
      </c>
      <c r="G21" s="409"/>
      <c r="H21" s="409"/>
      <c r="I21" s="409"/>
      <c r="J21" s="410"/>
      <c r="K21" s="410"/>
      <c r="L21" s="410"/>
      <c r="M21" s="409"/>
      <c r="N21" s="409"/>
      <c r="O21" s="409"/>
      <c r="P21" s="410"/>
      <c r="Q21" s="410"/>
      <c r="R21" s="410"/>
      <c r="S21" s="409"/>
      <c r="T21" s="409"/>
      <c r="U21" s="409"/>
      <c r="V21" s="410"/>
      <c r="W21" s="410"/>
      <c r="X21" s="410"/>
      <c r="Y21" s="409"/>
      <c r="Z21" s="409"/>
      <c r="AA21" s="409"/>
      <c r="AB21" s="410"/>
      <c r="AC21" s="410"/>
      <c r="AD21" s="410"/>
      <c r="AE21" s="409"/>
      <c r="AF21" s="409"/>
      <c r="AG21" s="409"/>
      <c r="AH21" s="410"/>
      <c r="AI21" s="410"/>
      <c r="AJ21" s="410"/>
      <c r="AK21" s="409"/>
      <c r="AL21" s="409"/>
      <c r="AM21" s="409"/>
      <c r="AN21" s="410"/>
      <c r="AO21" s="410"/>
      <c r="AP21" s="410"/>
      <c r="AQ21" s="409"/>
      <c r="AR21" s="409"/>
      <c r="AS21" s="409"/>
      <c r="AT21" s="410"/>
      <c r="AU21" s="411"/>
      <c r="AV21" s="411"/>
      <c r="AW21" s="412"/>
      <c r="AX21" s="412"/>
      <c r="AY21" s="412"/>
      <c r="AZ21" s="411"/>
      <c r="BA21" s="411"/>
      <c r="BB21" s="411"/>
      <c r="BC21" s="412"/>
      <c r="BD21" s="412"/>
      <c r="BE21" s="412"/>
      <c r="BF21" s="411"/>
      <c r="BG21" s="411"/>
      <c r="BH21" s="411"/>
      <c r="BI21" s="412"/>
      <c r="BJ21" s="412"/>
      <c r="BK21" s="412"/>
      <c r="BL21" s="411"/>
      <c r="BM21" s="411"/>
      <c r="BN21" s="411"/>
      <c r="BO21" s="413"/>
      <c r="BP21" s="414"/>
      <c r="BQ21" s="415"/>
      <c r="BV21" s="417"/>
      <c r="BW21" s="418"/>
    </row>
    <row r="22" spans="1:75" s="416" customFormat="1" ht="64.5" customHeight="1">
      <c r="A22" s="428">
        <v>15</v>
      </c>
      <c r="B22" s="405" t="s">
        <v>118</v>
      </c>
      <c r="C22" s="406">
        <f>IF(ISERROR(VLOOKUP(B22,'KAYIT LİSTESİ'!$B$4:$H$697,2,0)),"",(VLOOKUP(B22,'KAYIT LİSTESİ'!$B$4:$H$697,2,0)))</f>
      </c>
      <c r="D22" s="407">
        <f>IF(ISERROR(VLOOKUP(B22,'KAYIT LİSTESİ'!$B$4:$H$697,4,0)),"",(VLOOKUP(B22,'KAYIT LİSTESİ'!$B$4:$H$697,4,0)))</f>
      </c>
      <c r="E22" s="408">
        <f>IF(ISERROR(VLOOKUP(B22,'KAYIT LİSTESİ'!$B$4:$H$697,5,0)),"",(VLOOKUP(B22,'KAYIT LİSTESİ'!$B$4:$H$697,5,0)))</f>
      </c>
      <c r="F22" s="408">
        <f>IF(ISERROR(VLOOKUP(B22,'KAYIT LİSTESİ'!$B$4:$H$697,6,0)),"",(VLOOKUP(B22,'KAYIT LİSTESİ'!$B$4:$H$697,6,0)))</f>
      </c>
      <c r="G22" s="409"/>
      <c r="H22" s="409"/>
      <c r="I22" s="409"/>
      <c r="J22" s="410"/>
      <c r="K22" s="410"/>
      <c r="L22" s="410"/>
      <c r="M22" s="409"/>
      <c r="N22" s="409"/>
      <c r="O22" s="409"/>
      <c r="P22" s="410"/>
      <c r="Q22" s="410"/>
      <c r="R22" s="410"/>
      <c r="S22" s="409"/>
      <c r="T22" s="409"/>
      <c r="U22" s="409"/>
      <c r="V22" s="410"/>
      <c r="W22" s="410"/>
      <c r="X22" s="410"/>
      <c r="Y22" s="409"/>
      <c r="Z22" s="409"/>
      <c r="AA22" s="409"/>
      <c r="AB22" s="410"/>
      <c r="AC22" s="410"/>
      <c r="AD22" s="410"/>
      <c r="AE22" s="409"/>
      <c r="AF22" s="409"/>
      <c r="AG22" s="409"/>
      <c r="AH22" s="410"/>
      <c r="AI22" s="410"/>
      <c r="AJ22" s="410"/>
      <c r="AK22" s="409"/>
      <c r="AL22" s="409"/>
      <c r="AM22" s="409"/>
      <c r="AN22" s="410"/>
      <c r="AO22" s="410"/>
      <c r="AP22" s="410"/>
      <c r="AQ22" s="409"/>
      <c r="AR22" s="409"/>
      <c r="AS22" s="409"/>
      <c r="AT22" s="410"/>
      <c r="AU22" s="411"/>
      <c r="AV22" s="411"/>
      <c r="AW22" s="412"/>
      <c r="AX22" s="412"/>
      <c r="AY22" s="412"/>
      <c r="AZ22" s="411"/>
      <c r="BA22" s="411"/>
      <c r="BB22" s="411"/>
      <c r="BC22" s="412"/>
      <c r="BD22" s="412"/>
      <c r="BE22" s="412"/>
      <c r="BF22" s="411"/>
      <c r="BG22" s="411"/>
      <c r="BH22" s="411"/>
      <c r="BI22" s="412"/>
      <c r="BJ22" s="412"/>
      <c r="BK22" s="412"/>
      <c r="BL22" s="411"/>
      <c r="BM22" s="411"/>
      <c r="BN22" s="411"/>
      <c r="BO22" s="413"/>
      <c r="BP22" s="414"/>
      <c r="BQ22" s="415"/>
      <c r="BV22" s="417"/>
      <c r="BW22" s="418"/>
    </row>
    <row r="23" spans="1:75" s="416" customFormat="1" ht="64.5" customHeight="1">
      <c r="A23" s="428">
        <v>16</v>
      </c>
      <c r="B23" s="405" t="s">
        <v>119</v>
      </c>
      <c r="C23" s="406">
        <f>IF(ISERROR(VLOOKUP(B23,'KAYIT LİSTESİ'!$B$4:$H$697,2,0)),"",(VLOOKUP(B23,'KAYIT LİSTESİ'!$B$4:$H$697,2,0)))</f>
      </c>
      <c r="D23" s="407">
        <f>IF(ISERROR(VLOOKUP(B23,'KAYIT LİSTESİ'!$B$4:$H$697,4,0)),"",(VLOOKUP(B23,'KAYIT LİSTESİ'!$B$4:$H$697,4,0)))</f>
      </c>
      <c r="E23" s="408">
        <f>IF(ISERROR(VLOOKUP(B23,'KAYIT LİSTESİ'!$B$4:$H$697,5,0)),"",(VLOOKUP(B23,'KAYIT LİSTESİ'!$B$4:$H$697,5,0)))</f>
      </c>
      <c r="F23" s="408">
        <f>IF(ISERROR(VLOOKUP(B23,'KAYIT LİSTESİ'!$B$4:$H$697,6,0)),"",(VLOOKUP(B23,'KAYIT LİSTESİ'!$B$4:$H$697,6,0)))</f>
      </c>
      <c r="G23" s="409"/>
      <c r="H23" s="409"/>
      <c r="I23" s="409"/>
      <c r="J23" s="410"/>
      <c r="K23" s="410"/>
      <c r="L23" s="410"/>
      <c r="M23" s="409"/>
      <c r="N23" s="409"/>
      <c r="O23" s="409"/>
      <c r="P23" s="410"/>
      <c r="Q23" s="410"/>
      <c r="R23" s="410"/>
      <c r="S23" s="409"/>
      <c r="T23" s="409"/>
      <c r="U23" s="409"/>
      <c r="V23" s="410"/>
      <c r="W23" s="410"/>
      <c r="X23" s="410"/>
      <c r="Y23" s="409"/>
      <c r="Z23" s="409"/>
      <c r="AA23" s="409"/>
      <c r="AB23" s="410"/>
      <c r="AC23" s="410"/>
      <c r="AD23" s="410"/>
      <c r="AE23" s="409"/>
      <c r="AF23" s="409"/>
      <c r="AG23" s="409"/>
      <c r="AH23" s="410"/>
      <c r="AI23" s="410"/>
      <c r="AJ23" s="410"/>
      <c r="AK23" s="409"/>
      <c r="AL23" s="409"/>
      <c r="AM23" s="409"/>
      <c r="AN23" s="410"/>
      <c r="AO23" s="410"/>
      <c r="AP23" s="410"/>
      <c r="AQ23" s="409"/>
      <c r="AR23" s="409"/>
      <c r="AS23" s="409"/>
      <c r="AT23" s="410"/>
      <c r="AU23" s="411"/>
      <c r="AV23" s="411"/>
      <c r="AW23" s="412"/>
      <c r="AX23" s="412"/>
      <c r="AY23" s="412"/>
      <c r="AZ23" s="411"/>
      <c r="BA23" s="411"/>
      <c r="BB23" s="411"/>
      <c r="BC23" s="412"/>
      <c r="BD23" s="412"/>
      <c r="BE23" s="412"/>
      <c r="BF23" s="411"/>
      <c r="BG23" s="411"/>
      <c r="BH23" s="411"/>
      <c r="BI23" s="412"/>
      <c r="BJ23" s="412"/>
      <c r="BK23" s="412"/>
      <c r="BL23" s="411"/>
      <c r="BM23" s="411"/>
      <c r="BN23" s="411"/>
      <c r="BO23" s="413"/>
      <c r="BP23" s="414"/>
      <c r="BQ23" s="415"/>
      <c r="BV23" s="417"/>
      <c r="BW23" s="418"/>
    </row>
    <row r="24" spans="1:75" s="416" customFormat="1" ht="64.5" customHeight="1">
      <c r="A24" s="428">
        <v>17</v>
      </c>
      <c r="B24" s="405" t="s">
        <v>120</v>
      </c>
      <c r="C24" s="406">
        <f>IF(ISERROR(VLOOKUP(B24,'KAYIT LİSTESİ'!$B$4:$H$697,2,0)),"",(VLOOKUP(B24,'KAYIT LİSTESİ'!$B$4:$H$697,2,0)))</f>
      </c>
      <c r="D24" s="407">
        <f>IF(ISERROR(VLOOKUP(B24,'KAYIT LİSTESİ'!$B$4:$H$697,4,0)),"",(VLOOKUP(B24,'KAYIT LİSTESİ'!$B$4:$H$697,4,0)))</f>
      </c>
      <c r="E24" s="408">
        <f>IF(ISERROR(VLOOKUP(B24,'KAYIT LİSTESİ'!$B$4:$H$697,5,0)),"",(VLOOKUP(B24,'KAYIT LİSTESİ'!$B$4:$H$697,5,0)))</f>
      </c>
      <c r="F24" s="408">
        <f>IF(ISERROR(VLOOKUP(B24,'KAYIT LİSTESİ'!$B$4:$H$697,6,0)),"",(VLOOKUP(B24,'KAYIT LİSTESİ'!$B$4:$H$697,6,0)))</f>
      </c>
      <c r="G24" s="409"/>
      <c r="H24" s="409"/>
      <c r="I24" s="409"/>
      <c r="J24" s="410"/>
      <c r="K24" s="410"/>
      <c r="L24" s="410"/>
      <c r="M24" s="409"/>
      <c r="N24" s="409"/>
      <c r="O24" s="409"/>
      <c r="P24" s="410"/>
      <c r="Q24" s="410"/>
      <c r="R24" s="410"/>
      <c r="S24" s="409"/>
      <c r="T24" s="409"/>
      <c r="U24" s="409"/>
      <c r="V24" s="410"/>
      <c r="W24" s="410"/>
      <c r="X24" s="410"/>
      <c r="Y24" s="409"/>
      <c r="Z24" s="409"/>
      <c r="AA24" s="409"/>
      <c r="AB24" s="410"/>
      <c r="AC24" s="410"/>
      <c r="AD24" s="410"/>
      <c r="AE24" s="409"/>
      <c r="AF24" s="409"/>
      <c r="AG24" s="409"/>
      <c r="AH24" s="410"/>
      <c r="AI24" s="410"/>
      <c r="AJ24" s="410"/>
      <c r="AK24" s="409"/>
      <c r="AL24" s="409"/>
      <c r="AM24" s="409"/>
      <c r="AN24" s="410"/>
      <c r="AO24" s="410"/>
      <c r="AP24" s="410"/>
      <c r="AQ24" s="409"/>
      <c r="AR24" s="409"/>
      <c r="AS24" s="409"/>
      <c r="AT24" s="410"/>
      <c r="AU24" s="411"/>
      <c r="AV24" s="411"/>
      <c r="AW24" s="412"/>
      <c r="AX24" s="412"/>
      <c r="AY24" s="412"/>
      <c r="AZ24" s="411"/>
      <c r="BA24" s="411"/>
      <c r="BB24" s="411"/>
      <c r="BC24" s="412"/>
      <c r="BD24" s="412"/>
      <c r="BE24" s="412"/>
      <c r="BF24" s="411"/>
      <c r="BG24" s="411"/>
      <c r="BH24" s="411"/>
      <c r="BI24" s="412"/>
      <c r="BJ24" s="412"/>
      <c r="BK24" s="412"/>
      <c r="BL24" s="411"/>
      <c r="BM24" s="411"/>
      <c r="BN24" s="411"/>
      <c r="BO24" s="413"/>
      <c r="BP24" s="414"/>
      <c r="BQ24" s="415"/>
      <c r="BV24" s="417"/>
      <c r="BW24" s="418"/>
    </row>
    <row r="25" spans="1:75" s="416" customFormat="1" ht="64.5" customHeight="1">
      <c r="A25" s="428">
        <v>18</v>
      </c>
      <c r="B25" s="405" t="s">
        <v>121</v>
      </c>
      <c r="C25" s="406">
        <f>IF(ISERROR(VLOOKUP(B25,'KAYIT LİSTESİ'!$B$4:$H$697,2,0)),"",(VLOOKUP(B25,'KAYIT LİSTESİ'!$B$4:$H$697,2,0)))</f>
      </c>
      <c r="D25" s="407">
        <f>IF(ISERROR(VLOOKUP(B25,'KAYIT LİSTESİ'!$B$4:$H$697,4,0)),"",(VLOOKUP(B25,'KAYIT LİSTESİ'!$B$4:$H$697,4,0)))</f>
      </c>
      <c r="E25" s="408">
        <f>IF(ISERROR(VLOOKUP(B25,'KAYIT LİSTESİ'!$B$4:$H$697,5,0)),"",(VLOOKUP(B25,'KAYIT LİSTESİ'!$B$4:$H$697,5,0)))</f>
      </c>
      <c r="F25" s="408">
        <f>IF(ISERROR(VLOOKUP(B25,'KAYIT LİSTESİ'!$B$4:$H$697,6,0)),"",(VLOOKUP(B25,'KAYIT LİSTESİ'!$B$4:$H$697,6,0)))</f>
      </c>
      <c r="G25" s="409"/>
      <c r="H25" s="409"/>
      <c r="I25" s="409"/>
      <c r="J25" s="410"/>
      <c r="K25" s="410"/>
      <c r="L25" s="410"/>
      <c r="M25" s="409"/>
      <c r="N25" s="409"/>
      <c r="O25" s="409"/>
      <c r="P25" s="410"/>
      <c r="Q25" s="410"/>
      <c r="R25" s="410"/>
      <c r="S25" s="409"/>
      <c r="T25" s="409"/>
      <c r="U25" s="409"/>
      <c r="V25" s="410"/>
      <c r="W25" s="410"/>
      <c r="X25" s="410"/>
      <c r="Y25" s="409"/>
      <c r="Z25" s="409"/>
      <c r="AA25" s="409"/>
      <c r="AB25" s="410"/>
      <c r="AC25" s="410"/>
      <c r="AD25" s="410"/>
      <c r="AE25" s="409"/>
      <c r="AF25" s="409"/>
      <c r="AG25" s="409"/>
      <c r="AH25" s="410"/>
      <c r="AI25" s="410"/>
      <c r="AJ25" s="410"/>
      <c r="AK25" s="409"/>
      <c r="AL25" s="409"/>
      <c r="AM25" s="409"/>
      <c r="AN25" s="410"/>
      <c r="AO25" s="410"/>
      <c r="AP25" s="410"/>
      <c r="AQ25" s="409"/>
      <c r="AR25" s="409"/>
      <c r="AS25" s="409"/>
      <c r="AT25" s="410"/>
      <c r="AU25" s="411"/>
      <c r="AV25" s="411"/>
      <c r="AW25" s="412"/>
      <c r="AX25" s="412"/>
      <c r="AY25" s="412"/>
      <c r="AZ25" s="411"/>
      <c r="BA25" s="411"/>
      <c r="BB25" s="411"/>
      <c r="BC25" s="412"/>
      <c r="BD25" s="412"/>
      <c r="BE25" s="412"/>
      <c r="BF25" s="411"/>
      <c r="BG25" s="411"/>
      <c r="BH25" s="411"/>
      <c r="BI25" s="412"/>
      <c r="BJ25" s="412"/>
      <c r="BK25" s="412"/>
      <c r="BL25" s="411"/>
      <c r="BM25" s="411"/>
      <c r="BN25" s="411"/>
      <c r="BO25" s="413"/>
      <c r="BP25" s="414"/>
      <c r="BQ25" s="415"/>
      <c r="BV25" s="417"/>
      <c r="BW25" s="418"/>
    </row>
    <row r="26" spans="1:75" s="416" customFormat="1" ht="64.5" customHeight="1">
      <c r="A26" s="428">
        <v>19</v>
      </c>
      <c r="B26" s="405" t="s">
        <v>122</v>
      </c>
      <c r="C26" s="406">
        <f>IF(ISERROR(VLOOKUP(B26,'KAYIT LİSTESİ'!$B$4:$H$697,2,0)),"",(VLOOKUP(B26,'KAYIT LİSTESİ'!$B$4:$H$697,2,0)))</f>
      </c>
      <c r="D26" s="407">
        <f>IF(ISERROR(VLOOKUP(B26,'KAYIT LİSTESİ'!$B$4:$H$697,4,0)),"",(VLOOKUP(B26,'KAYIT LİSTESİ'!$B$4:$H$697,4,0)))</f>
      </c>
      <c r="E26" s="408">
        <f>IF(ISERROR(VLOOKUP(B26,'KAYIT LİSTESİ'!$B$4:$H$697,5,0)),"",(VLOOKUP(B26,'KAYIT LİSTESİ'!$B$4:$H$697,5,0)))</f>
      </c>
      <c r="F26" s="408">
        <f>IF(ISERROR(VLOOKUP(B26,'KAYIT LİSTESİ'!$B$4:$H$697,6,0)),"",(VLOOKUP(B26,'KAYIT LİSTESİ'!$B$4:$H$697,6,0)))</f>
      </c>
      <c r="G26" s="409"/>
      <c r="H26" s="409"/>
      <c r="I26" s="409"/>
      <c r="J26" s="410"/>
      <c r="K26" s="410"/>
      <c r="L26" s="410"/>
      <c r="M26" s="409"/>
      <c r="N26" s="409"/>
      <c r="O26" s="409"/>
      <c r="P26" s="410"/>
      <c r="Q26" s="410"/>
      <c r="R26" s="410"/>
      <c r="S26" s="409"/>
      <c r="T26" s="409"/>
      <c r="U26" s="409"/>
      <c r="V26" s="410"/>
      <c r="W26" s="410"/>
      <c r="X26" s="410"/>
      <c r="Y26" s="409"/>
      <c r="Z26" s="409"/>
      <c r="AA26" s="409"/>
      <c r="AB26" s="410"/>
      <c r="AC26" s="410"/>
      <c r="AD26" s="410"/>
      <c r="AE26" s="409"/>
      <c r="AF26" s="409"/>
      <c r="AG26" s="409"/>
      <c r="AH26" s="410"/>
      <c r="AI26" s="410"/>
      <c r="AJ26" s="410"/>
      <c r="AK26" s="409"/>
      <c r="AL26" s="409"/>
      <c r="AM26" s="409"/>
      <c r="AN26" s="410"/>
      <c r="AO26" s="410"/>
      <c r="AP26" s="410"/>
      <c r="AQ26" s="409"/>
      <c r="AR26" s="409"/>
      <c r="AS26" s="409"/>
      <c r="AT26" s="410"/>
      <c r="AU26" s="411"/>
      <c r="AV26" s="411"/>
      <c r="AW26" s="412"/>
      <c r="AX26" s="412"/>
      <c r="AY26" s="412"/>
      <c r="AZ26" s="411"/>
      <c r="BA26" s="411"/>
      <c r="BB26" s="411"/>
      <c r="BC26" s="412"/>
      <c r="BD26" s="412"/>
      <c r="BE26" s="412"/>
      <c r="BF26" s="411"/>
      <c r="BG26" s="411"/>
      <c r="BH26" s="411"/>
      <c r="BI26" s="412"/>
      <c r="BJ26" s="412"/>
      <c r="BK26" s="412"/>
      <c r="BL26" s="411"/>
      <c r="BM26" s="411"/>
      <c r="BN26" s="411"/>
      <c r="BO26" s="413"/>
      <c r="BP26" s="414"/>
      <c r="BQ26" s="415"/>
      <c r="BV26" s="417"/>
      <c r="BW26" s="418"/>
    </row>
    <row r="27" spans="1:75" s="416" customFormat="1" ht="64.5" customHeight="1">
      <c r="A27" s="428">
        <v>20</v>
      </c>
      <c r="B27" s="405" t="s">
        <v>123</v>
      </c>
      <c r="C27" s="406">
        <f>IF(ISERROR(VLOOKUP(B27,'KAYIT LİSTESİ'!$B$4:$H$697,2,0)),"",(VLOOKUP(B27,'KAYIT LİSTESİ'!$B$4:$H$697,2,0)))</f>
      </c>
      <c r="D27" s="407">
        <f>IF(ISERROR(VLOOKUP(B27,'KAYIT LİSTESİ'!$B$4:$H$697,4,0)),"",(VLOOKUP(B27,'KAYIT LİSTESİ'!$B$4:$H$697,4,0)))</f>
      </c>
      <c r="E27" s="408">
        <f>IF(ISERROR(VLOOKUP(B27,'KAYIT LİSTESİ'!$B$4:$H$697,5,0)),"",(VLOOKUP(B27,'KAYIT LİSTESİ'!$B$4:$H$697,5,0)))</f>
      </c>
      <c r="F27" s="408">
        <f>IF(ISERROR(VLOOKUP(B27,'KAYIT LİSTESİ'!$B$4:$H$697,6,0)),"",(VLOOKUP(B27,'KAYIT LİSTESİ'!$B$4:$H$697,6,0)))</f>
      </c>
      <c r="G27" s="409"/>
      <c r="H27" s="409"/>
      <c r="I27" s="409"/>
      <c r="J27" s="410"/>
      <c r="K27" s="410"/>
      <c r="L27" s="410"/>
      <c r="M27" s="409"/>
      <c r="N27" s="409"/>
      <c r="O27" s="409"/>
      <c r="P27" s="410"/>
      <c r="Q27" s="410"/>
      <c r="R27" s="410"/>
      <c r="S27" s="409"/>
      <c r="T27" s="409"/>
      <c r="U27" s="409"/>
      <c r="V27" s="410"/>
      <c r="W27" s="410"/>
      <c r="X27" s="410"/>
      <c r="Y27" s="409"/>
      <c r="Z27" s="409"/>
      <c r="AA27" s="409"/>
      <c r="AB27" s="410"/>
      <c r="AC27" s="410"/>
      <c r="AD27" s="410"/>
      <c r="AE27" s="409"/>
      <c r="AF27" s="409"/>
      <c r="AG27" s="409"/>
      <c r="AH27" s="410"/>
      <c r="AI27" s="410"/>
      <c r="AJ27" s="410"/>
      <c r="AK27" s="409"/>
      <c r="AL27" s="409"/>
      <c r="AM27" s="409"/>
      <c r="AN27" s="410"/>
      <c r="AO27" s="410"/>
      <c r="AP27" s="410"/>
      <c r="AQ27" s="409"/>
      <c r="AR27" s="409"/>
      <c r="AS27" s="409"/>
      <c r="AT27" s="410"/>
      <c r="AU27" s="411"/>
      <c r="AV27" s="411"/>
      <c r="AW27" s="412"/>
      <c r="AX27" s="412"/>
      <c r="AY27" s="412"/>
      <c r="AZ27" s="411"/>
      <c r="BA27" s="411"/>
      <c r="BB27" s="411"/>
      <c r="BC27" s="412"/>
      <c r="BD27" s="412"/>
      <c r="BE27" s="412"/>
      <c r="BF27" s="411"/>
      <c r="BG27" s="411"/>
      <c r="BH27" s="411"/>
      <c r="BI27" s="412"/>
      <c r="BJ27" s="412"/>
      <c r="BK27" s="412"/>
      <c r="BL27" s="411"/>
      <c r="BM27" s="411"/>
      <c r="BN27" s="411"/>
      <c r="BO27" s="413"/>
      <c r="BP27" s="414"/>
      <c r="BQ27" s="415"/>
      <c r="BV27" s="417"/>
      <c r="BW27" s="418"/>
    </row>
    <row r="28" ht="9" customHeight="1">
      <c r="E28" s="56"/>
    </row>
    <row r="29" spans="1:75" s="78" customFormat="1" ht="22.5">
      <c r="A29" s="74" t="s">
        <v>23</v>
      </c>
      <c r="B29" s="74"/>
      <c r="C29" s="74"/>
      <c r="D29" s="75"/>
      <c r="E29" s="76"/>
      <c r="F29" s="77" t="s">
        <v>0</v>
      </c>
      <c r="J29" s="78" t="s">
        <v>1</v>
      </c>
      <c r="S29" s="78" t="s">
        <v>2</v>
      </c>
      <c r="AA29" s="78" t="s">
        <v>3</v>
      </c>
      <c r="AL29" s="78" t="s">
        <v>3</v>
      </c>
      <c r="BO29" s="79" t="s">
        <v>3</v>
      </c>
      <c r="BP29" s="77"/>
      <c r="BQ29" s="77"/>
      <c r="BV29" s="258"/>
      <c r="BW29" s="256"/>
    </row>
    <row r="30" ht="22.5">
      <c r="E30" s="56"/>
    </row>
    <row r="31" ht="22.5">
      <c r="E31" s="56"/>
    </row>
    <row r="32" ht="22.5">
      <c r="E32" s="56"/>
    </row>
  </sheetData>
  <sheetProtection sort="0"/>
  <mergeCells count="44">
    <mergeCell ref="A1:BQ1"/>
    <mergeCell ref="A2:BQ2"/>
    <mergeCell ref="A3:D3"/>
    <mergeCell ref="E3:F3"/>
    <mergeCell ref="U3:X3"/>
    <mergeCell ref="AA3:AE3"/>
    <mergeCell ref="AF3:AJ3"/>
    <mergeCell ref="AW3:BB3"/>
    <mergeCell ref="BC3:BQ3"/>
    <mergeCell ref="B6:B7"/>
    <mergeCell ref="C6:C7"/>
    <mergeCell ref="D6:D7"/>
    <mergeCell ref="E6:E7"/>
    <mergeCell ref="F6:F7"/>
    <mergeCell ref="M7:O7"/>
    <mergeCell ref="A4:D4"/>
    <mergeCell ref="E4:F4"/>
    <mergeCell ref="BO5:BQ5"/>
    <mergeCell ref="BI7:BK7"/>
    <mergeCell ref="BL7:BN7"/>
    <mergeCell ref="AQ7:AS7"/>
    <mergeCell ref="AT7:AV7"/>
    <mergeCell ref="AW4:BB4"/>
    <mergeCell ref="BC4:BQ4"/>
    <mergeCell ref="A6:A7"/>
    <mergeCell ref="BP6:BP7"/>
    <mergeCell ref="BQ6:BQ7"/>
    <mergeCell ref="AW7:AY7"/>
    <mergeCell ref="AZ7:BB7"/>
    <mergeCell ref="BC7:BE7"/>
    <mergeCell ref="BF7:BH7"/>
    <mergeCell ref="G6:BN6"/>
    <mergeCell ref="AB7:AD7"/>
    <mergeCell ref="AE7:AG7"/>
    <mergeCell ref="S7:U7"/>
    <mergeCell ref="AH7:AJ7"/>
    <mergeCell ref="AK7:AM7"/>
    <mergeCell ref="AN7:AP7"/>
    <mergeCell ref="G7:I7"/>
    <mergeCell ref="J7:L7"/>
    <mergeCell ref="BO6:BO7"/>
    <mergeCell ref="V7:X7"/>
    <mergeCell ref="Y7:AA7"/>
    <mergeCell ref="P7:R7"/>
  </mergeCells>
  <conditionalFormatting sqref="F1:F65536">
    <cfRule type="containsText" priority="1" dxfId="0"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41" bottom="0.41" header="0.1968503937007874" footer="0.1968503937007874"/>
  <pageSetup horizontalDpi="600" verticalDpi="600" orientation="landscape" paperSize="9" scale="33" r:id="rId2"/>
  <ignoredErrors>
    <ignoredError sqref="E4 A2 BO5" unlockedFormula="1"/>
  </ignoredErrors>
  <drawing r:id="rId1"/>
</worksheet>
</file>

<file path=xl/worksheets/sheet13.xml><?xml version="1.0" encoding="utf-8"?>
<worksheet xmlns="http://schemas.openxmlformats.org/spreadsheetml/2006/main" xmlns:r="http://schemas.openxmlformats.org/officeDocument/2006/relationships">
  <sheetPr>
    <tabColor rgb="FFFFC000"/>
  </sheetPr>
  <dimension ref="A1:Q90"/>
  <sheetViews>
    <sheetView view="pageBreakPreview" zoomScale="80" zoomScaleSheetLayoutView="80" zoomScalePageLayoutView="0" workbookViewId="0" topLeftCell="A5">
      <selection activeCell="H15" sqref="H15"/>
    </sheetView>
  </sheetViews>
  <sheetFormatPr defaultColWidth="9.140625" defaultRowHeight="12.75"/>
  <cols>
    <col min="1" max="1" width="6.00390625" style="89" customWidth="1"/>
    <col min="2" max="2" width="16.7109375" style="89" hidden="1" customWidth="1"/>
    <col min="3" max="3" width="7.00390625" style="89" customWidth="1"/>
    <col min="4" max="4" width="15.140625" style="90" bestFit="1" customWidth="1"/>
    <col min="5" max="5" width="25.7109375" style="89" customWidth="1"/>
    <col min="6" max="6" width="15.7109375" style="3" customWidth="1"/>
    <col min="7" max="10" width="10.7109375" style="3" customWidth="1"/>
    <col min="11" max="11" width="10.7109375" style="91" customWidth="1"/>
    <col min="12" max="12" width="10.7109375" style="89" customWidth="1"/>
    <col min="13" max="13" width="10.57421875" style="3" customWidth="1"/>
    <col min="14" max="15" width="9.140625" style="3" customWidth="1"/>
    <col min="16" max="16" width="9.140625" style="265" hidden="1" customWidth="1"/>
    <col min="17" max="17" width="9.140625" style="89" hidden="1" customWidth="1"/>
    <col min="18" max="16384" width="9.140625" style="3" customWidth="1"/>
  </cols>
  <sheetData>
    <row r="1" spans="1:17" ht="48.75" customHeight="1">
      <c r="A1" s="518" t="str">
        <f>'YARIŞMA BİLGİLERİ'!A2:K2</f>
        <v>Gençlik ve Spor Bakanlığı
Spor Genel Müdürlüğü
Spor Faaliyetleri Daire Başkanlığı</v>
      </c>
      <c r="B1" s="518"/>
      <c r="C1" s="518"/>
      <c r="D1" s="518"/>
      <c r="E1" s="518"/>
      <c r="F1" s="518"/>
      <c r="G1" s="518"/>
      <c r="H1" s="518"/>
      <c r="I1" s="518"/>
      <c r="J1" s="518"/>
      <c r="K1" s="518"/>
      <c r="L1" s="518"/>
      <c r="M1" s="518"/>
      <c r="P1" s="265">
        <v>1000</v>
      </c>
      <c r="Q1" s="89">
        <v>1</v>
      </c>
    </row>
    <row r="2" spans="1:17" ht="25.5" customHeight="1">
      <c r="A2" s="519" t="str">
        <f>'YARIŞMA BİLGİLERİ'!A14:K14</f>
        <v>Anadolu Yıldızlar Ligi Final Yarışmaları</v>
      </c>
      <c r="B2" s="519"/>
      <c r="C2" s="519"/>
      <c r="D2" s="519"/>
      <c r="E2" s="519"/>
      <c r="F2" s="519"/>
      <c r="G2" s="519"/>
      <c r="H2" s="519"/>
      <c r="I2" s="519"/>
      <c r="J2" s="519"/>
      <c r="K2" s="519"/>
      <c r="L2" s="519"/>
      <c r="M2" s="519"/>
      <c r="P2" s="265">
        <v>1120</v>
      </c>
      <c r="Q2" s="89">
        <v>2</v>
      </c>
    </row>
    <row r="3" spans="1:17" s="4" customFormat="1" ht="27" customHeight="1">
      <c r="A3" s="530" t="s">
        <v>85</v>
      </c>
      <c r="B3" s="530"/>
      <c r="C3" s="530"/>
      <c r="D3" s="521" t="str">
        <f>'YARIŞMA PROGRAMI'!C17</f>
        <v>Cirit Atma</v>
      </c>
      <c r="E3" s="521"/>
      <c r="F3" s="192"/>
      <c r="G3" s="533"/>
      <c r="H3" s="533"/>
      <c r="I3" s="192" t="s">
        <v>351</v>
      </c>
      <c r="J3" s="534" t="str">
        <f>'YARIŞMA PROGRAMI'!E17</f>
        <v>-</v>
      </c>
      <c r="K3" s="534"/>
      <c r="L3" s="534"/>
      <c r="M3" s="534"/>
      <c r="P3" s="265">
        <v>1200</v>
      </c>
      <c r="Q3" s="89">
        <v>3</v>
      </c>
    </row>
    <row r="4" spans="1:17" s="4" customFormat="1" ht="17.25" customHeight="1">
      <c r="A4" s="522" t="s">
        <v>86</v>
      </c>
      <c r="B4" s="522"/>
      <c r="C4" s="522"/>
      <c r="D4" s="531" t="str">
        <f>'YARIŞMA BİLGİLERİ'!F21</f>
        <v>Yıldız Kızlar</v>
      </c>
      <c r="E4" s="531"/>
      <c r="F4" s="218" t="s">
        <v>308</v>
      </c>
      <c r="G4" s="200" t="s">
        <v>479</v>
      </c>
      <c r="H4" s="200"/>
      <c r="I4" s="358" t="s">
        <v>84</v>
      </c>
      <c r="J4" s="529">
        <f>'YARIŞMA PROGRAMI'!B17</f>
        <v>41777.416666666664</v>
      </c>
      <c r="K4" s="529"/>
      <c r="L4" s="529"/>
      <c r="M4" s="200"/>
      <c r="P4" s="265">
        <v>1280</v>
      </c>
      <c r="Q4" s="89">
        <v>4</v>
      </c>
    </row>
    <row r="5" spans="1:17" ht="15" customHeight="1">
      <c r="A5" s="5"/>
      <c r="B5" s="5"/>
      <c r="C5" s="5"/>
      <c r="D5" s="9"/>
      <c r="E5" s="6"/>
      <c r="F5" s="7"/>
      <c r="G5" s="8"/>
      <c r="H5" s="8"/>
      <c r="I5" s="8"/>
      <c r="J5" s="8"/>
      <c r="K5" s="520">
        <f ca="1">NOW()</f>
        <v>41777.717049074075</v>
      </c>
      <c r="L5" s="520"/>
      <c r="P5" s="265">
        <v>1360</v>
      </c>
      <c r="Q5" s="89">
        <v>5</v>
      </c>
    </row>
    <row r="6" spans="1:17" ht="15.75">
      <c r="A6" s="525" t="s">
        <v>6</v>
      </c>
      <c r="B6" s="525"/>
      <c r="C6" s="527" t="s">
        <v>69</v>
      </c>
      <c r="D6" s="527" t="s">
        <v>88</v>
      </c>
      <c r="E6" s="525" t="s">
        <v>7</v>
      </c>
      <c r="F6" s="525" t="s">
        <v>350</v>
      </c>
      <c r="G6" s="528" t="s">
        <v>349</v>
      </c>
      <c r="H6" s="528"/>
      <c r="I6" s="528"/>
      <c r="J6" s="528"/>
      <c r="K6" s="523" t="s">
        <v>8</v>
      </c>
      <c r="L6" s="523" t="s">
        <v>130</v>
      </c>
      <c r="M6" s="523" t="s">
        <v>9</v>
      </c>
      <c r="P6" s="265">
        <v>1440</v>
      </c>
      <c r="Q6" s="89">
        <v>6</v>
      </c>
    </row>
    <row r="7" spans="1:17" ht="21" customHeight="1">
      <c r="A7" s="525"/>
      <c r="B7" s="525"/>
      <c r="C7" s="527"/>
      <c r="D7" s="527"/>
      <c r="E7" s="525"/>
      <c r="F7" s="525"/>
      <c r="G7" s="401">
        <v>1</v>
      </c>
      <c r="H7" s="401">
        <v>2</v>
      </c>
      <c r="I7" s="401">
        <v>3</v>
      </c>
      <c r="J7" s="401">
        <v>4</v>
      </c>
      <c r="K7" s="523"/>
      <c r="L7" s="523"/>
      <c r="M7" s="523"/>
      <c r="P7" s="265">
        <v>1520</v>
      </c>
      <c r="Q7" s="89">
        <v>7</v>
      </c>
    </row>
    <row r="8" spans="1:17" s="420" customFormat="1" ht="34.5" customHeight="1">
      <c r="A8" s="398">
        <v>1</v>
      </c>
      <c r="B8" s="419" t="s">
        <v>287</v>
      </c>
      <c r="C8" s="390">
        <v>501</v>
      </c>
      <c r="D8" s="391">
        <v>36558</v>
      </c>
      <c r="E8" s="392" t="s">
        <v>558</v>
      </c>
      <c r="F8" s="392" t="s">
        <v>553</v>
      </c>
      <c r="G8" s="393">
        <v>3938</v>
      </c>
      <c r="H8" s="393">
        <v>3669</v>
      </c>
      <c r="I8" s="393">
        <v>4121</v>
      </c>
      <c r="J8" s="394">
        <v>3830</v>
      </c>
      <c r="K8" s="399">
        <v>4121</v>
      </c>
      <c r="L8" s="400">
        <v>12</v>
      </c>
      <c r="M8" s="397"/>
      <c r="P8" s="421">
        <v>1600</v>
      </c>
      <c r="Q8" s="422">
        <v>8</v>
      </c>
    </row>
    <row r="9" spans="1:17" s="420" customFormat="1" ht="34.5" customHeight="1">
      <c r="A9" s="398">
        <v>2</v>
      </c>
      <c r="B9" s="419" t="s">
        <v>288</v>
      </c>
      <c r="C9" s="390">
        <v>263</v>
      </c>
      <c r="D9" s="391">
        <v>37144</v>
      </c>
      <c r="E9" s="392" t="s">
        <v>508</v>
      </c>
      <c r="F9" s="392" t="s">
        <v>504</v>
      </c>
      <c r="G9" s="393">
        <v>3025</v>
      </c>
      <c r="H9" s="393">
        <v>3242</v>
      </c>
      <c r="I9" s="393">
        <v>3176</v>
      </c>
      <c r="J9" s="394">
        <v>3293</v>
      </c>
      <c r="K9" s="399">
        <v>3293</v>
      </c>
      <c r="L9" s="400">
        <v>11</v>
      </c>
      <c r="M9" s="397"/>
      <c r="P9" s="421">
        <v>1680</v>
      </c>
      <c r="Q9" s="422">
        <v>9</v>
      </c>
    </row>
    <row r="10" spans="1:17" s="420" customFormat="1" ht="34.5" customHeight="1">
      <c r="A10" s="398">
        <v>3</v>
      </c>
      <c r="B10" s="419" t="s">
        <v>289</v>
      </c>
      <c r="C10" s="390">
        <v>660</v>
      </c>
      <c r="D10" s="391">
        <v>36718</v>
      </c>
      <c r="E10" s="392" t="s">
        <v>581</v>
      </c>
      <c r="F10" s="392" t="s">
        <v>548</v>
      </c>
      <c r="G10" s="393">
        <v>3210</v>
      </c>
      <c r="H10" s="393">
        <v>3062</v>
      </c>
      <c r="I10" s="393" t="s">
        <v>606</v>
      </c>
      <c r="J10" s="394">
        <v>3052</v>
      </c>
      <c r="K10" s="399">
        <v>3210</v>
      </c>
      <c r="L10" s="400">
        <v>10</v>
      </c>
      <c r="M10" s="397"/>
      <c r="P10" s="421">
        <v>1750</v>
      </c>
      <c r="Q10" s="422">
        <v>10</v>
      </c>
    </row>
    <row r="11" spans="1:17" s="420" customFormat="1" ht="34.5" customHeight="1">
      <c r="A11" s="398">
        <v>4</v>
      </c>
      <c r="B11" s="419" t="s">
        <v>290</v>
      </c>
      <c r="C11" s="390">
        <v>406</v>
      </c>
      <c r="D11" s="391">
        <v>36611</v>
      </c>
      <c r="E11" s="392" t="s">
        <v>524</v>
      </c>
      <c r="F11" s="392" t="s">
        <v>520</v>
      </c>
      <c r="G11" s="393">
        <v>2919</v>
      </c>
      <c r="H11" s="393" t="s">
        <v>606</v>
      </c>
      <c r="I11" s="393">
        <v>3189</v>
      </c>
      <c r="J11" s="394">
        <v>3022</v>
      </c>
      <c r="K11" s="399">
        <v>3189</v>
      </c>
      <c r="L11" s="400">
        <v>9</v>
      </c>
      <c r="M11" s="397"/>
      <c r="P11" s="423">
        <v>1820</v>
      </c>
      <c r="Q11" s="424">
        <v>11</v>
      </c>
    </row>
    <row r="12" spans="1:17" s="420" customFormat="1" ht="34.5" customHeight="1">
      <c r="A12" s="398">
        <v>5</v>
      </c>
      <c r="B12" s="419" t="s">
        <v>291</v>
      </c>
      <c r="C12" s="390">
        <v>18</v>
      </c>
      <c r="D12" s="391">
        <v>36526</v>
      </c>
      <c r="E12" s="392" t="s">
        <v>547</v>
      </c>
      <c r="F12" s="392" t="s">
        <v>540</v>
      </c>
      <c r="G12" s="393">
        <v>3060</v>
      </c>
      <c r="H12" s="393">
        <v>2905</v>
      </c>
      <c r="I12" s="393">
        <v>3135</v>
      </c>
      <c r="J12" s="394">
        <v>2966</v>
      </c>
      <c r="K12" s="399">
        <v>3135</v>
      </c>
      <c r="L12" s="400">
        <v>8</v>
      </c>
      <c r="M12" s="397"/>
      <c r="P12" s="423">
        <v>1890</v>
      </c>
      <c r="Q12" s="424">
        <v>12</v>
      </c>
    </row>
    <row r="13" spans="1:17" s="420" customFormat="1" ht="34.5" customHeight="1">
      <c r="A13" s="398">
        <v>6</v>
      </c>
      <c r="B13" s="419" t="s">
        <v>292</v>
      </c>
      <c r="C13" s="390">
        <v>41</v>
      </c>
      <c r="D13" s="391">
        <v>36794</v>
      </c>
      <c r="E13" s="392" t="s">
        <v>537</v>
      </c>
      <c r="F13" s="392" t="s">
        <v>532</v>
      </c>
      <c r="G13" s="393">
        <v>2881</v>
      </c>
      <c r="H13" s="393">
        <v>2569</v>
      </c>
      <c r="I13" s="393">
        <v>2508</v>
      </c>
      <c r="J13" s="394">
        <v>2725</v>
      </c>
      <c r="K13" s="399">
        <v>2881</v>
      </c>
      <c r="L13" s="400">
        <v>7</v>
      </c>
      <c r="M13" s="397"/>
      <c r="P13" s="423">
        <v>1960</v>
      </c>
      <c r="Q13" s="424">
        <v>13</v>
      </c>
    </row>
    <row r="14" spans="1:17" s="420" customFormat="1" ht="34.5" customHeight="1">
      <c r="A14" s="398">
        <v>7</v>
      </c>
      <c r="B14" s="419" t="s">
        <v>293</v>
      </c>
      <c r="C14" s="390">
        <v>488</v>
      </c>
      <c r="D14" s="391">
        <v>37371</v>
      </c>
      <c r="E14" s="392" t="s">
        <v>565</v>
      </c>
      <c r="F14" s="392" t="s">
        <v>563</v>
      </c>
      <c r="G14" s="393">
        <v>2445</v>
      </c>
      <c r="H14" s="393">
        <v>2350</v>
      </c>
      <c r="I14" s="393" t="s">
        <v>606</v>
      </c>
      <c r="J14" s="394">
        <v>2813</v>
      </c>
      <c r="K14" s="399">
        <v>2813</v>
      </c>
      <c r="L14" s="400">
        <v>6</v>
      </c>
      <c r="M14" s="397"/>
      <c r="P14" s="423">
        <v>2030</v>
      </c>
      <c r="Q14" s="424">
        <v>14</v>
      </c>
    </row>
    <row r="15" spans="1:17" s="420" customFormat="1" ht="34.5" customHeight="1">
      <c r="A15" s="398">
        <v>8</v>
      </c>
      <c r="B15" s="419" t="s">
        <v>294</v>
      </c>
      <c r="C15" s="390">
        <v>266</v>
      </c>
      <c r="D15" s="391">
        <v>36702</v>
      </c>
      <c r="E15" s="392" t="s">
        <v>511</v>
      </c>
      <c r="F15" s="392" t="s">
        <v>510</v>
      </c>
      <c r="G15" s="393">
        <v>2734</v>
      </c>
      <c r="H15" s="393">
        <v>2319</v>
      </c>
      <c r="I15" s="393">
        <v>2459</v>
      </c>
      <c r="J15" s="394">
        <v>2594</v>
      </c>
      <c r="K15" s="399">
        <v>2734</v>
      </c>
      <c r="L15" s="400">
        <v>5</v>
      </c>
      <c r="M15" s="397"/>
      <c r="P15" s="423">
        <v>2100</v>
      </c>
      <c r="Q15" s="424">
        <v>15</v>
      </c>
    </row>
    <row r="16" spans="1:17" s="420" customFormat="1" ht="34.5" customHeight="1">
      <c r="A16" s="398">
        <v>9</v>
      </c>
      <c r="B16" s="419" t="s">
        <v>295</v>
      </c>
      <c r="C16" s="390">
        <v>766</v>
      </c>
      <c r="D16" s="391">
        <v>37257</v>
      </c>
      <c r="E16" s="392" t="s">
        <v>493</v>
      </c>
      <c r="F16" s="392" t="s">
        <v>490</v>
      </c>
      <c r="G16" s="393">
        <v>2295</v>
      </c>
      <c r="H16" s="393">
        <v>2220</v>
      </c>
      <c r="I16" s="393">
        <v>2405</v>
      </c>
      <c r="J16" s="394">
        <v>2349</v>
      </c>
      <c r="K16" s="399">
        <v>2405</v>
      </c>
      <c r="L16" s="400">
        <v>4</v>
      </c>
      <c r="M16" s="397"/>
      <c r="P16" s="423">
        <v>2170</v>
      </c>
      <c r="Q16" s="424">
        <v>16</v>
      </c>
    </row>
    <row r="17" spans="1:17" s="420" customFormat="1" ht="34.5" customHeight="1">
      <c r="A17" s="398">
        <v>10</v>
      </c>
      <c r="B17" s="419" t="s">
        <v>296</v>
      </c>
      <c r="C17" s="390">
        <v>945</v>
      </c>
      <c r="D17" s="391">
        <v>36631</v>
      </c>
      <c r="E17" s="392" t="s">
        <v>488</v>
      </c>
      <c r="F17" s="392" t="s">
        <v>484</v>
      </c>
      <c r="G17" s="393">
        <v>2279</v>
      </c>
      <c r="H17" s="393">
        <v>2187</v>
      </c>
      <c r="I17" s="393">
        <v>2157</v>
      </c>
      <c r="J17" s="394">
        <v>1970</v>
      </c>
      <c r="K17" s="399">
        <v>2279</v>
      </c>
      <c r="L17" s="400">
        <v>3</v>
      </c>
      <c r="M17" s="397"/>
      <c r="P17" s="423">
        <v>2240</v>
      </c>
      <c r="Q17" s="424">
        <v>17</v>
      </c>
    </row>
    <row r="18" spans="1:17" s="420" customFormat="1" ht="34.5" customHeight="1">
      <c r="A18" s="398">
        <v>11</v>
      </c>
      <c r="B18" s="419" t="s">
        <v>297</v>
      </c>
      <c r="C18" s="390">
        <v>234</v>
      </c>
      <c r="D18" s="391">
        <v>36572</v>
      </c>
      <c r="E18" s="392" t="s">
        <v>530</v>
      </c>
      <c r="F18" s="392" t="s">
        <v>526</v>
      </c>
      <c r="G18" s="393" t="s">
        <v>606</v>
      </c>
      <c r="H18" s="393">
        <v>1997</v>
      </c>
      <c r="I18" s="393" t="s">
        <v>606</v>
      </c>
      <c r="J18" s="394" t="s">
        <v>606</v>
      </c>
      <c r="K18" s="399">
        <v>1997</v>
      </c>
      <c r="L18" s="400">
        <v>2</v>
      </c>
      <c r="M18" s="397"/>
      <c r="P18" s="425">
        <v>2310</v>
      </c>
      <c r="Q18" s="426">
        <v>18</v>
      </c>
    </row>
    <row r="19" spans="1:17" s="420" customFormat="1" ht="34.5" customHeight="1">
      <c r="A19" s="398">
        <v>12</v>
      </c>
      <c r="B19" s="419" t="s">
        <v>298</v>
      </c>
      <c r="C19" s="390">
        <v>778</v>
      </c>
      <c r="D19" s="391">
        <v>36719</v>
      </c>
      <c r="E19" s="392" t="s">
        <v>500</v>
      </c>
      <c r="F19" s="392" t="s">
        <v>495</v>
      </c>
      <c r="G19" s="393" t="s">
        <v>606</v>
      </c>
      <c r="H19" s="393">
        <v>1634</v>
      </c>
      <c r="I19" s="393">
        <v>1487</v>
      </c>
      <c r="J19" s="394">
        <v>1069</v>
      </c>
      <c r="K19" s="399">
        <v>1634</v>
      </c>
      <c r="L19" s="400">
        <v>1</v>
      </c>
      <c r="M19" s="397"/>
      <c r="P19" s="425">
        <v>2380</v>
      </c>
      <c r="Q19" s="426">
        <v>19</v>
      </c>
    </row>
    <row r="20" spans="1:17" s="420" customFormat="1" ht="34.5" customHeight="1">
      <c r="A20" s="398"/>
      <c r="B20" s="419" t="s">
        <v>299</v>
      </c>
      <c r="C20" s="390">
        <f>IF(ISERROR(VLOOKUP(B20,'KAYIT LİSTESİ'!$B$4:$H$697,2,0)),"",(VLOOKUP(B20,'KAYIT LİSTESİ'!$B$4:$H$697,2,0)))</f>
      </c>
      <c r="D20" s="391">
        <f>IF(ISERROR(VLOOKUP(B20,'KAYIT LİSTESİ'!$B$4:$H$697,4,0)),"",(VLOOKUP(B20,'KAYIT LİSTESİ'!$B$4:$H$697,4,0)))</f>
      </c>
      <c r="E20" s="392">
        <f>IF(ISERROR(VLOOKUP(B20,'KAYIT LİSTESİ'!$B$4:$H$697,5,0)),"",(VLOOKUP(B20,'KAYIT LİSTESİ'!$B$4:$H$697,5,0)))</f>
      </c>
      <c r="F20" s="392">
        <f>IF(ISERROR(VLOOKUP(B20,'KAYIT LİSTESİ'!$B$4:$H$697,6,0)),"",(VLOOKUP(B20,'KAYIT LİSTESİ'!$B$4:$H$697,6,0)))</f>
      </c>
      <c r="G20" s="393"/>
      <c r="H20" s="393"/>
      <c r="I20" s="393"/>
      <c r="J20" s="394"/>
      <c r="K20" s="395">
        <f aca="true" t="shared" si="0" ref="K20:K27">MAX(G20:J20)</f>
        <v>0</v>
      </c>
      <c r="L20" s="396"/>
      <c r="M20" s="397"/>
      <c r="P20" s="425">
        <v>2450</v>
      </c>
      <c r="Q20" s="426">
        <v>20</v>
      </c>
    </row>
    <row r="21" spans="1:17" s="420" customFormat="1" ht="34.5" customHeight="1">
      <c r="A21" s="398"/>
      <c r="B21" s="419" t="s">
        <v>300</v>
      </c>
      <c r="C21" s="390">
        <f>IF(ISERROR(VLOOKUP(B21,'KAYIT LİSTESİ'!$B$4:$H$697,2,0)),"",(VLOOKUP(B21,'KAYIT LİSTESİ'!$B$4:$H$697,2,0)))</f>
      </c>
      <c r="D21" s="391">
        <f>IF(ISERROR(VLOOKUP(B21,'KAYIT LİSTESİ'!$B$4:$H$697,4,0)),"",(VLOOKUP(B21,'KAYIT LİSTESİ'!$B$4:$H$697,4,0)))</f>
      </c>
      <c r="E21" s="392">
        <f>IF(ISERROR(VLOOKUP(B21,'KAYIT LİSTESİ'!$B$4:$H$697,5,0)),"",(VLOOKUP(B21,'KAYIT LİSTESİ'!$B$4:$H$697,5,0)))</f>
      </c>
      <c r="F21" s="392">
        <f>IF(ISERROR(VLOOKUP(B21,'KAYIT LİSTESİ'!$B$4:$H$697,6,0)),"",(VLOOKUP(B21,'KAYIT LİSTESİ'!$B$4:$H$697,6,0)))</f>
      </c>
      <c r="G21" s="393"/>
      <c r="H21" s="393"/>
      <c r="I21" s="393"/>
      <c r="J21" s="394"/>
      <c r="K21" s="395">
        <f t="shared" si="0"/>
        <v>0</v>
      </c>
      <c r="L21" s="396"/>
      <c r="M21" s="397"/>
      <c r="P21" s="425">
        <v>2520</v>
      </c>
      <c r="Q21" s="426">
        <v>21</v>
      </c>
    </row>
    <row r="22" spans="1:17" s="420" customFormat="1" ht="34.5" customHeight="1">
      <c r="A22" s="398"/>
      <c r="B22" s="419" t="s">
        <v>301</v>
      </c>
      <c r="C22" s="390">
        <f>IF(ISERROR(VLOOKUP(B22,'KAYIT LİSTESİ'!$B$4:$H$697,2,0)),"",(VLOOKUP(B22,'KAYIT LİSTESİ'!$B$4:$H$697,2,0)))</f>
      </c>
      <c r="D22" s="391">
        <f>IF(ISERROR(VLOOKUP(B22,'KAYIT LİSTESİ'!$B$4:$H$697,4,0)),"",(VLOOKUP(B22,'KAYIT LİSTESİ'!$B$4:$H$697,4,0)))</f>
      </c>
      <c r="E22" s="392">
        <f>IF(ISERROR(VLOOKUP(B22,'KAYIT LİSTESİ'!$B$4:$H$697,5,0)),"",(VLOOKUP(B22,'KAYIT LİSTESİ'!$B$4:$H$697,5,0)))</f>
      </c>
      <c r="F22" s="392">
        <f>IF(ISERROR(VLOOKUP(B22,'KAYIT LİSTESİ'!$B$4:$H$697,6,0)),"",(VLOOKUP(B22,'KAYIT LİSTESİ'!$B$4:$H$697,6,0)))</f>
      </c>
      <c r="G22" s="393"/>
      <c r="H22" s="393"/>
      <c r="I22" s="393"/>
      <c r="J22" s="394"/>
      <c r="K22" s="395">
        <f t="shared" si="0"/>
        <v>0</v>
      </c>
      <c r="L22" s="396"/>
      <c r="M22" s="397"/>
      <c r="P22" s="425">
        <v>2590</v>
      </c>
      <c r="Q22" s="426">
        <v>22</v>
      </c>
    </row>
    <row r="23" spans="1:17" s="420" customFormat="1" ht="34.5" customHeight="1">
      <c r="A23" s="398"/>
      <c r="B23" s="419" t="s">
        <v>302</v>
      </c>
      <c r="C23" s="390">
        <f>IF(ISERROR(VLOOKUP(B23,'KAYIT LİSTESİ'!$B$4:$H$697,2,0)),"",(VLOOKUP(B23,'KAYIT LİSTESİ'!$B$4:$H$697,2,0)))</f>
      </c>
      <c r="D23" s="391">
        <f>IF(ISERROR(VLOOKUP(B23,'KAYIT LİSTESİ'!$B$4:$H$697,4,0)),"",(VLOOKUP(B23,'KAYIT LİSTESİ'!$B$4:$H$697,4,0)))</f>
      </c>
      <c r="E23" s="392">
        <f>IF(ISERROR(VLOOKUP(B23,'KAYIT LİSTESİ'!$B$4:$H$697,5,0)),"",(VLOOKUP(B23,'KAYIT LİSTESİ'!$B$4:$H$697,5,0)))</f>
      </c>
      <c r="F23" s="392">
        <f>IF(ISERROR(VLOOKUP(B23,'KAYIT LİSTESİ'!$B$4:$H$697,6,0)),"",(VLOOKUP(B23,'KAYIT LİSTESİ'!$B$4:$H$697,6,0)))</f>
      </c>
      <c r="G23" s="393"/>
      <c r="H23" s="393"/>
      <c r="I23" s="393"/>
      <c r="J23" s="394"/>
      <c r="K23" s="395">
        <f t="shared" si="0"/>
        <v>0</v>
      </c>
      <c r="L23" s="396"/>
      <c r="M23" s="397"/>
      <c r="P23" s="425">
        <v>2660</v>
      </c>
      <c r="Q23" s="426">
        <v>23</v>
      </c>
    </row>
    <row r="24" spans="1:17" s="420" customFormat="1" ht="34.5" customHeight="1">
      <c r="A24" s="398"/>
      <c r="B24" s="419" t="s">
        <v>303</v>
      </c>
      <c r="C24" s="390">
        <f>IF(ISERROR(VLOOKUP(B24,'KAYIT LİSTESİ'!$B$4:$H$697,2,0)),"",(VLOOKUP(B24,'KAYIT LİSTESİ'!$B$4:$H$697,2,0)))</f>
      </c>
      <c r="D24" s="391">
        <f>IF(ISERROR(VLOOKUP(B24,'KAYIT LİSTESİ'!$B$4:$H$697,4,0)),"",(VLOOKUP(B24,'KAYIT LİSTESİ'!$B$4:$H$697,4,0)))</f>
      </c>
      <c r="E24" s="392">
        <f>IF(ISERROR(VLOOKUP(B24,'KAYIT LİSTESİ'!$B$4:$H$697,5,0)),"",(VLOOKUP(B24,'KAYIT LİSTESİ'!$B$4:$H$697,5,0)))</f>
      </c>
      <c r="F24" s="392">
        <f>IF(ISERROR(VLOOKUP(B24,'KAYIT LİSTESİ'!$B$4:$H$697,6,0)),"",(VLOOKUP(B24,'KAYIT LİSTESİ'!$B$4:$H$697,6,0)))</f>
      </c>
      <c r="G24" s="393"/>
      <c r="H24" s="393"/>
      <c r="I24" s="393"/>
      <c r="J24" s="394"/>
      <c r="K24" s="395">
        <f t="shared" si="0"/>
        <v>0</v>
      </c>
      <c r="L24" s="396"/>
      <c r="M24" s="397"/>
      <c r="P24" s="425">
        <v>2730</v>
      </c>
      <c r="Q24" s="426">
        <v>24</v>
      </c>
    </row>
    <row r="25" spans="1:17" s="420" customFormat="1" ht="34.5" customHeight="1">
      <c r="A25" s="398"/>
      <c r="B25" s="419" t="s">
        <v>304</v>
      </c>
      <c r="C25" s="390">
        <f>IF(ISERROR(VLOOKUP(B25,'KAYIT LİSTESİ'!$B$4:$H$697,2,0)),"",(VLOOKUP(B25,'KAYIT LİSTESİ'!$B$4:$H$697,2,0)))</f>
      </c>
      <c r="D25" s="391">
        <f>IF(ISERROR(VLOOKUP(B25,'KAYIT LİSTESİ'!$B$4:$H$697,4,0)),"",(VLOOKUP(B25,'KAYIT LİSTESİ'!$B$4:$H$697,4,0)))</f>
      </c>
      <c r="E25" s="392">
        <f>IF(ISERROR(VLOOKUP(B25,'KAYIT LİSTESİ'!$B$4:$H$697,5,0)),"",(VLOOKUP(B25,'KAYIT LİSTESİ'!$B$4:$H$697,5,0)))</f>
      </c>
      <c r="F25" s="392">
        <f>IF(ISERROR(VLOOKUP(B25,'KAYIT LİSTESİ'!$B$4:$H$697,6,0)),"",(VLOOKUP(B25,'KAYIT LİSTESİ'!$B$4:$H$697,6,0)))</f>
      </c>
      <c r="G25" s="393"/>
      <c r="H25" s="393"/>
      <c r="I25" s="393"/>
      <c r="J25" s="394"/>
      <c r="K25" s="395">
        <f t="shared" si="0"/>
        <v>0</v>
      </c>
      <c r="L25" s="396"/>
      <c r="M25" s="397"/>
      <c r="P25" s="425">
        <v>2800</v>
      </c>
      <c r="Q25" s="426">
        <v>25</v>
      </c>
    </row>
    <row r="26" spans="1:17" s="420" customFormat="1" ht="34.5" customHeight="1">
      <c r="A26" s="398"/>
      <c r="B26" s="419" t="s">
        <v>305</v>
      </c>
      <c r="C26" s="390">
        <f>IF(ISERROR(VLOOKUP(B26,'KAYIT LİSTESİ'!$B$4:$H$697,2,0)),"",(VLOOKUP(B26,'KAYIT LİSTESİ'!$B$4:$H$697,2,0)))</f>
      </c>
      <c r="D26" s="391">
        <f>IF(ISERROR(VLOOKUP(B26,'KAYIT LİSTESİ'!$B$4:$H$697,4,0)),"",(VLOOKUP(B26,'KAYIT LİSTESİ'!$B$4:$H$697,4,0)))</f>
      </c>
      <c r="E26" s="392">
        <f>IF(ISERROR(VLOOKUP(B26,'KAYIT LİSTESİ'!$B$4:$H$697,5,0)),"",(VLOOKUP(B26,'KAYIT LİSTESİ'!$B$4:$H$697,5,0)))</f>
      </c>
      <c r="F26" s="392">
        <f>IF(ISERROR(VLOOKUP(B26,'KAYIT LİSTESİ'!$B$4:$H$697,6,0)),"",(VLOOKUP(B26,'KAYIT LİSTESİ'!$B$4:$H$697,6,0)))</f>
      </c>
      <c r="G26" s="393"/>
      <c r="H26" s="393"/>
      <c r="I26" s="393"/>
      <c r="J26" s="394"/>
      <c r="K26" s="395">
        <f t="shared" si="0"/>
        <v>0</v>
      </c>
      <c r="L26" s="396"/>
      <c r="M26" s="397"/>
      <c r="P26" s="425">
        <v>2855</v>
      </c>
      <c r="Q26" s="426">
        <v>26</v>
      </c>
    </row>
    <row r="27" spans="1:17" s="420" customFormat="1" ht="34.5" customHeight="1">
      <c r="A27" s="398"/>
      <c r="B27" s="419" t="s">
        <v>306</v>
      </c>
      <c r="C27" s="390">
        <f>IF(ISERROR(VLOOKUP(B27,'KAYIT LİSTESİ'!$B$4:$H$697,2,0)),"",(VLOOKUP(B27,'KAYIT LİSTESİ'!$B$4:$H$697,2,0)))</f>
      </c>
      <c r="D27" s="391">
        <f>IF(ISERROR(VLOOKUP(B27,'KAYIT LİSTESİ'!$B$4:$H$697,4,0)),"",(VLOOKUP(B27,'KAYIT LİSTESİ'!$B$4:$H$697,4,0)))</f>
      </c>
      <c r="E27" s="392">
        <f>IF(ISERROR(VLOOKUP(B27,'KAYIT LİSTESİ'!$B$4:$H$697,5,0)),"",(VLOOKUP(B27,'KAYIT LİSTESİ'!$B$4:$H$697,5,0)))</f>
      </c>
      <c r="F27" s="392">
        <f>IF(ISERROR(VLOOKUP(B27,'KAYIT LİSTESİ'!$B$4:$H$697,6,0)),"",(VLOOKUP(B27,'KAYIT LİSTESİ'!$B$4:$H$697,6,0)))</f>
      </c>
      <c r="G27" s="393"/>
      <c r="H27" s="393"/>
      <c r="I27" s="393"/>
      <c r="J27" s="394"/>
      <c r="K27" s="395">
        <f t="shared" si="0"/>
        <v>0</v>
      </c>
      <c r="L27" s="396"/>
      <c r="M27" s="397"/>
      <c r="P27" s="425">
        <v>2890</v>
      </c>
      <c r="Q27" s="426">
        <v>27</v>
      </c>
    </row>
    <row r="28" spans="1:17" s="86" customFormat="1" ht="9" customHeight="1">
      <c r="A28" s="84"/>
      <c r="B28" s="84"/>
      <c r="C28" s="84"/>
      <c r="D28" s="85"/>
      <c r="E28" s="84"/>
      <c r="K28" s="87"/>
      <c r="L28" s="84"/>
      <c r="P28" s="261">
        <v>3660</v>
      </c>
      <c r="Q28" s="88">
        <v>38</v>
      </c>
    </row>
    <row r="29" spans="1:17" s="86" customFormat="1" ht="25.5" customHeight="1">
      <c r="A29" s="526" t="s">
        <v>4</v>
      </c>
      <c r="B29" s="526"/>
      <c r="C29" s="526"/>
      <c r="D29" s="526"/>
      <c r="E29" s="88" t="s">
        <v>0</v>
      </c>
      <c r="F29" s="88" t="s">
        <v>1</v>
      </c>
      <c r="G29" s="524" t="s">
        <v>2</v>
      </c>
      <c r="H29" s="524"/>
      <c r="I29" s="524"/>
      <c r="J29" s="524"/>
      <c r="K29" s="524" t="s">
        <v>3</v>
      </c>
      <c r="L29" s="524"/>
      <c r="P29" s="261">
        <v>3730</v>
      </c>
      <c r="Q29" s="88">
        <v>39</v>
      </c>
    </row>
    <row r="30" spans="16:17" ht="12.75">
      <c r="P30" s="261">
        <v>3800</v>
      </c>
      <c r="Q30" s="88">
        <v>40</v>
      </c>
    </row>
    <row r="31" spans="16:17" ht="12.75">
      <c r="P31" s="261">
        <v>3870</v>
      </c>
      <c r="Q31" s="88">
        <v>41</v>
      </c>
    </row>
    <row r="32" spans="16:17" ht="12.75">
      <c r="P32" s="261">
        <v>3940</v>
      </c>
      <c r="Q32" s="88">
        <v>42</v>
      </c>
    </row>
    <row r="33" spans="16:17" ht="12.75">
      <c r="P33" s="261">
        <v>4010</v>
      </c>
      <c r="Q33" s="88">
        <v>43</v>
      </c>
    </row>
    <row r="34" spans="16:17" ht="12.75">
      <c r="P34" s="261">
        <v>4080</v>
      </c>
      <c r="Q34" s="88">
        <v>44</v>
      </c>
    </row>
    <row r="35" spans="16:17" ht="12.75">
      <c r="P35" s="261">
        <v>4150</v>
      </c>
      <c r="Q35" s="88">
        <v>45</v>
      </c>
    </row>
    <row r="36" spans="16:17" ht="12.75">
      <c r="P36" s="261">
        <v>4220</v>
      </c>
      <c r="Q36" s="88">
        <v>46</v>
      </c>
    </row>
    <row r="37" spans="16:17" ht="12.75">
      <c r="P37" s="261">
        <v>4290</v>
      </c>
      <c r="Q37" s="88">
        <v>47</v>
      </c>
    </row>
    <row r="38" spans="16:17" ht="12.75">
      <c r="P38" s="261">
        <v>4360</v>
      </c>
      <c r="Q38" s="88">
        <v>48</v>
      </c>
    </row>
    <row r="39" spans="16:17" ht="12.75">
      <c r="P39" s="261">
        <v>4430</v>
      </c>
      <c r="Q39" s="88">
        <v>49</v>
      </c>
    </row>
    <row r="40" spans="16:17" ht="12.75">
      <c r="P40" s="261">
        <v>4500</v>
      </c>
      <c r="Q40" s="88">
        <v>50</v>
      </c>
    </row>
    <row r="41" spans="16:17" ht="12.75">
      <c r="P41" s="261">
        <v>4570</v>
      </c>
      <c r="Q41" s="88">
        <v>51</v>
      </c>
    </row>
    <row r="42" spans="16:17" ht="12.75">
      <c r="P42" s="261">
        <v>4640</v>
      </c>
      <c r="Q42" s="88">
        <v>52</v>
      </c>
    </row>
    <row r="43" spans="16:17" ht="12.75">
      <c r="P43" s="261">
        <v>4710</v>
      </c>
      <c r="Q43" s="88">
        <v>53</v>
      </c>
    </row>
    <row r="44" spans="16:17" ht="12.75">
      <c r="P44" s="261">
        <v>4780</v>
      </c>
      <c r="Q44" s="88">
        <v>54</v>
      </c>
    </row>
    <row r="45" spans="16:17" ht="12.75">
      <c r="P45" s="261">
        <v>4850</v>
      </c>
      <c r="Q45" s="88">
        <v>55</v>
      </c>
    </row>
    <row r="46" spans="16:17" ht="12.75">
      <c r="P46" s="261">
        <v>4920</v>
      </c>
      <c r="Q46" s="88">
        <v>56</v>
      </c>
    </row>
    <row r="47" spans="16:17" ht="12.75">
      <c r="P47" s="261">
        <v>4990</v>
      </c>
      <c r="Q47" s="88">
        <v>57</v>
      </c>
    </row>
    <row r="48" spans="16:17" ht="12.75">
      <c r="P48" s="261">
        <v>5060</v>
      </c>
      <c r="Q48" s="88">
        <v>58</v>
      </c>
    </row>
    <row r="49" spans="16:17" ht="12.75">
      <c r="P49" s="261">
        <v>5130</v>
      </c>
      <c r="Q49" s="88">
        <v>59</v>
      </c>
    </row>
    <row r="50" spans="16:17" ht="12.75">
      <c r="P50" s="260">
        <v>5200</v>
      </c>
      <c r="Q50" s="259">
        <v>60</v>
      </c>
    </row>
    <row r="51" spans="16:17" ht="12.75">
      <c r="P51" s="260">
        <v>5260</v>
      </c>
      <c r="Q51" s="259">
        <v>61</v>
      </c>
    </row>
    <row r="52" spans="16:17" ht="12.75">
      <c r="P52" s="260">
        <v>5320</v>
      </c>
      <c r="Q52" s="259">
        <v>62</v>
      </c>
    </row>
    <row r="53" spans="16:17" ht="12.75">
      <c r="P53" s="260">
        <v>5380</v>
      </c>
      <c r="Q53" s="259">
        <v>63</v>
      </c>
    </row>
    <row r="54" spans="16:17" ht="12.75">
      <c r="P54" s="260">
        <v>5440</v>
      </c>
      <c r="Q54" s="259">
        <v>64</v>
      </c>
    </row>
    <row r="55" spans="16:17" ht="12.75">
      <c r="P55" s="260">
        <v>5500</v>
      </c>
      <c r="Q55" s="259">
        <v>65</v>
      </c>
    </row>
    <row r="56" spans="16:17" ht="12.75">
      <c r="P56" s="260">
        <v>5560</v>
      </c>
      <c r="Q56" s="259">
        <v>66</v>
      </c>
    </row>
    <row r="57" spans="16:17" ht="12.75">
      <c r="P57" s="260">
        <v>5620</v>
      </c>
      <c r="Q57" s="259">
        <v>67</v>
      </c>
    </row>
    <row r="58" spans="16:17" ht="12.75">
      <c r="P58" s="260">
        <v>5680</v>
      </c>
      <c r="Q58" s="259">
        <v>68</v>
      </c>
    </row>
    <row r="59" spans="16:17" ht="12.75">
      <c r="P59" s="260">
        <v>5740</v>
      </c>
      <c r="Q59" s="259">
        <v>69</v>
      </c>
    </row>
    <row r="60" spans="16:17" ht="12.75">
      <c r="P60" s="260">
        <v>5800</v>
      </c>
      <c r="Q60" s="259">
        <v>70</v>
      </c>
    </row>
    <row r="61" spans="16:17" ht="12.75">
      <c r="P61" s="260">
        <v>5860</v>
      </c>
      <c r="Q61" s="259">
        <v>71</v>
      </c>
    </row>
    <row r="62" spans="16:17" ht="12.75">
      <c r="P62" s="260">
        <v>5920</v>
      </c>
      <c r="Q62" s="259">
        <v>72</v>
      </c>
    </row>
    <row r="63" spans="16:17" ht="12.75">
      <c r="P63" s="260">
        <v>5980</v>
      </c>
      <c r="Q63" s="259">
        <v>73</v>
      </c>
    </row>
    <row r="64" spans="16:17" ht="12.75">
      <c r="P64" s="260">
        <v>6040</v>
      </c>
      <c r="Q64" s="259">
        <v>74</v>
      </c>
    </row>
    <row r="65" spans="16:17" ht="12.75">
      <c r="P65" s="260">
        <v>6100</v>
      </c>
      <c r="Q65" s="259">
        <v>75</v>
      </c>
    </row>
    <row r="66" spans="16:17" ht="12.75">
      <c r="P66" s="260">
        <v>6160</v>
      </c>
      <c r="Q66" s="259">
        <v>76</v>
      </c>
    </row>
    <row r="67" spans="16:17" ht="12.75">
      <c r="P67" s="260">
        <v>6220</v>
      </c>
      <c r="Q67" s="259">
        <v>77</v>
      </c>
    </row>
    <row r="68" spans="16:17" ht="12.75">
      <c r="P68" s="260">
        <v>6280</v>
      </c>
      <c r="Q68" s="259">
        <v>78</v>
      </c>
    </row>
    <row r="69" spans="16:17" ht="12.75">
      <c r="P69" s="260">
        <v>6340</v>
      </c>
      <c r="Q69" s="259">
        <v>79</v>
      </c>
    </row>
    <row r="70" spans="16:17" ht="12.75">
      <c r="P70" s="260">
        <v>6400</v>
      </c>
      <c r="Q70" s="259">
        <v>80</v>
      </c>
    </row>
    <row r="71" spans="16:17" ht="12.75">
      <c r="P71" s="260">
        <v>6460</v>
      </c>
      <c r="Q71" s="259">
        <v>81</v>
      </c>
    </row>
    <row r="72" spans="16:17" ht="12.75">
      <c r="P72" s="260">
        <v>6520</v>
      </c>
      <c r="Q72" s="259">
        <v>82</v>
      </c>
    </row>
    <row r="73" spans="16:17" ht="12.75">
      <c r="P73" s="260">
        <v>6580</v>
      </c>
      <c r="Q73" s="259">
        <v>83</v>
      </c>
    </row>
    <row r="74" spans="16:17" ht="12.75">
      <c r="P74" s="260">
        <v>6640</v>
      </c>
      <c r="Q74" s="259">
        <v>84</v>
      </c>
    </row>
    <row r="75" spans="16:17" ht="12.75">
      <c r="P75" s="260">
        <v>6700</v>
      </c>
      <c r="Q75" s="259">
        <v>85</v>
      </c>
    </row>
    <row r="76" spans="16:17" ht="12.75">
      <c r="P76" s="260">
        <v>6760</v>
      </c>
      <c r="Q76" s="259">
        <v>86</v>
      </c>
    </row>
    <row r="77" spans="16:17" ht="12.75">
      <c r="P77" s="260">
        <v>6820</v>
      </c>
      <c r="Q77" s="259">
        <v>87</v>
      </c>
    </row>
    <row r="78" spans="16:17" ht="12.75">
      <c r="P78" s="260">
        <v>6880</v>
      </c>
      <c r="Q78" s="259">
        <v>88</v>
      </c>
    </row>
    <row r="79" spans="16:17" ht="12.75">
      <c r="P79" s="260">
        <v>6940</v>
      </c>
      <c r="Q79" s="259">
        <v>89</v>
      </c>
    </row>
    <row r="80" spans="16:17" ht="12.75">
      <c r="P80" s="260">
        <v>7000</v>
      </c>
      <c r="Q80" s="259">
        <v>90</v>
      </c>
    </row>
    <row r="81" spans="16:17" ht="12.75">
      <c r="P81" s="260">
        <v>7060</v>
      </c>
      <c r="Q81" s="259">
        <v>91</v>
      </c>
    </row>
    <row r="82" spans="16:17" ht="12.75">
      <c r="P82" s="260">
        <v>7120</v>
      </c>
      <c r="Q82" s="259">
        <v>92</v>
      </c>
    </row>
    <row r="83" spans="16:17" ht="12.75">
      <c r="P83" s="260">
        <v>7180</v>
      </c>
      <c r="Q83" s="259">
        <v>93</v>
      </c>
    </row>
    <row r="84" spans="16:17" ht="12.75">
      <c r="P84" s="260">
        <v>7240</v>
      </c>
      <c r="Q84" s="259">
        <v>94</v>
      </c>
    </row>
    <row r="85" spans="16:17" ht="12.75">
      <c r="P85" s="260">
        <v>7300</v>
      </c>
      <c r="Q85" s="259">
        <v>95</v>
      </c>
    </row>
    <row r="86" spans="16:17" ht="12.75">
      <c r="P86" s="260">
        <v>7360</v>
      </c>
      <c r="Q86" s="259">
        <v>96</v>
      </c>
    </row>
    <row r="87" spans="16:17" ht="12.75">
      <c r="P87" s="260">
        <v>7420</v>
      </c>
      <c r="Q87" s="259">
        <v>97</v>
      </c>
    </row>
    <row r="88" spans="16:17" ht="12.75">
      <c r="P88" s="260">
        <v>7480</v>
      </c>
      <c r="Q88" s="259">
        <v>98</v>
      </c>
    </row>
    <row r="89" spans="16:17" ht="12.75">
      <c r="P89" s="260">
        <v>7540</v>
      </c>
      <c r="Q89" s="259">
        <v>99</v>
      </c>
    </row>
    <row r="90" spans="16:17" ht="12.75">
      <c r="P90" s="260">
        <v>7600</v>
      </c>
      <c r="Q90" s="259">
        <v>100</v>
      </c>
    </row>
  </sheetData>
  <sheetProtection sort="0"/>
  <mergeCells count="23">
    <mergeCell ref="A4:C4"/>
    <mergeCell ref="L6:L7"/>
    <mergeCell ref="C6:C7"/>
    <mergeCell ref="K5:L5"/>
    <mergeCell ref="D4:E4"/>
    <mergeCell ref="F6:F7"/>
    <mergeCell ref="A29:D29"/>
    <mergeCell ref="G29:J29"/>
    <mergeCell ref="K29:L29"/>
    <mergeCell ref="A6:A7"/>
    <mergeCell ref="B6:B7"/>
    <mergeCell ref="J4:L4"/>
    <mergeCell ref="D6:D7"/>
    <mergeCell ref="G6:J6"/>
    <mergeCell ref="E6:E7"/>
    <mergeCell ref="K6:K7"/>
    <mergeCell ref="M6:M7"/>
    <mergeCell ref="A1:M1"/>
    <mergeCell ref="A2:M2"/>
    <mergeCell ref="A3:C3"/>
    <mergeCell ref="D3:E3"/>
    <mergeCell ref="G3:H3"/>
    <mergeCell ref="J3:M3"/>
  </mergeCells>
  <conditionalFormatting sqref="F1:F65536">
    <cfRule type="containsText" priority="1" dxfId="0"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6" r:id="rId2"/>
  <ignoredErrors>
    <ignoredError sqref="C20:F27 K20:K27" unlockedFormula="1"/>
  </ignoredErrors>
  <drawing r:id="rId1"/>
</worksheet>
</file>

<file path=xl/worksheets/sheet14.xml><?xml version="1.0" encoding="utf-8"?>
<worksheet xmlns="http://schemas.openxmlformats.org/spreadsheetml/2006/main" xmlns:r="http://schemas.openxmlformats.org/officeDocument/2006/relationships">
  <sheetPr>
    <tabColor rgb="FFFFC000"/>
  </sheetPr>
  <dimension ref="A1:U100"/>
  <sheetViews>
    <sheetView view="pageBreakPreview" zoomScale="80" zoomScaleSheetLayoutView="80" zoomScalePageLayoutView="0" workbookViewId="0" topLeftCell="A1">
      <selection activeCell="D20" sqref="D20"/>
    </sheetView>
  </sheetViews>
  <sheetFormatPr defaultColWidth="9.140625" defaultRowHeight="12.75"/>
  <cols>
    <col min="1" max="1" width="4.8515625" style="26" customWidth="1"/>
    <col min="2" max="2" width="7.7109375" style="26" customWidth="1"/>
    <col min="3" max="3" width="14.7109375" style="21" customWidth="1"/>
    <col min="4" max="4" width="25.7109375" style="51" customWidth="1"/>
    <col min="5" max="5" width="15.7109375" style="51" customWidth="1"/>
    <col min="6" max="6" width="9.7109375" style="21" customWidth="1"/>
    <col min="7" max="7" width="7.7109375" style="27" customWidth="1"/>
    <col min="8" max="8" width="2.140625" style="21" customWidth="1"/>
    <col min="9" max="9" width="7.7109375" style="26" customWidth="1"/>
    <col min="10" max="10" width="14.00390625" style="26" hidden="1" customWidth="1"/>
    <col min="11" max="11" width="7.7109375" style="26" customWidth="1"/>
    <col min="12" max="12" width="14.7109375" style="28" customWidth="1"/>
    <col min="13" max="13" width="25.7109375" style="55" customWidth="1"/>
    <col min="14" max="14" width="15.7109375" style="55" customWidth="1"/>
    <col min="15" max="15" width="9.7109375" style="21" customWidth="1"/>
    <col min="16" max="16" width="7.7109375" style="21" customWidth="1"/>
    <col min="17" max="17" width="5.7109375" style="21" customWidth="1"/>
    <col min="18" max="19" width="9.140625" style="21" customWidth="1"/>
    <col min="20" max="20" width="9.140625" style="262" hidden="1" customWidth="1"/>
    <col min="21" max="21" width="9.140625" style="250" hidden="1" customWidth="1"/>
    <col min="22" max="16384" width="9.140625" style="21" customWidth="1"/>
  </cols>
  <sheetData>
    <row r="1" spans="1:21" s="10" customFormat="1" ht="48.75" customHeight="1">
      <c r="A1" s="498" t="str">
        <f>('YARIŞMA BİLGİLERİ'!A2)</f>
        <v>Gençlik ve Spor Bakanlığı
Spor Genel Müdürlüğü
Spor Faaliyetleri Daire Başkanlığı</v>
      </c>
      <c r="B1" s="498"/>
      <c r="C1" s="498"/>
      <c r="D1" s="498"/>
      <c r="E1" s="498"/>
      <c r="F1" s="498"/>
      <c r="G1" s="498"/>
      <c r="H1" s="498"/>
      <c r="I1" s="498"/>
      <c r="J1" s="498"/>
      <c r="K1" s="498"/>
      <c r="L1" s="498"/>
      <c r="M1" s="498"/>
      <c r="N1" s="498"/>
      <c r="O1" s="498"/>
      <c r="P1" s="498"/>
      <c r="T1" s="253">
        <v>4764</v>
      </c>
      <c r="U1" s="249">
        <v>100</v>
      </c>
    </row>
    <row r="2" spans="1:21" s="10" customFormat="1" ht="24.75" customHeight="1">
      <c r="A2" s="499" t="str">
        <f>'YARIŞMA BİLGİLERİ'!F19</f>
        <v>Anadolu Yıldızlar Ligi Final Yarışmaları</v>
      </c>
      <c r="B2" s="499"/>
      <c r="C2" s="499"/>
      <c r="D2" s="499"/>
      <c r="E2" s="499"/>
      <c r="F2" s="499"/>
      <c r="G2" s="499"/>
      <c r="H2" s="499"/>
      <c r="I2" s="499"/>
      <c r="J2" s="499"/>
      <c r="K2" s="499"/>
      <c r="L2" s="499"/>
      <c r="M2" s="499"/>
      <c r="N2" s="499"/>
      <c r="O2" s="499"/>
      <c r="P2" s="499"/>
      <c r="T2" s="253">
        <v>4774</v>
      </c>
      <c r="U2" s="249">
        <v>99</v>
      </c>
    </row>
    <row r="3" spans="1:21" s="12" customFormat="1" ht="20.25" customHeight="1">
      <c r="A3" s="500" t="s">
        <v>85</v>
      </c>
      <c r="B3" s="500"/>
      <c r="C3" s="500"/>
      <c r="D3" s="501" t="str">
        <f>'YARIŞMA PROGRAMI'!C18</f>
        <v>4x100 Metre</v>
      </c>
      <c r="E3" s="501"/>
      <c r="F3" s="502"/>
      <c r="G3" s="502"/>
      <c r="H3" s="11"/>
      <c r="I3" s="573"/>
      <c r="J3" s="573"/>
      <c r="K3" s="573"/>
      <c r="L3" s="573"/>
      <c r="M3" s="82" t="s">
        <v>351</v>
      </c>
      <c r="N3" s="510" t="str">
        <f>'YARIŞMA PROGRAMI'!E18</f>
        <v>-</v>
      </c>
      <c r="O3" s="510"/>
      <c r="P3" s="510"/>
      <c r="T3" s="253">
        <v>4784</v>
      </c>
      <c r="U3" s="249">
        <v>98</v>
      </c>
    </row>
    <row r="4" spans="1:21" s="12" customFormat="1" ht="17.25" customHeight="1">
      <c r="A4" s="505" t="s">
        <v>75</v>
      </c>
      <c r="B4" s="505"/>
      <c r="C4" s="505"/>
      <c r="D4" s="506" t="str">
        <f>'YARIŞMA BİLGİLERİ'!F21</f>
        <v>Yıldız Kızlar</v>
      </c>
      <c r="E4" s="506"/>
      <c r="F4" s="32"/>
      <c r="G4" s="32"/>
      <c r="H4" s="32"/>
      <c r="I4" s="32"/>
      <c r="J4" s="32"/>
      <c r="K4" s="32"/>
      <c r="L4" s="33"/>
      <c r="M4" s="81" t="s">
        <v>83</v>
      </c>
      <c r="N4" s="511">
        <f>'YARIŞMA PROGRAMI'!B18</f>
        <v>41777.46527777778</v>
      </c>
      <c r="O4" s="511"/>
      <c r="P4" s="511"/>
      <c r="T4" s="253">
        <v>4794</v>
      </c>
      <c r="U4" s="249">
        <v>97</v>
      </c>
    </row>
    <row r="5" spans="1:21" s="10" customFormat="1" ht="15" customHeight="1">
      <c r="A5" s="13"/>
      <c r="B5" s="13"/>
      <c r="C5" s="14"/>
      <c r="D5" s="15"/>
      <c r="E5" s="16"/>
      <c r="F5" s="16"/>
      <c r="G5" s="16"/>
      <c r="H5" s="16"/>
      <c r="I5" s="13"/>
      <c r="J5" s="13"/>
      <c r="K5" s="13"/>
      <c r="L5" s="17"/>
      <c r="M5" s="18"/>
      <c r="N5" s="516">
        <f ca="1">NOW()</f>
        <v>41777.717049074075</v>
      </c>
      <c r="O5" s="516"/>
      <c r="P5" s="516"/>
      <c r="T5" s="253">
        <v>4804</v>
      </c>
      <c r="U5" s="249">
        <v>96</v>
      </c>
    </row>
    <row r="6" spans="1:21" s="19" customFormat="1" ht="24" customHeight="1">
      <c r="A6" s="507" t="s">
        <v>12</v>
      </c>
      <c r="B6" s="513" t="s">
        <v>70</v>
      </c>
      <c r="C6" s="515" t="s">
        <v>82</v>
      </c>
      <c r="D6" s="508" t="s">
        <v>14</v>
      </c>
      <c r="E6" s="508" t="s">
        <v>350</v>
      </c>
      <c r="F6" s="508" t="s">
        <v>15</v>
      </c>
      <c r="G6" s="503" t="s">
        <v>227</v>
      </c>
      <c r="I6" s="570" t="s">
        <v>16</v>
      </c>
      <c r="J6" s="571"/>
      <c r="K6" s="571"/>
      <c r="L6" s="571"/>
      <c r="M6" s="571"/>
      <c r="N6" s="571"/>
      <c r="O6" s="571"/>
      <c r="P6" s="572"/>
      <c r="T6" s="262">
        <v>4814</v>
      </c>
      <c r="U6" s="250">
        <v>95</v>
      </c>
    </row>
    <row r="7" spans="1:21" ht="24" customHeight="1">
      <c r="A7" s="507"/>
      <c r="B7" s="514"/>
      <c r="C7" s="515"/>
      <c r="D7" s="508"/>
      <c r="E7" s="508"/>
      <c r="F7" s="508"/>
      <c r="G7" s="504"/>
      <c r="H7" s="20"/>
      <c r="I7" s="49" t="s">
        <v>12</v>
      </c>
      <c r="J7" s="46" t="s">
        <v>71</v>
      </c>
      <c r="K7" s="46" t="s">
        <v>70</v>
      </c>
      <c r="L7" s="47" t="s">
        <v>13</v>
      </c>
      <c r="M7" s="48" t="s">
        <v>14</v>
      </c>
      <c r="N7" s="48" t="s">
        <v>350</v>
      </c>
      <c r="O7" s="46" t="s">
        <v>15</v>
      </c>
      <c r="P7" s="46" t="s">
        <v>28</v>
      </c>
      <c r="T7" s="262">
        <v>4824</v>
      </c>
      <c r="U7" s="250">
        <v>94</v>
      </c>
    </row>
    <row r="8" spans="1:21" s="19" customFormat="1" ht="75" customHeight="1">
      <c r="A8" s="363">
        <v>1</v>
      </c>
      <c r="B8" s="430" t="s">
        <v>626</v>
      </c>
      <c r="C8" s="429" t="s">
        <v>625</v>
      </c>
      <c r="D8" s="365" t="s">
        <v>624</v>
      </c>
      <c r="E8" s="366" t="s">
        <v>540</v>
      </c>
      <c r="F8" s="371">
        <v>5348</v>
      </c>
      <c r="G8" s="367">
        <v>12</v>
      </c>
      <c r="H8" s="22"/>
      <c r="I8" s="356">
        <v>1</v>
      </c>
      <c r="J8" s="357" t="s">
        <v>200</v>
      </c>
      <c r="K8" s="351">
        <f>IF(ISERROR(VLOOKUP(J8,'KAYIT LİSTESİ'!$B$4:$H$697,2,0)),"",(VLOOKUP(J8,'KAYIT LİSTESİ'!$B$4:$H$697,2,0)))</f>
      </c>
      <c r="L8" s="352">
        <f>IF(ISERROR(VLOOKUP(J8,'KAYIT LİSTESİ'!$B$4:$H$697,4,0)),"",(VLOOKUP(J8,'KAYIT LİSTESİ'!$B$4:$H$697,4,0)))</f>
      </c>
      <c r="M8" s="330">
        <f>IF(ISERROR(VLOOKUP(J8,'KAYIT LİSTESİ'!$B$4:$H$697,5,0)),"",(VLOOKUP(J8,'KAYIT LİSTESİ'!$B$4:$H$697,5,0)))</f>
      </c>
      <c r="N8" s="330">
        <f>IF(ISERROR(VLOOKUP(J8,'KAYIT LİSTESİ'!$B$4:$H$697,6,0)),"",(VLOOKUP(J8,'KAYIT LİSTESİ'!$B$4:$H$697,6,0)))</f>
      </c>
      <c r="O8" s="361"/>
      <c r="P8" s="362"/>
      <c r="T8" s="262">
        <v>4834</v>
      </c>
      <c r="U8" s="250">
        <v>93</v>
      </c>
    </row>
    <row r="9" spans="1:21" s="19" customFormat="1" ht="75" customHeight="1">
      <c r="A9" s="363">
        <v>2</v>
      </c>
      <c r="B9" s="430" t="s">
        <v>599</v>
      </c>
      <c r="C9" s="429" t="s">
        <v>600</v>
      </c>
      <c r="D9" s="365" t="s">
        <v>598</v>
      </c>
      <c r="E9" s="366" t="s">
        <v>532</v>
      </c>
      <c r="F9" s="371">
        <v>5407</v>
      </c>
      <c r="G9" s="367">
        <v>11</v>
      </c>
      <c r="H9" s="22"/>
      <c r="I9" s="356">
        <v>2</v>
      </c>
      <c r="J9" s="357" t="s">
        <v>201</v>
      </c>
      <c r="K9" s="351" t="str">
        <f>IF(ISERROR(VLOOKUP(J9,'KAYIT LİSTESİ'!$B$4:$H$697,2,0)),"",(VLOOKUP(J9,'KAYIT LİSTESİ'!$B$4:$H$697,2,0)))</f>
        <v>407
403
404
400</v>
      </c>
      <c r="L9" s="352" t="str">
        <f>IF(ISERROR(VLOOKUP(J9,'KAYIT LİSTESİ'!$B$4:$H$697,4,0)),"",(VLOOKUP(J9,'KAYIT LİSTESİ'!$B$4:$H$697,4,0)))</f>
        <v>11.04.2000
31.05.2000
04.09.2000
01.01.2000</v>
      </c>
      <c r="M9" s="330" t="str">
        <f>IF(ISERROR(VLOOKUP(J9,'KAYIT LİSTESİ'!$B$4:$H$697,5,0)),"",(VLOOKUP(J9,'KAYIT LİSTESİ'!$B$4:$H$697,5,0)))</f>
        <v>ÖZLEM GÜZEL  
DERYANUR KILIÇ
SENA NUR AKGÜN
MİZGİN AY</v>
      </c>
      <c r="N9" s="330" t="str">
        <f>IF(ISERROR(VLOOKUP(J9,'KAYIT LİSTESİ'!$B$4:$H$697,6,0)),"",(VLOOKUP(J9,'KAYIT LİSTESİ'!$B$4:$H$697,6,0)))</f>
        <v>ANKARA</v>
      </c>
      <c r="O9" s="361">
        <v>5420</v>
      </c>
      <c r="P9" s="362">
        <v>2</v>
      </c>
      <c r="T9" s="262">
        <v>4844</v>
      </c>
      <c r="U9" s="250">
        <v>92</v>
      </c>
    </row>
    <row r="10" spans="1:21" s="19" customFormat="1" ht="75" customHeight="1">
      <c r="A10" s="363">
        <v>3</v>
      </c>
      <c r="B10" s="430" t="s">
        <v>559</v>
      </c>
      <c r="C10" s="429" t="s">
        <v>632</v>
      </c>
      <c r="D10" s="365" t="s">
        <v>561</v>
      </c>
      <c r="E10" s="366" t="s">
        <v>553</v>
      </c>
      <c r="F10" s="371">
        <v>5412</v>
      </c>
      <c r="G10" s="367">
        <v>10</v>
      </c>
      <c r="H10" s="22"/>
      <c r="I10" s="356">
        <v>3</v>
      </c>
      <c r="J10" s="357" t="s">
        <v>202</v>
      </c>
      <c r="K10" s="351" t="str">
        <f>IF(ISERROR(VLOOKUP(J10,'KAYIT LİSTESİ'!$B$4:$H$697,2,0)),"",(VLOOKUP(J10,'KAYIT LİSTESİ'!$B$4:$H$697,2,0)))</f>
        <v>499
502
497
688</v>
      </c>
      <c r="L10" s="352" t="str">
        <f>IF(ISERROR(VLOOKUP(J10,'KAYIT LİSTESİ'!$B$4:$H$697,4,0)),"",(VLOOKUP(J10,'KAYIT LİSTESİ'!$B$4:$H$697,4,0)))</f>
        <v>16.05.2000               03.10.2001          10.10.2000            23.11.2000</v>
      </c>
      <c r="M10" s="330" t="str">
        <f>IF(ISERROR(VLOOKUP(J10,'KAYIT LİSTESİ'!$B$4:$H$697,5,0)),"",(VLOOKUP(J10,'KAYIT LİSTESİ'!$B$4:$H$697,5,0)))</f>
        <v>SUDE GEDİK                         MERVE ÇİFTÇİ                        ALEYNA BIÇAKÇI                   MELİKE MALKOÇ</v>
      </c>
      <c r="N10" s="330" t="str">
        <f>IF(ISERROR(VLOOKUP(J10,'KAYIT LİSTESİ'!$B$4:$H$697,6,0)),"",(VLOOKUP(J10,'KAYIT LİSTESİ'!$B$4:$H$697,6,0)))</f>
        <v>ZONGULDAK</v>
      </c>
      <c r="O10" s="361">
        <v>5412</v>
      </c>
      <c r="P10" s="362">
        <v>1</v>
      </c>
      <c r="T10" s="262">
        <v>4854</v>
      </c>
      <c r="U10" s="250">
        <v>91</v>
      </c>
    </row>
    <row r="11" spans="1:21" s="19" customFormat="1" ht="75" customHeight="1">
      <c r="A11" s="363">
        <v>4</v>
      </c>
      <c r="B11" s="430" t="s">
        <v>619</v>
      </c>
      <c r="C11" s="429" t="s">
        <v>618</v>
      </c>
      <c r="D11" s="365" t="s">
        <v>617</v>
      </c>
      <c r="E11" s="366" t="s">
        <v>520</v>
      </c>
      <c r="F11" s="371">
        <v>5420</v>
      </c>
      <c r="G11" s="367">
        <v>9</v>
      </c>
      <c r="H11" s="22"/>
      <c r="I11" s="356">
        <v>4</v>
      </c>
      <c r="J11" s="357" t="s">
        <v>203</v>
      </c>
      <c r="K11" s="351" t="str">
        <f>IF(ISERROR(VLOOKUP(J11,'KAYIT LİSTESİ'!$B$4:$H$697,2,0)),"",(VLOOKUP(J11,'KAYIT LİSTESİ'!$B$4:$H$697,2,0)))</f>
        <v>271
267
270
266</v>
      </c>
      <c r="L11" s="352" t="str">
        <f>IF(ISERROR(VLOOKUP(J11,'KAYIT LİSTESİ'!$B$4:$H$697,4,0)),"",(VLOOKUP(J11,'KAYIT LİSTESİ'!$B$4:$H$697,4,0)))</f>
        <v>23.03.2001
25.06.2000
04.10.2000
04.10.2000</v>
      </c>
      <c r="M11" s="330" t="str">
        <f>IF(ISERROR(VLOOKUP(J11,'KAYIT LİSTESİ'!$B$4:$H$697,5,0)),"",(VLOOKUP(J11,'KAYIT LİSTESİ'!$B$4:$H$697,5,0)))</f>
        <v>SEVGİ PINAR
İREM KARACAOĞLAN
SEDA PINAR
ESRA BARAN</v>
      </c>
      <c r="N11" s="330" t="str">
        <f>IF(ISERROR(VLOOKUP(J11,'KAYIT LİSTESİ'!$B$4:$H$697,6,0)),"",(VLOOKUP(J11,'KAYIT LİSTESİ'!$B$4:$H$697,6,0)))</f>
        <v>ADANA</v>
      </c>
      <c r="O11" s="361">
        <v>5457</v>
      </c>
      <c r="P11" s="362">
        <v>3</v>
      </c>
      <c r="T11" s="262">
        <v>4864</v>
      </c>
      <c r="U11" s="250">
        <v>90</v>
      </c>
    </row>
    <row r="12" spans="1:21" s="19" customFormat="1" ht="75" customHeight="1">
      <c r="A12" s="363">
        <v>5</v>
      </c>
      <c r="B12" s="430" t="s">
        <v>623</v>
      </c>
      <c r="C12" s="429" t="s">
        <v>622</v>
      </c>
      <c r="D12" s="365" t="s">
        <v>621</v>
      </c>
      <c r="E12" s="366" t="s">
        <v>526</v>
      </c>
      <c r="F12" s="371">
        <v>5426</v>
      </c>
      <c r="G12" s="367">
        <v>8</v>
      </c>
      <c r="H12" s="22"/>
      <c r="I12" s="356">
        <v>5</v>
      </c>
      <c r="J12" s="357" t="s">
        <v>204</v>
      </c>
      <c r="K12" s="351" t="str">
        <f>IF(ISERROR(VLOOKUP(J12,'KAYIT LİSTESİ'!$B$4:$H$697,2,0)),"",(VLOOKUP(J12,'KAYIT LİSTESİ'!$B$4:$H$697,2,0)))</f>
        <v>661  655   656   657</v>
      </c>
      <c r="L12" s="352" t="str">
        <f>IF(ISERROR(VLOOKUP(J12,'KAYIT LİSTESİ'!$B$4:$H$697,4,0)),"",(VLOOKUP(J12,'KAYIT LİSTESİ'!$B$4:$H$697,4,0)))</f>
        <v>17.07.2000 06.11.2000 13.02.2000  25.06.2002</v>
      </c>
      <c r="M12" s="330" t="str">
        <f>IF(ISERROR(VLOOKUP(J12,'KAYIT LİSTESİ'!$B$4:$H$697,5,0)),"",(VLOOKUP(J12,'KAYIT LİSTESİ'!$B$4:$H$697,5,0)))</f>
        <v>GÖKÇE YAMİÇ      BEYZANUR YAVUZ   DİLARA ARSLAN              RUMEYSA KIRIMLI                                                                                                                                                                                                                                                                                                                                                                                                                                                                                                                                                                                                                                                                                                                                 </v>
      </c>
      <c r="N12" s="330" t="str">
        <f>IF(ISERROR(VLOOKUP(J12,'KAYIT LİSTESİ'!$B$4:$H$697,6,0)),"",(VLOOKUP(J12,'KAYIT LİSTESİ'!$B$4:$H$697,6,0)))</f>
        <v>TRABZON</v>
      </c>
      <c r="O12" s="361">
        <v>5582</v>
      </c>
      <c r="P12" s="362">
        <v>5</v>
      </c>
      <c r="T12" s="262">
        <v>4874</v>
      </c>
      <c r="U12" s="250">
        <v>89</v>
      </c>
    </row>
    <row r="13" spans="1:21" s="19" customFormat="1" ht="75" customHeight="1">
      <c r="A13" s="363">
        <v>6</v>
      </c>
      <c r="B13" s="430" t="s">
        <v>516</v>
      </c>
      <c r="C13" s="429" t="s">
        <v>518</v>
      </c>
      <c r="D13" s="365" t="s">
        <v>575</v>
      </c>
      <c r="E13" s="366" t="s">
        <v>510</v>
      </c>
      <c r="F13" s="371">
        <v>5457</v>
      </c>
      <c r="G13" s="367">
        <v>7</v>
      </c>
      <c r="H13" s="22"/>
      <c r="I13" s="356">
        <v>6</v>
      </c>
      <c r="J13" s="357" t="s">
        <v>205</v>
      </c>
      <c r="K13" s="351" t="str">
        <f>IF(ISERROR(VLOOKUP(J13,'KAYIT LİSTESİ'!$B$4:$H$697,2,0)),"",(VLOOKUP(J13,'KAYIT LİSTESİ'!$B$4:$H$697,2,0)))</f>
        <v>261
262
259
265</v>
      </c>
      <c r="L13" s="352" t="str">
        <f>IF(ISERROR(VLOOKUP(J13,'KAYIT LİSTESİ'!$B$4:$H$697,4,0)),"",(VLOOKUP(J13,'KAYIT LİSTESİ'!$B$4:$H$697,4,0)))</f>
        <v>26.03.2001
25.09.2000
10.01.2000
01.01.2000</v>
      </c>
      <c r="M13" s="330" t="str">
        <f>IF(ISERROR(VLOOKUP(J13,'KAYIT LİSTESİ'!$B$4:$H$697,5,0)),"",(VLOOKUP(J13,'KAYIT LİSTESİ'!$B$4:$H$697,5,0)))</f>
        <v>MELİSSA KALE
ŞEVVAL AYAZ
ESRA KILIÇÇIOĞLU
S.BİÇER</v>
      </c>
      <c r="N13" s="330" t="str">
        <f>IF(ISERROR(VLOOKUP(J13,'KAYIT LİSTESİ'!$B$4:$H$697,6,0)),"",(VLOOKUP(J13,'KAYIT LİSTESİ'!$B$4:$H$697,6,0)))</f>
        <v>MERSİN</v>
      </c>
      <c r="O13" s="361" t="s">
        <v>620</v>
      </c>
      <c r="P13" s="362" t="s">
        <v>339</v>
      </c>
      <c r="T13" s="262">
        <v>4884</v>
      </c>
      <c r="U13" s="250">
        <v>88</v>
      </c>
    </row>
    <row r="14" spans="1:21" s="19" customFormat="1" ht="75" customHeight="1">
      <c r="A14" s="363">
        <v>7</v>
      </c>
      <c r="B14" s="430" t="s">
        <v>592</v>
      </c>
      <c r="C14" s="429" t="s">
        <v>593</v>
      </c>
      <c r="D14" s="365" t="s">
        <v>591</v>
      </c>
      <c r="E14" s="366" t="s">
        <v>490</v>
      </c>
      <c r="F14" s="371">
        <v>5502</v>
      </c>
      <c r="G14" s="367">
        <v>6</v>
      </c>
      <c r="H14" s="22"/>
      <c r="I14" s="356">
        <v>7</v>
      </c>
      <c r="J14" s="357" t="s">
        <v>206</v>
      </c>
      <c r="K14" s="351" t="str">
        <f>IF(ISERROR(VLOOKUP(J14,'KAYIT LİSTESİ'!$B$4:$H$697,2,0)),"",(VLOOKUP(J14,'KAYIT LİSTESİ'!$B$4:$H$697,2,0)))</f>
        <v>762
761 
760
758</v>
      </c>
      <c r="L14" s="352" t="str">
        <f>IF(ISERROR(VLOOKUP(J14,'KAYIT LİSTESİ'!$B$4:$H$697,4,0)),"",(VLOOKUP(J14,'KAYIT LİSTESİ'!$B$4:$H$697,4,0)))</f>
        <v>18.08.2000
01.06.2000
01.02.2001
01.01.2000</v>
      </c>
      <c r="M14" s="330" t="str">
        <f>IF(ISERROR(VLOOKUP(J14,'KAYIT LİSTESİ'!$B$4:$H$697,5,0)),"",(VLOOKUP(J14,'KAYIT LİSTESİ'!$B$4:$H$697,5,0)))</f>
        <v>EBRU YILMAZ
HATİCE N. KAYA
RAHİME ERGÜL
DİLARA ÇIKMAZ</v>
      </c>
      <c r="N14" s="330" t="str">
        <f>IF(ISERROR(VLOOKUP(J14,'KAYIT LİSTESİ'!$B$4:$H$697,6,0)),"",(VLOOKUP(J14,'KAYIT LİSTESİ'!$B$4:$H$697,6,0)))</f>
        <v>GAZİANTEP</v>
      </c>
      <c r="O14" s="361">
        <v>5502</v>
      </c>
      <c r="P14" s="362">
        <v>4</v>
      </c>
      <c r="T14" s="262">
        <v>4894</v>
      </c>
      <c r="U14" s="250">
        <v>87</v>
      </c>
    </row>
    <row r="15" spans="1:21" s="19" customFormat="1" ht="75" customHeight="1">
      <c r="A15" s="363">
        <v>8</v>
      </c>
      <c r="B15" s="430" t="s">
        <v>568</v>
      </c>
      <c r="C15" s="429" t="s">
        <v>630</v>
      </c>
      <c r="D15" s="365" t="s">
        <v>569</v>
      </c>
      <c r="E15" s="366" t="s">
        <v>563</v>
      </c>
      <c r="F15" s="371">
        <v>5507</v>
      </c>
      <c r="G15" s="367">
        <v>5</v>
      </c>
      <c r="H15" s="22"/>
      <c r="I15" s="356">
        <v>8</v>
      </c>
      <c r="J15" s="357" t="s">
        <v>207</v>
      </c>
      <c r="K15" s="351">
        <f>IF(ISERROR(VLOOKUP(J15,'KAYIT LİSTESİ'!$B$4:$H$697,2,0)),"",(VLOOKUP(J15,'KAYIT LİSTESİ'!$B$4:$H$697,2,0)))</f>
      </c>
      <c r="L15" s="352">
        <f>IF(ISERROR(VLOOKUP(J15,'KAYIT LİSTESİ'!$B$4:$H$697,4,0)),"",(VLOOKUP(J15,'KAYIT LİSTESİ'!$B$4:$H$697,4,0)))</f>
      </c>
      <c r="M15" s="330">
        <f>IF(ISERROR(VLOOKUP(J15,'KAYIT LİSTESİ'!$B$4:$H$697,5,0)),"",(VLOOKUP(J15,'KAYIT LİSTESİ'!$B$4:$H$697,5,0)))</f>
      </c>
      <c r="N15" s="330">
        <f>IF(ISERROR(VLOOKUP(J15,'KAYIT LİSTESİ'!$B$4:$H$697,6,0)),"",(VLOOKUP(J15,'KAYIT LİSTESİ'!$B$4:$H$697,6,0)))</f>
      </c>
      <c r="O15" s="361"/>
      <c r="P15" s="362"/>
      <c r="T15" s="262">
        <v>4914</v>
      </c>
      <c r="U15" s="250">
        <v>86</v>
      </c>
    </row>
    <row r="16" spans="1:21" s="19" customFormat="1" ht="75" customHeight="1">
      <c r="A16" s="363">
        <v>9</v>
      </c>
      <c r="B16" s="430" t="s">
        <v>634</v>
      </c>
      <c r="C16" s="429" t="s">
        <v>633</v>
      </c>
      <c r="D16" s="365" t="s">
        <v>582</v>
      </c>
      <c r="E16" s="366" t="s">
        <v>548</v>
      </c>
      <c r="F16" s="371">
        <v>5582</v>
      </c>
      <c r="G16" s="367">
        <v>4</v>
      </c>
      <c r="H16" s="22"/>
      <c r="I16" s="570" t="s">
        <v>17</v>
      </c>
      <c r="J16" s="571"/>
      <c r="K16" s="571"/>
      <c r="L16" s="571"/>
      <c r="M16" s="571"/>
      <c r="N16" s="571"/>
      <c r="O16" s="571"/>
      <c r="P16" s="572"/>
      <c r="T16" s="262">
        <v>4934</v>
      </c>
      <c r="U16" s="250">
        <v>85</v>
      </c>
    </row>
    <row r="17" spans="1:21" s="19" customFormat="1" ht="75" customHeight="1">
      <c r="A17" s="363">
        <v>10</v>
      </c>
      <c r="B17" s="430" t="s">
        <v>501</v>
      </c>
      <c r="C17" s="429" t="s">
        <v>631</v>
      </c>
      <c r="D17" s="365" t="s">
        <v>538</v>
      </c>
      <c r="E17" s="366" t="s">
        <v>495</v>
      </c>
      <c r="F17" s="371">
        <v>5665</v>
      </c>
      <c r="G17" s="367">
        <v>3</v>
      </c>
      <c r="H17" s="22"/>
      <c r="I17" s="49" t="s">
        <v>12</v>
      </c>
      <c r="J17" s="46" t="s">
        <v>71</v>
      </c>
      <c r="K17" s="46" t="s">
        <v>70</v>
      </c>
      <c r="L17" s="47" t="s">
        <v>13</v>
      </c>
      <c r="M17" s="48" t="s">
        <v>14</v>
      </c>
      <c r="N17" s="48" t="s">
        <v>350</v>
      </c>
      <c r="O17" s="46" t="s">
        <v>15</v>
      </c>
      <c r="P17" s="46" t="s">
        <v>28</v>
      </c>
      <c r="T17" s="262">
        <v>4954</v>
      </c>
      <c r="U17" s="250">
        <v>84</v>
      </c>
    </row>
    <row r="18" spans="1:21" s="19" customFormat="1" ht="75" customHeight="1">
      <c r="A18" s="363">
        <v>11</v>
      </c>
      <c r="B18" s="430" t="s">
        <v>628</v>
      </c>
      <c r="C18" s="429" t="s">
        <v>629</v>
      </c>
      <c r="D18" s="365" t="s">
        <v>627</v>
      </c>
      <c r="E18" s="366" t="s">
        <v>484</v>
      </c>
      <c r="F18" s="371">
        <v>5910</v>
      </c>
      <c r="G18" s="367">
        <v>2</v>
      </c>
      <c r="H18" s="22"/>
      <c r="I18" s="356">
        <v>1</v>
      </c>
      <c r="J18" s="357" t="s">
        <v>208</v>
      </c>
      <c r="K18" s="351">
        <f>IF(ISERROR(VLOOKUP(J18,'KAYIT LİSTESİ'!$B$4:$H$697,2,0)),"",(VLOOKUP(J18,'KAYIT LİSTESİ'!$B$4:$H$697,2,0)))</f>
      </c>
      <c r="L18" s="352">
        <f>IF(ISERROR(VLOOKUP(J18,'KAYIT LİSTESİ'!$B$4:$H$697,4,0)),"",(VLOOKUP(J18,'KAYIT LİSTESİ'!$B$4:$H$697,4,0)))</f>
      </c>
      <c r="M18" s="330">
        <f>IF(ISERROR(VLOOKUP(J18,'KAYIT LİSTESİ'!$B$4:$H$697,5,0)),"",(VLOOKUP(J18,'KAYIT LİSTESİ'!$B$4:$H$697,5,0)))</f>
      </c>
      <c r="N18" s="330">
        <f>IF(ISERROR(VLOOKUP(J18,'KAYIT LİSTESİ'!$B$4:$H$697,6,0)),"",(VLOOKUP(J18,'KAYIT LİSTESİ'!$B$4:$H$697,6,0)))</f>
      </c>
      <c r="O18" s="361"/>
      <c r="P18" s="362"/>
      <c r="T18" s="262">
        <v>4974</v>
      </c>
      <c r="U18" s="250">
        <v>83</v>
      </c>
    </row>
    <row r="19" spans="1:21" s="19" customFormat="1" ht="75" customHeight="1">
      <c r="A19" s="431">
        <v>12</v>
      </c>
      <c r="B19" s="430" t="s">
        <v>616</v>
      </c>
      <c r="C19" s="429" t="s">
        <v>615</v>
      </c>
      <c r="D19" s="365" t="s">
        <v>614</v>
      </c>
      <c r="E19" s="366" t="s">
        <v>504</v>
      </c>
      <c r="F19" s="371" t="s">
        <v>620</v>
      </c>
      <c r="G19" s="367">
        <v>0</v>
      </c>
      <c r="H19" s="22"/>
      <c r="I19" s="356">
        <v>2</v>
      </c>
      <c r="J19" s="357" t="s">
        <v>209</v>
      </c>
      <c r="K19" s="351" t="str">
        <f>IF(ISERROR(VLOOKUP(J19,'KAYIT LİSTESİ'!$B$4:$H$697,2,0)),"",(VLOOKUP(J19,'KAYIT LİSTESİ'!$B$4:$H$697,2,0)))</f>
        <v>481
484
488
485</v>
      </c>
      <c r="L19" s="352" t="str">
        <f>IF(ISERROR(VLOOKUP(J19,'KAYIT LİSTESİ'!$B$4:$H$697,4,0)),"",(VLOOKUP(J19,'KAYIT LİSTESİ'!$B$4:$H$697,4,0)))</f>
        <v>30.05.2000 16.09.2000  25.04.2002 04.06.2000</v>
      </c>
      <c r="M19" s="330" t="str">
        <f>IF(ISERROR(VLOOKUP(J19,'KAYIT LİSTESİ'!$B$4:$H$697,5,0)),"",(VLOOKUP(J19,'KAYIT LİSTESİ'!$B$4:$H$697,5,0)))</f>
        <v>KARDELEN DEMİR
HAVANUR DEMİR
GÜLSE BEYZA USTA     
AYSUN ARDAL</v>
      </c>
      <c r="N19" s="330" t="str">
        <f>IF(ISERROR(VLOOKUP(J19,'KAYIT LİSTESİ'!$B$4:$H$697,6,0)),"",(VLOOKUP(J19,'KAYIT LİSTESİ'!$B$4:$H$697,6,0)))</f>
        <v>SAMSUN</v>
      </c>
      <c r="O19" s="361">
        <v>5507</v>
      </c>
      <c r="P19" s="362">
        <v>4</v>
      </c>
      <c r="T19" s="262">
        <v>4994</v>
      </c>
      <c r="U19" s="250">
        <v>82</v>
      </c>
    </row>
    <row r="20" spans="1:21" s="19" customFormat="1" ht="75" customHeight="1">
      <c r="A20" s="431">
        <v>13</v>
      </c>
      <c r="B20" s="363"/>
      <c r="C20" s="364"/>
      <c r="D20" s="365"/>
      <c r="E20" s="366"/>
      <c r="F20" s="371"/>
      <c r="G20" s="367"/>
      <c r="H20" s="22"/>
      <c r="I20" s="356">
        <v>3</v>
      </c>
      <c r="J20" s="357" t="s">
        <v>210</v>
      </c>
      <c r="K20" s="351" t="str">
        <f>IF(ISERROR(VLOOKUP(J20,'KAYIT LİSTESİ'!$B$4:$H$697,2,0)),"",(VLOOKUP(J20,'KAYIT LİSTESİ'!$B$4:$H$697,2,0)))</f>
        <v>774
772
779
773</v>
      </c>
      <c r="L20" s="352" t="str">
        <f>IF(ISERROR(VLOOKUP(J20,'KAYIT LİSTESİ'!$B$4:$H$697,4,0)),"",(VLOOKUP(J20,'KAYIT LİSTESİ'!$B$4:$H$697,4,0)))</f>
        <v>15.02.2001 04.06.2000 18.01.2001 03.03.2000</v>
      </c>
      <c r="M20" s="330" t="str">
        <f>IF(ISERROR(VLOOKUP(J20,'KAYIT LİSTESİ'!$B$4:$H$697,5,0)),"",(VLOOKUP(J20,'KAYIT LİSTESİ'!$B$4:$H$697,5,0)))</f>
        <v>MEDİNE ÖKTE
SEHER ALATAŞ  
ZEKİYE YACAN                              
ZEHRA AKDAĞ                        </v>
      </c>
      <c r="N20" s="330" t="str">
        <f>IF(ISERROR(VLOOKUP(J20,'KAYIT LİSTESİ'!$B$4:$H$697,6,0)),"",(VLOOKUP(J20,'KAYIT LİSTESİ'!$B$4:$H$697,6,0)))</f>
        <v>ŞANLIURFA</v>
      </c>
      <c r="O20" s="361">
        <v>5665</v>
      </c>
      <c r="P20" s="362">
        <v>5</v>
      </c>
      <c r="T20" s="262">
        <v>5014</v>
      </c>
      <c r="U20" s="250">
        <v>81</v>
      </c>
    </row>
    <row r="21" spans="1:21" s="19" customFormat="1" ht="75" customHeight="1">
      <c r="A21" s="431">
        <v>14</v>
      </c>
      <c r="B21" s="363"/>
      <c r="C21" s="364"/>
      <c r="D21" s="365"/>
      <c r="E21" s="366"/>
      <c r="F21" s="371"/>
      <c r="G21" s="367"/>
      <c r="H21" s="22"/>
      <c r="I21" s="356">
        <v>4</v>
      </c>
      <c r="J21" s="357" t="s">
        <v>211</v>
      </c>
      <c r="K21" s="351" t="str">
        <f>IF(ISERROR(VLOOKUP(J21,'KAYIT LİSTESİ'!$B$4:$H$697,2,0)),"",(VLOOKUP(J21,'KAYIT LİSTESİ'!$B$4:$H$697,2,0)))</f>
        <v>35
34
38
39</v>
      </c>
      <c r="L21" s="352" t="str">
        <f>IF(ISERROR(VLOOKUP(J21,'KAYIT LİSTESİ'!$B$4:$H$697,4,0)),"",(VLOOKUP(J21,'KAYIT LİSTESİ'!$B$4:$H$697,4,0)))</f>
        <v>01.01.2001
09.06.2000
20.03.2001
15.05.2001</v>
      </c>
      <c r="M21" s="330" t="str">
        <f>IF(ISERROR(VLOOKUP(J21,'KAYIT LİSTESİ'!$B$4:$H$697,5,0)),"",(VLOOKUP(J21,'KAYIT LİSTESİ'!$B$4:$H$697,5,0)))</f>
        <v>PINAR ATUĞ
BAŞAK GÜL
RÜYANUR TOKAÇ
İREM ZEHRA KARABABA</v>
      </c>
      <c r="N21" s="330" t="str">
        <f>IF(ISERROR(VLOOKUP(J21,'KAYIT LİSTESİ'!$B$4:$H$697,6,0)),"",(VLOOKUP(J21,'KAYIT LİSTESİ'!$B$4:$H$697,6,0)))</f>
        <v>İSTANBUL ANADOLU</v>
      </c>
      <c r="O21" s="361">
        <v>5407</v>
      </c>
      <c r="P21" s="362">
        <v>2</v>
      </c>
      <c r="T21" s="262">
        <v>5034</v>
      </c>
      <c r="U21" s="250">
        <v>80</v>
      </c>
    </row>
    <row r="22" spans="1:21" s="19" customFormat="1" ht="75" customHeight="1">
      <c r="A22" s="431">
        <v>15</v>
      </c>
      <c r="B22" s="363"/>
      <c r="C22" s="364"/>
      <c r="D22" s="365"/>
      <c r="E22" s="366"/>
      <c r="F22" s="371"/>
      <c r="G22" s="367"/>
      <c r="H22" s="22"/>
      <c r="I22" s="356">
        <v>5</v>
      </c>
      <c r="J22" s="357" t="s">
        <v>212</v>
      </c>
      <c r="K22" s="351" t="str">
        <f>IF(ISERROR(VLOOKUP(J22,'KAYIT LİSTESİ'!$B$4:$H$697,2,0)),"",(VLOOKUP(J22,'KAYIT LİSTESİ'!$B$4:$H$697,2,0)))</f>
        <v>941
816
506
943</v>
      </c>
      <c r="L22" s="352" t="str">
        <f>IF(ISERROR(VLOOKUP(J22,'KAYIT LİSTESİ'!$B$4:$H$697,4,0)),"",(VLOOKUP(J22,'KAYIT LİSTESİ'!$B$4:$H$697,4,0)))</f>
        <v>02.07.2000
01.07.2001
14.02.2001
11.07.2000</v>
      </c>
      <c r="M22" s="330" t="str">
        <f>IF(ISERROR(VLOOKUP(J22,'KAYIT LİSTESİ'!$B$4:$H$697,5,0)),"",(VLOOKUP(J22,'KAYIT LİSTESİ'!$B$4:$H$697,5,0)))</f>
        <v>BAHAR GÖK
BERFİN BARIŞER
ŞEYMA NUR YILDIRIM
MEHTAP ALTUN</v>
      </c>
      <c r="N22" s="330" t="str">
        <f>IF(ISERROR(VLOOKUP(J22,'KAYIT LİSTESİ'!$B$4:$H$697,6,0)),"",(VLOOKUP(J22,'KAYIT LİSTESİ'!$B$4:$H$697,6,0)))</f>
        <v>MUŞ</v>
      </c>
      <c r="O22" s="361">
        <v>5910</v>
      </c>
      <c r="P22" s="362">
        <v>6</v>
      </c>
      <c r="T22" s="262">
        <v>5054</v>
      </c>
      <c r="U22" s="250">
        <v>79</v>
      </c>
    </row>
    <row r="23" spans="1:21" s="19" customFormat="1" ht="75" customHeight="1">
      <c r="A23" s="431">
        <v>16</v>
      </c>
      <c r="B23" s="363"/>
      <c r="C23" s="364"/>
      <c r="D23" s="365"/>
      <c r="E23" s="366"/>
      <c r="F23" s="371"/>
      <c r="G23" s="367"/>
      <c r="H23" s="22"/>
      <c r="I23" s="356">
        <v>6</v>
      </c>
      <c r="J23" s="357" t="s">
        <v>213</v>
      </c>
      <c r="K23" s="351" t="str">
        <f>IF(ISERROR(VLOOKUP(J23,'KAYIT LİSTESİ'!$B$4:$H$697,2,0)),"",(VLOOKUP(J23,'KAYIT LİSTESİ'!$B$4:$H$697,2,0)))</f>
        <v>230
232
234
229</v>
      </c>
      <c r="L23" s="352" t="str">
        <f>IF(ISERROR(VLOOKUP(J23,'KAYIT LİSTESİ'!$B$4:$H$697,4,0)),"",(VLOOKUP(J23,'KAYIT LİSTESİ'!$B$4:$H$697,4,0)))</f>
        <v>27.11.2001
25.01.2001
16.02.2000
10.03.2000</v>
      </c>
      <c r="M23" s="330" t="str">
        <f>IF(ISERROR(VLOOKUP(J23,'KAYIT LİSTESİ'!$B$4:$H$697,5,0)),"",(VLOOKUP(J23,'KAYIT LİSTESİ'!$B$4:$H$697,5,0)))</f>
        <v>MELEK ÇOBAN
ALMİNA MALKOÇ
NURHAN ARDAL
EYMEN MUSAOĞLU</v>
      </c>
      <c r="N23" s="330" t="str">
        <f>IF(ISERROR(VLOOKUP(J23,'KAYIT LİSTESİ'!$B$4:$H$697,6,0)),"",(VLOOKUP(J23,'KAYIT LİSTESİ'!$B$4:$H$697,6,0)))</f>
        <v>TEKİRDAĞ</v>
      </c>
      <c r="O23" s="361">
        <v>5426</v>
      </c>
      <c r="P23" s="362">
        <v>3</v>
      </c>
      <c r="T23" s="262">
        <v>5074</v>
      </c>
      <c r="U23" s="250">
        <v>78</v>
      </c>
    </row>
    <row r="24" spans="1:21" s="19" customFormat="1" ht="75" customHeight="1">
      <c r="A24" s="431">
        <v>17</v>
      </c>
      <c r="B24" s="363"/>
      <c r="C24" s="364"/>
      <c r="D24" s="365"/>
      <c r="E24" s="366"/>
      <c r="F24" s="371"/>
      <c r="G24" s="367"/>
      <c r="H24" s="22"/>
      <c r="I24" s="356">
        <v>7</v>
      </c>
      <c r="J24" s="357" t="s">
        <v>214</v>
      </c>
      <c r="K24" s="351" t="str">
        <f>IF(ISERROR(VLOOKUP(J24,'KAYIT LİSTESİ'!$B$4:$H$697,2,0)),"",(VLOOKUP(J24,'KAYIT LİSTESİ'!$B$4:$H$697,2,0)))</f>
        <v>14
10
16
11</v>
      </c>
      <c r="L24" s="352" t="str">
        <f>IF(ISERROR(VLOOKUP(J24,'KAYIT LİSTESİ'!$B$4:$H$697,4,0)),"",(VLOOKUP(J24,'KAYIT LİSTESİ'!$B$4:$H$697,4,0)))</f>
        <v>25.02.2001
02.03.2000
07.02.2000
03.07.2000</v>
      </c>
      <c r="M24" s="330" t="str">
        <f>IF(ISERROR(VLOOKUP(J24,'KAYIT LİSTESİ'!$B$4:$H$697,5,0)),"",(VLOOKUP(J24,'KAYIT LİSTESİ'!$B$4:$H$697,5,0)))</f>
        <v>ELİF YİĞİT
YAPRAK ALPER
RÜMEYSA ÖKDEM
LEYLA YANARDAĞ</v>
      </c>
      <c r="N24" s="330" t="str">
        <f>IF(ISERROR(VLOOKUP(J24,'KAYIT LİSTESİ'!$B$4:$H$697,6,0)),"",(VLOOKUP(J24,'KAYIT LİSTESİ'!$B$4:$H$697,6,0)))</f>
        <v>BURSA</v>
      </c>
      <c r="O24" s="361">
        <v>5348</v>
      </c>
      <c r="P24" s="362">
        <v>1</v>
      </c>
      <c r="T24" s="262">
        <v>5094</v>
      </c>
      <c r="U24" s="250">
        <v>77</v>
      </c>
    </row>
    <row r="25" spans="1:21" s="19" customFormat="1" ht="75" customHeight="1">
      <c r="A25" s="431">
        <v>18</v>
      </c>
      <c r="B25" s="363"/>
      <c r="C25" s="364"/>
      <c r="D25" s="365"/>
      <c r="E25" s="366"/>
      <c r="F25" s="371"/>
      <c r="G25" s="367"/>
      <c r="H25" s="22"/>
      <c r="I25" s="356">
        <v>8</v>
      </c>
      <c r="J25" s="357" t="s">
        <v>215</v>
      </c>
      <c r="K25" s="351">
        <f>IF(ISERROR(VLOOKUP(J25,'KAYIT LİSTESİ'!$B$4:$H$697,2,0)),"",(VLOOKUP(J25,'KAYIT LİSTESİ'!$B$4:$H$697,2,0)))</f>
      </c>
      <c r="L25" s="352">
        <f>IF(ISERROR(VLOOKUP(J25,'KAYIT LİSTESİ'!$B$4:$H$697,4,0)),"",(VLOOKUP(J25,'KAYIT LİSTESİ'!$B$4:$H$697,4,0)))</f>
      </c>
      <c r="M25" s="330">
        <f>IF(ISERROR(VLOOKUP(J25,'KAYIT LİSTESİ'!$B$4:$H$697,5,0)),"",(VLOOKUP(J25,'KAYIT LİSTESİ'!$B$4:$H$697,5,0)))</f>
      </c>
      <c r="N25" s="330">
        <f>IF(ISERROR(VLOOKUP(J25,'KAYIT LİSTESİ'!$B$4:$H$697,6,0)),"",(VLOOKUP(J25,'KAYIT LİSTESİ'!$B$4:$H$697,6,0)))</f>
      </c>
      <c r="O25" s="361"/>
      <c r="P25" s="362"/>
      <c r="T25" s="262">
        <v>5114</v>
      </c>
      <c r="U25" s="250">
        <v>76</v>
      </c>
    </row>
    <row r="26" spans="1:21" ht="13.5" customHeight="1">
      <c r="A26" s="35"/>
      <c r="B26" s="35"/>
      <c r="C26" s="36"/>
      <c r="D26" s="56"/>
      <c r="E26" s="37"/>
      <c r="F26" s="38"/>
      <c r="G26" s="39"/>
      <c r="T26" s="262">
        <v>5134</v>
      </c>
      <c r="U26" s="250">
        <v>75</v>
      </c>
    </row>
    <row r="27" spans="1:21" ht="14.25" customHeight="1">
      <c r="A27" s="29" t="s">
        <v>19</v>
      </c>
      <c r="B27" s="29"/>
      <c r="C27" s="29"/>
      <c r="D27" s="57"/>
      <c r="E27" s="50" t="s">
        <v>0</v>
      </c>
      <c r="F27" s="45" t="s">
        <v>1</v>
      </c>
      <c r="G27" s="26"/>
      <c r="H27" s="30" t="s">
        <v>2</v>
      </c>
      <c r="M27" s="53" t="s">
        <v>3</v>
      </c>
      <c r="N27" s="54" t="s">
        <v>3</v>
      </c>
      <c r="O27" s="26" t="s">
        <v>3</v>
      </c>
      <c r="P27" s="29"/>
      <c r="Q27" s="31"/>
      <c r="T27" s="262">
        <v>5154</v>
      </c>
      <c r="U27" s="250">
        <v>74</v>
      </c>
    </row>
    <row r="28" spans="20:21" ht="12.75">
      <c r="T28" s="262">
        <v>5174</v>
      </c>
      <c r="U28" s="250">
        <v>73</v>
      </c>
    </row>
    <row r="29" spans="20:21" ht="12.75">
      <c r="T29" s="262">
        <v>5194</v>
      </c>
      <c r="U29" s="250">
        <v>72</v>
      </c>
    </row>
    <row r="30" spans="20:21" ht="12.75">
      <c r="T30" s="262">
        <v>5214</v>
      </c>
      <c r="U30" s="250">
        <v>71</v>
      </c>
    </row>
    <row r="31" spans="20:21" ht="12.75">
      <c r="T31" s="262">
        <v>5234</v>
      </c>
      <c r="U31" s="250">
        <v>70</v>
      </c>
    </row>
    <row r="32" spans="20:21" ht="12.75">
      <c r="T32" s="262">
        <v>5254</v>
      </c>
      <c r="U32" s="250">
        <v>69</v>
      </c>
    </row>
    <row r="33" spans="20:21" ht="12.75">
      <c r="T33" s="262">
        <v>5274</v>
      </c>
      <c r="U33" s="250">
        <v>68</v>
      </c>
    </row>
    <row r="34" spans="20:21" ht="12.75">
      <c r="T34" s="262">
        <v>5294</v>
      </c>
      <c r="U34" s="250">
        <v>67</v>
      </c>
    </row>
    <row r="35" spans="20:21" ht="12.75">
      <c r="T35" s="262">
        <v>5314</v>
      </c>
      <c r="U35" s="250">
        <v>66</v>
      </c>
    </row>
    <row r="36" spans="20:21" ht="12.75">
      <c r="T36" s="262">
        <v>5334</v>
      </c>
      <c r="U36" s="250">
        <v>65</v>
      </c>
    </row>
    <row r="37" spans="20:21" ht="12.75">
      <c r="T37" s="262">
        <v>5354</v>
      </c>
      <c r="U37" s="250">
        <v>64</v>
      </c>
    </row>
    <row r="38" spans="20:21" ht="12.75">
      <c r="T38" s="262">
        <v>5374</v>
      </c>
      <c r="U38" s="250">
        <v>63</v>
      </c>
    </row>
    <row r="39" spans="20:21" ht="12.75">
      <c r="T39" s="262">
        <v>5394</v>
      </c>
      <c r="U39" s="250">
        <v>62</v>
      </c>
    </row>
    <row r="40" spans="20:21" ht="12.75">
      <c r="T40" s="262">
        <v>5424</v>
      </c>
      <c r="U40" s="250">
        <v>61</v>
      </c>
    </row>
    <row r="41" spans="20:21" ht="12.75">
      <c r="T41" s="262">
        <v>5454</v>
      </c>
      <c r="U41" s="250">
        <v>60</v>
      </c>
    </row>
    <row r="42" spans="20:21" ht="12.75">
      <c r="T42" s="262">
        <v>5484</v>
      </c>
      <c r="U42" s="250">
        <v>59</v>
      </c>
    </row>
    <row r="43" spans="20:21" ht="12.75">
      <c r="T43" s="262">
        <v>5514</v>
      </c>
      <c r="U43" s="250">
        <v>58</v>
      </c>
    </row>
    <row r="44" spans="20:21" ht="12.75">
      <c r="T44" s="262">
        <v>5544</v>
      </c>
      <c r="U44" s="250">
        <v>57</v>
      </c>
    </row>
    <row r="45" spans="20:21" ht="12.75">
      <c r="T45" s="262">
        <v>5574</v>
      </c>
      <c r="U45" s="250">
        <v>56</v>
      </c>
    </row>
    <row r="46" spans="20:21" ht="12.75">
      <c r="T46" s="262">
        <v>5604</v>
      </c>
      <c r="U46" s="250">
        <v>55</v>
      </c>
    </row>
    <row r="47" spans="20:21" ht="12.75">
      <c r="T47" s="262">
        <v>5634</v>
      </c>
      <c r="U47" s="250">
        <v>54</v>
      </c>
    </row>
    <row r="48" spans="20:21" ht="12.75">
      <c r="T48" s="262">
        <v>5664</v>
      </c>
      <c r="U48" s="250">
        <v>53</v>
      </c>
    </row>
    <row r="49" spans="20:21" ht="12.75">
      <c r="T49" s="262">
        <v>5694</v>
      </c>
      <c r="U49" s="250">
        <v>52</v>
      </c>
    </row>
    <row r="50" spans="20:21" ht="12.75">
      <c r="T50" s="262">
        <v>5724</v>
      </c>
      <c r="U50" s="250">
        <v>51</v>
      </c>
    </row>
    <row r="51" spans="20:21" ht="12.75">
      <c r="T51" s="262">
        <v>5754</v>
      </c>
      <c r="U51" s="250">
        <v>50</v>
      </c>
    </row>
    <row r="52" spans="20:21" ht="12.75">
      <c r="T52" s="262">
        <v>5784</v>
      </c>
      <c r="U52" s="250">
        <v>49</v>
      </c>
    </row>
    <row r="53" spans="20:21" ht="12.75">
      <c r="T53" s="262">
        <v>5824</v>
      </c>
      <c r="U53" s="250">
        <v>48</v>
      </c>
    </row>
    <row r="54" spans="20:21" ht="12.75">
      <c r="T54" s="262">
        <v>5864</v>
      </c>
      <c r="U54" s="250">
        <v>47</v>
      </c>
    </row>
    <row r="55" spans="20:21" ht="12.75">
      <c r="T55" s="262">
        <v>5904</v>
      </c>
      <c r="U55" s="250">
        <v>46</v>
      </c>
    </row>
    <row r="56" spans="20:21" ht="12.75">
      <c r="T56" s="262">
        <v>5944</v>
      </c>
      <c r="U56" s="250">
        <v>45</v>
      </c>
    </row>
    <row r="57" spans="20:21" ht="12.75">
      <c r="T57" s="262">
        <v>5984</v>
      </c>
      <c r="U57" s="250">
        <v>44</v>
      </c>
    </row>
    <row r="58" spans="20:21" ht="12.75">
      <c r="T58" s="262">
        <v>10024</v>
      </c>
      <c r="U58" s="250">
        <v>43</v>
      </c>
    </row>
    <row r="59" spans="20:21" ht="12.75">
      <c r="T59" s="262">
        <v>10064</v>
      </c>
      <c r="U59" s="250">
        <v>42</v>
      </c>
    </row>
    <row r="60" spans="20:21" ht="12.75">
      <c r="T60" s="262">
        <v>10104</v>
      </c>
      <c r="U60" s="250">
        <v>41</v>
      </c>
    </row>
    <row r="61" spans="20:21" ht="12.75">
      <c r="T61" s="262">
        <v>10144</v>
      </c>
      <c r="U61" s="250">
        <v>40</v>
      </c>
    </row>
    <row r="62" spans="20:21" ht="12.75">
      <c r="T62" s="262">
        <v>10184</v>
      </c>
      <c r="U62" s="250">
        <v>39</v>
      </c>
    </row>
    <row r="63" spans="20:21" ht="12.75">
      <c r="T63" s="262">
        <v>10224</v>
      </c>
      <c r="U63" s="250">
        <v>38</v>
      </c>
    </row>
    <row r="64" spans="20:21" ht="12.75">
      <c r="T64" s="262">
        <v>10264</v>
      </c>
      <c r="U64" s="250">
        <v>37</v>
      </c>
    </row>
    <row r="65" spans="20:21" ht="12.75">
      <c r="T65" s="262">
        <v>10314</v>
      </c>
      <c r="U65" s="250">
        <v>36</v>
      </c>
    </row>
    <row r="66" spans="20:21" ht="12.75">
      <c r="T66" s="262">
        <v>10364</v>
      </c>
      <c r="U66" s="250">
        <v>35</v>
      </c>
    </row>
    <row r="67" spans="20:21" ht="12.75">
      <c r="T67" s="262">
        <v>10414</v>
      </c>
      <c r="U67" s="250">
        <v>34</v>
      </c>
    </row>
    <row r="68" spans="20:21" ht="12.75">
      <c r="T68" s="262">
        <v>10464</v>
      </c>
      <c r="U68" s="250">
        <v>33</v>
      </c>
    </row>
    <row r="69" spans="20:21" ht="12.75">
      <c r="T69" s="262">
        <v>10514</v>
      </c>
      <c r="U69" s="250">
        <v>32</v>
      </c>
    </row>
    <row r="70" spans="20:21" ht="12.75">
      <c r="T70" s="262">
        <v>10564</v>
      </c>
      <c r="U70" s="250">
        <v>31</v>
      </c>
    </row>
    <row r="71" spans="20:21" ht="12.75">
      <c r="T71" s="262">
        <v>10624</v>
      </c>
      <c r="U71" s="250">
        <v>30</v>
      </c>
    </row>
    <row r="72" spans="20:21" ht="12.75">
      <c r="T72" s="262">
        <v>10684</v>
      </c>
      <c r="U72" s="250">
        <v>29</v>
      </c>
    </row>
    <row r="73" spans="20:21" ht="12.75">
      <c r="T73" s="262">
        <v>10744</v>
      </c>
      <c r="U73" s="250">
        <v>28</v>
      </c>
    </row>
    <row r="74" spans="20:21" ht="12.75">
      <c r="T74" s="262">
        <v>10804</v>
      </c>
      <c r="U74" s="250">
        <v>27</v>
      </c>
    </row>
    <row r="75" spans="20:21" ht="12.75">
      <c r="T75" s="262">
        <v>10864</v>
      </c>
      <c r="U75" s="250">
        <v>26</v>
      </c>
    </row>
    <row r="76" spans="20:21" ht="12.75">
      <c r="T76" s="262">
        <v>10924</v>
      </c>
      <c r="U76" s="250">
        <v>25</v>
      </c>
    </row>
    <row r="77" spans="20:21" ht="12.75">
      <c r="T77" s="262">
        <v>11004</v>
      </c>
      <c r="U77" s="250">
        <v>24</v>
      </c>
    </row>
    <row r="78" spans="20:21" ht="12.75">
      <c r="T78" s="262">
        <v>11084</v>
      </c>
      <c r="U78" s="250">
        <v>23</v>
      </c>
    </row>
    <row r="79" spans="20:21" ht="12.75">
      <c r="T79" s="262">
        <v>11164</v>
      </c>
      <c r="U79" s="250">
        <v>22</v>
      </c>
    </row>
    <row r="80" spans="20:21" ht="12.75">
      <c r="T80" s="262">
        <v>11244</v>
      </c>
      <c r="U80" s="250">
        <v>21</v>
      </c>
    </row>
    <row r="81" spans="20:21" ht="12.75">
      <c r="T81" s="262">
        <v>11324</v>
      </c>
      <c r="U81" s="250">
        <v>20</v>
      </c>
    </row>
    <row r="82" spans="20:21" ht="12.75">
      <c r="T82" s="262">
        <v>11404</v>
      </c>
      <c r="U82" s="250">
        <v>19</v>
      </c>
    </row>
    <row r="83" spans="20:21" ht="12.75">
      <c r="T83" s="262">
        <v>11504</v>
      </c>
      <c r="U83" s="250">
        <v>18</v>
      </c>
    </row>
    <row r="84" spans="20:21" ht="12.75">
      <c r="T84" s="262">
        <v>11604</v>
      </c>
      <c r="U84" s="250">
        <v>17</v>
      </c>
    </row>
    <row r="85" spans="20:21" ht="12.75">
      <c r="T85" s="262">
        <v>11704</v>
      </c>
      <c r="U85" s="250">
        <v>16</v>
      </c>
    </row>
    <row r="86" spans="20:21" ht="12.75">
      <c r="T86" s="262">
        <v>11804</v>
      </c>
      <c r="U86" s="250">
        <v>15</v>
      </c>
    </row>
    <row r="87" spans="20:21" ht="12.75">
      <c r="T87" s="262">
        <v>11904</v>
      </c>
      <c r="U87" s="250">
        <v>14</v>
      </c>
    </row>
    <row r="88" spans="20:21" ht="12.75">
      <c r="T88" s="262">
        <v>12004</v>
      </c>
      <c r="U88" s="250">
        <v>13</v>
      </c>
    </row>
    <row r="89" spans="20:21" ht="12.75">
      <c r="T89" s="262">
        <v>12030</v>
      </c>
      <c r="U89" s="250">
        <v>12</v>
      </c>
    </row>
    <row r="90" spans="20:21" ht="12.75">
      <c r="T90" s="262">
        <v>12040</v>
      </c>
      <c r="U90" s="250">
        <v>11</v>
      </c>
    </row>
    <row r="91" spans="20:21" ht="12.75">
      <c r="T91" s="262">
        <v>12054</v>
      </c>
      <c r="U91" s="250">
        <v>10</v>
      </c>
    </row>
    <row r="92" spans="20:21" ht="12.75">
      <c r="T92" s="262">
        <v>12074</v>
      </c>
      <c r="U92" s="250">
        <v>9</v>
      </c>
    </row>
    <row r="93" spans="20:21" ht="12.75">
      <c r="T93" s="262">
        <v>13000</v>
      </c>
      <c r="U93" s="250">
        <v>8</v>
      </c>
    </row>
    <row r="94" spans="20:21" ht="12.75">
      <c r="T94" s="262">
        <v>13010</v>
      </c>
      <c r="U94" s="250">
        <v>7</v>
      </c>
    </row>
    <row r="95" spans="20:21" ht="12.75">
      <c r="T95" s="262">
        <v>13040</v>
      </c>
      <c r="U95" s="250">
        <v>6</v>
      </c>
    </row>
    <row r="96" spans="20:21" ht="12.75">
      <c r="T96" s="262">
        <v>13050</v>
      </c>
      <c r="U96" s="250">
        <v>5</v>
      </c>
    </row>
    <row r="97" spans="20:21" ht="12.75">
      <c r="T97" s="262">
        <v>13104</v>
      </c>
      <c r="U97" s="250">
        <v>4</v>
      </c>
    </row>
    <row r="98" spans="20:21" ht="12.75">
      <c r="T98" s="262">
        <v>13114</v>
      </c>
      <c r="U98" s="250">
        <v>3</v>
      </c>
    </row>
    <row r="99" spans="20:21" ht="12.75">
      <c r="T99" s="262">
        <v>13130</v>
      </c>
      <c r="U99" s="250">
        <v>2</v>
      </c>
    </row>
    <row r="100" spans="20:21" ht="12.75">
      <c r="T100" s="262">
        <v>13140</v>
      </c>
      <c r="U100" s="250">
        <v>1</v>
      </c>
    </row>
  </sheetData>
  <sheetProtection sort="0"/>
  <mergeCells count="20">
    <mergeCell ref="E6:E7"/>
    <mergeCell ref="F6:F7"/>
    <mergeCell ref="N5:P5"/>
    <mergeCell ref="A1:P1"/>
    <mergeCell ref="A2:P2"/>
    <mergeCell ref="A3:C3"/>
    <mergeCell ref="D3:E3"/>
    <mergeCell ref="F3:G3"/>
    <mergeCell ref="N3:P3"/>
    <mergeCell ref="I3:L3"/>
    <mergeCell ref="G6:G7"/>
    <mergeCell ref="I6:P6"/>
    <mergeCell ref="I16:P16"/>
    <mergeCell ref="A4:C4"/>
    <mergeCell ref="D4:E4"/>
    <mergeCell ref="N4:P4"/>
    <mergeCell ref="A6:A7"/>
    <mergeCell ref="B6:B7"/>
    <mergeCell ref="C6:C7"/>
    <mergeCell ref="D6:D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ignoredErrors>
    <ignoredError sqref="D4 N5" unlockedFormula="1"/>
  </ignoredErrors>
  <drawing r:id="rId1"/>
</worksheet>
</file>

<file path=xl/worksheets/sheet15.xml><?xml version="1.0" encoding="utf-8"?>
<worksheet xmlns="http://schemas.openxmlformats.org/spreadsheetml/2006/main" xmlns:r="http://schemas.openxmlformats.org/officeDocument/2006/relationships">
  <sheetPr>
    <tabColor theme="8" tint="0.39998000860214233"/>
  </sheetPr>
  <dimension ref="A1:P108"/>
  <sheetViews>
    <sheetView view="pageBreakPreview" zoomScale="60" zoomScalePageLayoutView="0" workbookViewId="0" topLeftCell="A1">
      <selection activeCell="C14" sqref="C14"/>
    </sheetView>
  </sheetViews>
  <sheetFormatPr defaultColWidth="9.140625" defaultRowHeight="12.75"/>
  <cols>
    <col min="1" max="1" width="6.8515625" style="0" bestFit="1" customWidth="1"/>
    <col min="2" max="2" width="15.421875" style="0" hidden="1" customWidth="1"/>
    <col min="3" max="3" width="9.8515625" style="0" bestFit="1" customWidth="1"/>
    <col min="4" max="4" width="14.421875" style="0" customWidth="1"/>
    <col min="5" max="5" width="19.57421875" style="0" customWidth="1"/>
    <col min="6" max="6" width="26.42187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30.28125" style="0" customWidth="1"/>
    <col min="16" max="16" width="14.140625" style="0" customWidth="1"/>
  </cols>
  <sheetData>
    <row r="1" spans="1:16" ht="48" customHeight="1">
      <c r="A1" s="498" t="str">
        <f>('YARIŞMA BİLGİLERİ'!A2)</f>
        <v>Gençlik ve Spor Bakanlığı
Spor Genel Müdürlüğü
Spor Faaliyetleri Daire Başkanlığı</v>
      </c>
      <c r="B1" s="498"/>
      <c r="C1" s="498"/>
      <c r="D1" s="498"/>
      <c r="E1" s="498"/>
      <c r="F1" s="498"/>
      <c r="G1" s="498"/>
      <c r="H1" s="498"/>
      <c r="I1" s="498"/>
      <c r="J1" s="498"/>
      <c r="K1" s="498"/>
      <c r="L1" s="498"/>
      <c r="M1" s="498"/>
      <c r="N1" s="498"/>
      <c r="O1" s="498"/>
      <c r="P1" s="498"/>
    </row>
    <row r="2" spans="1:16" ht="18" customHeight="1">
      <c r="A2" s="579" t="str">
        <f>'YARIŞMA BİLGİLERİ'!F19</f>
        <v>Anadolu Yıldızlar Ligi Final Yarışmaları</v>
      </c>
      <c r="B2" s="579"/>
      <c r="C2" s="579"/>
      <c r="D2" s="579"/>
      <c r="E2" s="579"/>
      <c r="F2" s="579"/>
      <c r="G2" s="579"/>
      <c r="H2" s="579"/>
      <c r="I2" s="579"/>
      <c r="J2" s="579"/>
      <c r="K2" s="579"/>
      <c r="L2" s="579"/>
      <c r="M2" s="579"/>
      <c r="N2" s="579"/>
      <c r="O2" s="579"/>
      <c r="P2" s="579"/>
    </row>
    <row r="3" spans="1:16" ht="23.25" customHeight="1">
      <c r="A3" s="580" t="s">
        <v>354</v>
      </c>
      <c r="B3" s="580"/>
      <c r="C3" s="580"/>
      <c r="D3" s="580"/>
      <c r="E3" s="580"/>
      <c r="F3" s="580"/>
      <c r="G3" s="580"/>
      <c r="H3" s="580"/>
      <c r="I3" s="580"/>
      <c r="J3" s="580"/>
      <c r="K3" s="580"/>
      <c r="L3" s="580"/>
      <c r="M3" s="580"/>
      <c r="N3" s="580"/>
      <c r="O3" s="580"/>
      <c r="P3" s="580"/>
    </row>
    <row r="4" spans="1:16" ht="49.5" customHeight="1">
      <c r="A4" s="578" t="s">
        <v>217</v>
      </c>
      <c r="B4" s="578"/>
      <c r="C4" s="578"/>
      <c r="D4" s="578"/>
      <c r="E4" s="578"/>
      <c r="F4" s="578"/>
      <c r="G4" s="578"/>
      <c r="H4" s="220"/>
      <c r="J4" s="578" t="s">
        <v>221</v>
      </c>
      <c r="K4" s="578"/>
      <c r="L4" s="578"/>
      <c r="M4" s="578"/>
      <c r="N4" s="578"/>
      <c r="O4" s="578"/>
      <c r="P4" s="578"/>
    </row>
    <row r="5" spans="1:16" ht="49.5" customHeight="1">
      <c r="A5" s="570" t="s">
        <v>16</v>
      </c>
      <c r="B5" s="571"/>
      <c r="C5" s="571"/>
      <c r="D5" s="571"/>
      <c r="E5" s="571"/>
      <c r="F5" s="571"/>
      <c r="G5" s="571"/>
      <c r="H5" s="220"/>
      <c r="I5" s="575" t="s">
        <v>6</v>
      </c>
      <c r="J5" s="575" t="s">
        <v>6</v>
      </c>
      <c r="K5" s="577"/>
      <c r="L5" s="575" t="s">
        <v>69</v>
      </c>
      <c r="M5" s="575" t="s">
        <v>21</v>
      </c>
      <c r="N5" s="575" t="s">
        <v>7</v>
      </c>
      <c r="O5" s="575" t="s">
        <v>350</v>
      </c>
      <c r="P5" s="575" t="s">
        <v>218</v>
      </c>
    </row>
    <row r="6" spans="1:16" ht="49.5" customHeight="1">
      <c r="A6" s="49" t="s">
        <v>12</v>
      </c>
      <c r="B6" s="46" t="s">
        <v>71</v>
      </c>
      <c r="C6" s="46" t="s">
        <v>70</v>
      </c>
      <c r="D6" s="47" t="s">
        <v>13</v>
      </c>
      <c r="E6" s="48" t="s">
        <v>14</v>
      </c>
      <c r="F6" s="48" t="s">
        <v>350</v>
      </c>
      <c r="G6" s="46" t="s">
        <v>218</v>
      </c>
      <c r="H6" s="220"/>
      <c r="I6" s="576"/>
      <c r="J6" s="576"/>
      <c r="K6" s="577"/>
      <c r="L6" s="576"/>
      <c r="M6" s="576"/>
      <c r="N6" s="576"/>
      <c r="O6" s="576"/>
      <c r="P6" s="576"/>
    </row>
    <row r="7" spans="1:16" ht="49.5" customHeight="1">
      <c r="A7" s="321">
        <v>1</v>
      </c>
      <c r="B7" s="322" t="s">
        <v>138</v>
      </c>
      <c r="C7" s="328">
        <f>IF(ISERROR(VLOOKUP(B7,'KAYIT LİSTESİ'!$B$4:$H$697,2,0)),"",(VLOOKUP(B7,'KAYIT LİSTESİ'!$B$4:$H$697,2,0)))</f>
      </c>
      <c r="D7" s="329">
        <f>IF(ISERROR(VLOOKUP(B7,'KAYIT LİSTESİ'!$B$4:$H$697,4,0)),"",(VLOOKUP(B7,'KAYIT LİSTESİ'!$B$4:$H$697,4,0)))</f>
      </c>
      <c r="E7" s="330">
        <f>IF(ISERROR(VLOOKUP(B7,'KAYIT LİSTESİ'!$B$4:$H$697,5,0)),"",(VLOOKUP(B7,'KAYIT LİSTESİ'!$B$4:$H$697,5,0)))</f>
      </c>
      <c r="F7" s="330">
        <f>IF(ISERROR(VLOOKUP(B7,'KAYIT LİSTESİ'!$B$4:$H$697,6,0)),"",(VLOOKUP(B7,'KAYIT LİSTESİ'!$B$4:$H$697,6,0)))</f>
      </c>
      <c r="G7" s="323"/>
      <c r="H7" s="221"/>
      <c r="I7" s="72">
        <v>1</v>
      </c>
      <c r="J7" s="321">
        <v>1</v>
      </c>
      <c r="K7" s="322" t="s">
        <v>356</v>
      </c>
      <c r="L7" s="334">
        <f>IF(ISERROR(VLOOKUP(K7,'KAYIT LİSTESİ'!$B$4:$H$697,2,0)),"",(VLOOKUP(K7,'KAYIT LİSTESİ'!$B$4:$H$697,2,0)))</f>
        <v>271</v>
      </c>
      <c r="M7" s="335">
        <f>IF(ISERROR(VLOOKUP(K7,'KAYIT LİSTESİ'!$B$4:$H$697,4,0)),"",(VLOOKUP(K7,'KAYIT LİSTESİ'!$B$4:$H$697,4,0)))</f>
        <v>36803</v>
      </c>
      <c r="N7" s="336" t="str">
        <f>IF(ISERROR(VLOOKUP(K7,'KAYIT LİSTESİ'!$B$4:$H$697,5,0)),"",(VLOOKUP(K7,'KAYIT LİSTESİ'!$B$4:$H$697,5,0)))</f>
        <v>SEVGİ PINAR</v>
      </c>
      <c r="O7" s="336" t="str">
        <f>IF(ISERROR(VLOOKUP(K7,'KAYIT LİSTESİ'!$B$4:$H$697,6,0)),"",(VLOOKUP(K7,'KAYIT LİSTESİ'!$B$4:$H$697,6,0)))</f>
        <v>ADANA</v>
      </c>
      <c r="P7" s="325"/>
    </row>
    <row r="8" spans="1:16" ht="49.5" customHeight="1">
      <c r="A8" s="321">
        <v>2</v>
      </c>
      <c r="B8" s="322" t="s">
        <v>139</v>
      </c>
      <c r="C8" s="328">
        <f>IF(ISERROR(VLOOKUP(B8,'KAYIT LİSTESİ'!$B$4:$H$697,2,0)),"",(VLOOKUP(B8,'KAYIT LİSTESİ'!$B$4:$H$697,2,0)))</f>
        <v>400</v>
      </c>
      <c r="D8" s="329">
        <f>IF(ISERROR(VLOOKUP(B8,'KAYIT LİSTESİ'!$B$4:$H$697,4,0)),"",(VLOOKUP(B8,'KAYIT LİSTESİ'!$B$4:$H$697,4,0)))</f>
        <v>36526</v>
      </c>
      <c r="E8" s="330" t="str">
        <f>IF(ISERROR(VLOOKUP(B8,'KAYIT LİSTESİ'!$B$4:$H$697,5,0)),"",(VLOOKUP(B8,'KAYIT LİSTESİ'!$B$4:$H$697,5,0)))</f>
        <v>MİZGİN AY</v>
      </c>
      <c r="F8" s="330" t="str">
        <f>IF(ISERROR(VLOOKUP(B8,'KAYIT LİSTESİ'!$B$4:$H$697,6,0)),"",(VLOOKUP(B8,'KAYIT LİSTESİ'!$B$4:$H$697,6,0)))</f>
        <v>ANKARA</v>
      </c>
      <c r="G8" s="323"/>
      <c r="H8" s="221"/>
      <c r="I8" s="72">
        <v>2</v>
      </c>
      <c r="J8" s="321">
        <v>2</v>
      </c>
      <c r="K8" s="322" t="s">
        <v>357</v>
      </c>
      <c r="L8" s="334">
        <f>IF(ISERROR(VLOOKUP(K8,'KAYIT LİSTESİ'!$B$4:$H$697,2,0)),"",(VLOOKUP(K8,'KAYIT LİSTESİ'!$B$4:$H$697,2,0)))</f>
        <v>262</v>
      </c>
      <c r="M8" s="335">
        <f>IF(ISERROR(VLOOKUP(K8,'KAYIT LİSTESİ'!$B$4:$H$697,4,0)),"",(VLOOKUP(K8,'KAYIT LİSTESİ'!$B$4:$H$697,4,0)))</f>
        <v>36794</v>
      </c>
      <c r="N8" s="336" t="str">
        <f>IF(ISERROR(VLOOKUP(K8,'KAYIT LİSTESİ'!$B$4:$H$697,5,0)),"",(VLOOKUP(K8,'KAYIT LİSTESİ'!$B$4:$H$697,5,0)))</f>
        <v>ŞEVVAL AYAZ</v>
      </c>
      <c r="O8" s="336" t="str">
        <f>IF(ISERROR(VLOOKUP(K8,'KAYIT LİSTESİ'!$B$4:$H$697,6,0)),"",(VLOOKUP(K8,'KAYIT LİSTESİ'!$B$4:$H$697,6,0)))</f>
        <v>MERSİN</v>
      </c>
      <c r="P8" s="325"/>
    </row>
    <row r="9" spans="1:16" ht="49.5" customHeight="1">
      <c r="A9" s="321">
        <v>3</v>
      </c>
      <c r="B9" s="322" t="s">
        <v>140</v>
      </c>
      <c r="C9" s="328">
        <f>IF(ISERROR(VLOOKUP(B9,'KAYIT LİSTESİ'!$B$4:$H$697,2,0)),"",(VLOOKUP(B9,'KAYIT LİSTESİ'!$B$4:$H$697,2,0)))</f>
        <v>688</v>
      </c>
      <c r="D9" s="329">
        <f>IF(ISERROR(VLOOKUP(B9,'KAYIT LİSTESİ'!$B$4:$H$697,4,0)),"",(VLOOKUP(B9,'KAYIT LİSTESİ'!$B$4:$H$697,4,0)))</f>
        <v>36853</v>
      </c>
      <c r="E9" s="330" t="str">
        <f>IF(ISERROR(VLOOKUP(B9,'KAYIT LİSTESİ'!$B$4:$H$697,5,0)),"",(VLOOKUP(B9,'KAYIT LİSTESİ'!$B$4:$H$697,5,0)))</f>
        <v>MELİKE MALKOÇ</v>
      </c>
      <c r="F9" s="330" t="str">
        <f>IF(ISERROR(VLOOKUP(B9,'KAYIT LİSTESİ'!$B$4:$H$697,6,0)),"",(VLOOKUP(B9,'KAYIT LİSTESİ'!$B$4:$H$697,6,0)))</f>
        <v>ZONGULDAK</v>
      </c>
      <c r="G9" s="323"/>
      <c r="H9" s="221"/>
      <c r="I9" s="72">
        <v>3</v>
      </c>
      <c r="J9" s="321">
        <v>3</v>
      </c>
      <c r="K9" s="322" t="s">
        <v>358</v>
      </c>
      <c r="L9" s="334">
        <f>IF(ISERROR(VLOOKUP(K9,'KAYIT LİSTESİ'!$B$4:$H$697,2,0)),"",(VLOOKUP(K9,'KAYIT LİSTESİ'!$B$4:$H$697,2,0)))</f>
        <v>688</v>
      </c>
      <c r="M9" s="335">
        <f>IF(ISERROR(VLOOKUP(K9,'KAYIT LİSTESİ'!$B$4:$H$697,4,0)),"",(VLOOKUP(K9,'KAYIT LİSTESİ'!$B$4:$H$697,4,0)))</f>
        <v>36853</v>
      </c>
      <c r="N9" s="336" t="str">
        <f>IF(ISERROR(VLOOKUP(K9,'KAYIT LİSTESİ'!$B$4:$H$697,5,0)),"",(VLOOKUP(K9,'KAYIT LİSTESİ'!$B$4:$H$697,5,0)))</f>
        <v>MELİKE MALKOÇ</v>
      </c>
      <c r="O9" s="336" t="str">
        <f>IF(ISERROR(VLOOKUP(K9,'KAYIT LİSTESİ'!$B$4:$H$697,6,0)),"",(VLOOKUP(K9,'KAYIT LİSTESİ'!$B$4:$H$697,6,0)))</f>
        <v>ZONGULDAK</v>
      </c>
      <c r="P9" s="325"/>
    </row>
    <row r="10" spans="1:16" ht="49.5" customHeight="1">
      <c r="A10" s="321">
        <v>4</v>
      </c>
      <c r="B10" s="322" t="s">
        <v>141</v>
      </c>
      <c r="C10" s="328">
        <f>IF(ISERROR(VLOOKUP(B10,'KAYIT LİSTESİ'!$B$4:$H$697,2,0)),"",(VLOOKUP(B10,'KAYIT LİSTESİ'!$B$4:$H$697,2,0)))</f>
        <v>267</v>
      </c>
      <c r="D10" s="329">
        <f>IF(ISERROR(VLOOKUP(B10,'KAYIT LİSTESİ'!$B$4:$H$697,4,0)),"",(VLOOKUP(B10,'KAYIT LİSTESİ'!$B$4:$H$697,4,0)))</f>
        <v>36973</v>
      </c>
      <c r="E10" s="330" t="str">
        <f>IF(ISERROR(VLOOKUP(B10,'KAYIT LİSTESİ'!$B$4:$H$697,5,0)),"",(VLOOKUP(B10,'KAYIT LİSTESİ'!$B$4:$H$697,5,0)))</f>
        <v>İREM KARACAOĞLAN</v>
      </c>
      <c r="F10" s="330" t="str">
        <f>IF(ISERROR(VLOOKUP(B10,'KAYIT LİSTESİ'!$B$4:$H$697,6,0)),"",(VLOOKUP(B10,'KAYIT LİSTESİ'!$B$4:$H$697,6,0)))</f>
        <v>ADANA</v>
      </c>
      <c r="G10" s="323"/>
      <c r="H10" s="221"/>
      <c r="I10" s="72">
        <v>4</v>
      </c>
      <c r="J10" s="321">
        <v>4</v>
      </c>
      <c r="K10" s="322" t="s">
        <v>359</v>
      </c>
      <c r="L10" s="334">
        <f>IF(ISERROR(VLOOKUP(K10,'KAYIT LİSTESİ'!$B$4:$H$697,2,0)),"",(VLOOKUP(K10,'KAYIT LİSTESİ'!$B$4:$H$697,2,0)))</f>
        <v>657</v>
      </c>
      <c r="M10" s="335">
        <f>IF(ISERROR(VLOOKUP(K10,'KAYIT LİSTESİ'!$B$4:$H$697,4,0)),"",(VLOOKUP(K10,'KAYIT LİSTESİ'!$B$4:$H$697,4,0)))</f>
        <v>37432</v>
      </c>
      <c r="N10" s="336" t="str">
        <f>IF(ISERROR(VLOOKUP(K10,'KAYIT LİSTESİ'!$B$4:$H$697,5,0)),"",(VLOOKUP(K10,'KAYIT LİSTESİ'!$B$4:$H$697,5,0)))</f>
        <v>RUMEYSA KIRIMLI</v>
      </c>
      <c r="O10" s="336" t="str">
        <f>IF(ISERROR(VLOOKUP(K10,'KAYIT LİSTESİ'!$B$4:$H$697,6,0)),"",(VLOOKUP(K10,'KAYIT LİSTESİ'!$B$4:$H$697,6,0)))</f>
        <v>TRABZON</v>
      </c>
      <c r="P10" s="325"/>
    </row>
    <row r="11" spans="1:16" ht="49.5" customHeight="1">
      <c r="A11" s="321">
        <v>5</v>
      </c>
      <c r="B11" s="322" t="s">
        <v>142</v>
      </c>
      <c r="C11" s="328">
        <f>IF(ISERROR(VLOOKUP(B11,'KAYIT LİSTESİ'!$B$4:$H$697,2,0)),"",(VLOOKUP(B11,'KAYIT LİSTESİ'!$B$4:$H$697,2,0)))</f>
        <v>657</v>
      </c>
      <c r="D11" s="329">
        <f>IF(ISERROR(VLOOKUP(B11,'KAYIT LİSTESİ'!$B$4:$H$697,4,0)),"",(VLOOKUP(B11,'KAYIT LİSTESİ'!$B$4:$H$697,4,0)))</f>
        <v>37432</v>
      </c>
      <c r="E11" s="330" t="str">
        <f>IF(ISERROR(VLOOKUP(B11,'KAYIT LİSTESİ'!$B$4:$H$697,5,0)),"",(VLOOKUP(B11,'KAYIT LİSTESİ'!$B$4:$H$697,5,0)))</f>
        <v>RUMEYSA KIRIMLI</v>
      </c>
      <c r="F11" s="330" t="str">
        <f>IF(ISERROR(VLOOKUP(B11,'KAYIT LİSTESİ'!$B$4:$H$697,6,0)),"",(VLOOKUP(B11,'KAYIT LİSTESİ'!$B$4:$H$697,6,0)))</f>
        <v>TRABZON</v>
      </c>
      <c r="G11" s="323"/>
      <c r="H11" s="221"/>
      <c r="I11" s="72">
        <v>5</v>
      </c>
      <c r="J11" s="321">
        <v>5</v>
      </c>
      <c r="K11" s="322" t="s">
        <v>360</v>
      </c>
      <c r="L11" s="334">
        <f>IF(ISERROR(VLOOKUP(K11,'KAYIT LİSTESİ'!$B$4:$H$697,2,0)),"",(VLOOKUP(K11,'KAYIT LİSTESİ'!$B$4:$H$697,2,0)))</f>
        <v>941</v>
      </c>
      <c r="M11" s="335">
        <f>IF(ISERROR(VLOOKUP(K11,'KAYIT LİSTESİ'!$B$4:$H$697,4,0)),"",(VLOOKUP(K11,'KAYIT LİSTESİ'!$B$4:$H$697,4,0)))</f>
        <v>36709</v>
      </c>
      <c r="N11" s="336" t="str">
        <f>IF(ISERROR(VLOOKUP(K11,'KAYIT LİSTESİ'!$B$4:$H$697,5,0)),"",(VLOOKUP(K11,'KAYIT LİSTESİ'!$B$4:$H$697,5,0)))</f>
        <v>BAHAR GÖK</v>
      </c>
      <c r="O11" s="336" t="str">
        <f>IF(ISERROR(VLOOKUP(K11,'KAYIT LİSTESİ'!$B$4:$H$697,6,0)),"",(VLOOKUP(K11,'KAYIT LİSTESİ'!$B$4:$H$697,6,0)))</f>
        <v>MUŞ</v>
      </c>
      <c r="P11" s="325"/>
    </row>
    <row r="12" spans="1:16" ht="49.5" customHeight="1">
      <c r="A12" s="321">
        <v>6</v>
      </c>
      <c r="B12" s="322" t="s">
        <v>143</v>
      </c>
      <c r="C12" s="328">
        <f>IF(ISERROR(VLOOKUP(B12,'KAYIT LİSTESİ'!$B$4:$H$697,2,0)),"",(VLOOKUP(B12,'KAYIT LİSTESİ'!$B$4:$H$697,2,0)))</f>
        <v>261</v>
      </c>
      <c r="D12" s="329">
        <f>IF(ISERROR(VLOOKUP(B12,'KAYIT LİSTESİ'!$B$4:$H$697,4,0)),"",(VLOOKUP(B12,'KAYIT LİSTESİ'!$B$4:$H$697,4,0)))</f>
        <v>36976</v>
      </c>
      <c r="E12" s="330" t="str">
        <f>IF(ISERROR(VLOOKUP(B12,'KAYIT LİSTESİ'!$B$4:$H$697,5,0)),"",(VLOOKUP(B12,'KAYIT LİSTESİ'!$B$4:$H$697,5,0)))</f>
        <v>MELİSSA KALE</v>
      </c>
      <c r="F12" s="330" t="str">
        <f>IF(ISERROR(VLOOKUP(B12,'KAYIT LİSTESİ'!$B$4:$H$697,6,0)),"",(VLOOKUP(B12,'KAYIT LİSTESİ'!$B$4:$H$697,6,0)))</f>
        <v>MERSİN</v>
      </c>
      <c r="G12" s="323"/>
      <c r="H12" s="221"/>
      <c r="I12" s="72">
        <v>6</v>
      </c>
      <c r="J12" s="321">
        <v>6</v>
      </c>
      <c r="K12" s="322" t="s">
        <v>361</v>
      </c>
      <c r="L12" s="334">
        <f>IF(ISERROR(VLOOKUP(K12,'KAYIT LİSTESİ'!$B$4:$H$697,2,0)),"",(VLOOKUP(K12,'KAYIT LİSTESİ'!$B$4:$H$697,2,0)))</f>
        <v>232</v>
      </c>
      <c r="M12" s="335">
        <f>IF(ISERROR(VLOOKUP(K12,'KAYIT LİSTESİ'!$B$4:$H$697,4,0)),"",(VLOOKUP(K12,'KAYIT LİSTESİ'!$B$4:$H$697,4,0)))</f>
        <v>36916</v>
      </c>
      <c r="N12" s="336" t="str">
        <f>IF(ISERROR(VLOOKUP(K12,'KAYIT LİSTESİ'!$B$4:$H$697,5,0)),"",(VLOOKUP(K12,'KAYIT LİSTESİ'!$B$4:$H$697,5,0)))</f>
        <v>ALMİNA MALKOÇ</v>
      </c>
      <c r="O12" s="336" t="str">
        <f>IF(ISERROR(VLOOKUP(K12,'KAYIT LİSTESİ'!$B$4:$H$697,6,0)),"",(VLOOKUP(K12,'KAYIT LİSTESİ'!$B$4:$H$697,6,0)))</f>
        <v>TEKİRDAĞ</v>
      </c>
      <c r="P12" s="325"/>
    </row>
    <row r="13" spans="1:16" ht="49.5" customHeight="1">
      <c r="A13" s="321">
        <v>7</v>
      </c>
      <c r="B13" s="322" t="s">
        <v>144</v>
      </c>
      <c r="C13" s="328">
        <f>IF(ISERROR(VLOOKUP(B13,'KAYIT LİSTESİ'!$B$4:$H$697,2,0)),"",(VLOOKUP(B13,'KAYIT LİSTESİ'!$B$4:$H$697,2,0)))</f>
        <v>758</v>
      </c>
      <c r="D13" s="329">
        <f>IF(ISERROR(VLOOKUP(B13,'KAYIT LİSTESİ'!$B$4:$H$697,4,0)),"",(VLOOKUP(B13,'KAYIT LİSTESİ'!$B$4:$H$697,4,0)))</f>
        <v>36526</v>
      </c>
      <c r="E13" s="330" t="str">
        <f>IF(ISERROR(VLOOKUP(B13,'KAYIT LİSTESİ'!$B$4:$H$697,5,0)),"",(VLOOKUP(B13,'KAYIT LİSTESİ'!$B$4:$H$697,5,0)))</f>
        <v>DİLARA ÇIKMAZ</v>
      </c>
      <c r="F13" s="330" t="str">
        <f>IF(ISERROR(VLOOKUP(B13,'KAYIT LİSTESİ'!$B$4:$H$697,6,0)),"",(VLOOKUP(B13,'KAYIT LİSTESİ'!$B$4:$H$697,6,0)))</f>
        <v>GAZİANTEP</v>
      </c>
      <c r="G13" s="323"/>
      <c r="H13" s="221"/>
      <c r="I13" s="72">
        <v>7</v>
      </c>
      <c r="J13" s="321">
        <v>7</v>
      </c>
      <c r="K13" s="322" t="s">
        <v>362</v>
      </c>
      <c r="L13" s="334">
        <f>IF(ISERROR(VLOOKUP(K13,'KAYIT LİSTESİ'!$B$4:$H$697,2,0)),"",(VLOOKUP(K13,'KAYIT LİSTESİ'!$B$4:$H$697,2,0)))</f>
        <v>15</v>
      </c>
      <c r="M13" s="335">
        <f>IF(ISERROR(VLOOKUP(K13,'KAYIT LİSTESİ'!$B$4:$H$697,4,0)),"",(VLOOKUP(K13,'KAYIT LİSTESİ'!$B$4:$H$697,4,0)))</f>
        <v>36923</v>
      </c>
      <c r="N13" s="336" t="str">
        <f>IF(ISERROR(VLOOKUP(K13,'KAYIT LİSTESİ'!$B$4:$H$697,5,0)),"",(VLOOKUP(K13,'KAYIT LİSTESİ'!$B$4:$H$697,5,0)))</f>
        <v>ECE VARDAR</v>
      </c>
      <c r="O13" s="336" t="str">
        <f>IF(ISERROR(VLOOKUP(K13,'KAYIT LİSTESİ'!$B$4:$H$697,6,0)),"",(VLOOKUP(K13,'KAYIT LİSTESİ'!$B$4:$H$697,6,0)))</f>
        <v>BURSA</v>
      </c>
      <c r="P13" s="325"/>
    </row>
    <row r="14" spans="1:16" ht="49.5" customHeight="1">
      <c r="A14" s="321">
        <v>8</v>
      </c>
      <c r="B14" s="322" t="s">
        <v>145</v>
      </c>
      <c r="C14" s="328">
        <f>IF(ISERROR(VLOOKUP(B14,'KAYIT LİSTESİ'!$B$4:$H$697,2,0)),"",(VLOOKUP(B14,'KAYIT LİSTESİ'!$B$4:$H$697,2,0)))</f>
      </c>
      <c r="D14" s="329">
        <f>IF(ISERROR(VLOOKUP(B14,'KAYIT LİSTESİ'!$B$4:$H$697,4,0)),"",(VLOOKUP(B14,'KAYIT LİSTESİ'!$B$4:$H$697,4,0)))</f>
      </c>
      <c r="E14" s="330">
        <f>IF(ISERROR(VLOOKUP(B14,'KAYIT LİSTESİ'!$B$4:$H$697,5,0)),"",(VLOOKUP(B14,'KAYIT LİSTESİ'!$B$4:$H$697,5,0)))</f>
      </c>
      <c r="F14" s="330">
        <f>IF(ISERROR(VLOOKUP(B14,'KAYIT LİSTESİ'!$B$4:$H$697,6,0)),"",(VLOOKUP(B14,'KAYIT LİSTESİ'!$B$4:$H$697,6,0)))</f>
      </c>
      <c r="G14" s="323"/>
      <c r="H14" s="221"/>
      <c r="I14" s="72">
        <v>8</v>
      </c>
      <c r="J14" s="321">
        <v>8</v>
      </c>
      <c r="K14" s="322" t="s">
        <v>363</v>
      </c>
      <c r="L14" s="334">
        <f>IF(ISERROR(VLOOKUP(K14,'KAYIT LİSTESİ'!$B$4:$H$697,2,0)),"",(VLOOKUP(K14,'KAYIT LİSTESİ'!$B$4:$H$697,2,0)))</f>
        <v>403</v>
      </c>
      <c r="M14" s="335">
        <f>IF(ISERROR(VLOOKUP(K14,'KAYIT LİSTESİ'!$B$4:$H$697,4,0)),"",(VLOOKUP(K14,'KAYIT LİSTESİ'!$B$4:$H$697,4,0)))</f>
        <v>36677</v>
      </c>
      <c r="N14" s="336" t="str">
        <f>IF(ISERROR(VLOOKUP(K14,'KAYIT LİSTESİ'!$B$4:$H$697,5,0)),"",(VLOOKUP(K14,'KAYIT LİSTESİ'!$B$4:$H$697,5,0)))</f>
        <v>DERYA NUR KILIÇ</v>
      </c>
      <c r="O14" s="336" t="str">
        <f>IF(ISERROR(VLOOKUP(K14,'KAYIT LİSTESİ'!$B$4:$H$697,6,0)),"",(VLOOKUP(K14,'KAYIT LİSTESİ'!$B$4:$H$697,6,0)))</f>
        <v>ANKARA</v>
      </c>
      <c r="P14" s="325"/>
    </row>
    <row r="15" spans="1:16" ht="49.5" customHeight="1">
      <c r="A15" s="570" t="s">
        <v>17</v>
      </c>
      <c r="B15" s="571"/>
      <c r="C15" s="571"/>
      <c r="D15" s="571"/>
      <c r="E15" s="571"/>
      <c r="F15" s="571"/>
      <c r="G15" s="571"/>
      <c r="H15" s="220"/>
      <c r="I15" s="73">
        <v>9</v>
      </c>
      <c r="J15" s="321">
        <v>9</v>
      </c>
      <c r="K15" s="322" t="s">
        <v>364</v>
      </c>
      <c r="L15" s="334">
        <f>IF(ISERROR(VLOOKUP(K15,'KAYIT LİSTESİ'!$B$4:$H$697,2,0)),"",(VLOOKUP(K15,'KAYIT LİSTESİ'!$B$4:$H$697,2,0)))</f>
        <v>484</v>
      </c>
      <c r="M15" s="335">
        <f>IF(ISERROR(VLOOKUP(K15,'KAYIT LİSTESİ'!$B$4:$H$697,4,0)),"",(VLOOKUP(K15,'KAYIT LİSTESİ'!$B$4:$H$697,4,0)))</f>
        <v>36785</v>
      </c>
      <c r="N15" s="336" t="str">
        <f>IF(ISERROR(VLOOKUP(K15,'KAYIT LİSTESİ'!$B$4:$H$697,5,0)),"",(VLOOKUP(K15,'KAYIT LİSTESİ'!$B$4:$H$697,5,0)))</f>
        <v>HAVANUR DEMİR</v>
      </c>
      <c r="O15" s="336" t="str">
        <f>IF(ISERROR(VLOOKUP(K15,'KAYIT LİSTESİ'!$B$4:$H$697,6,0)),"",(VLOOKUP(K15,'KAYIT LİSTESİ'!$B$4:$H$697,6,0)))</f>
        <v>SAMSUN</v>
      </c>
      <c r="P15" s="325"/>
    </row>
    <row r="16" spans="1:16" ht="49.5" customHeight="1">
      <c r="A16" s="49" t="s">
        <v>12</v>
      </c>
      <c r="B16" s="46" t="s">
        <v>71</v>
      </c>
      <c r="C16" s="46" t="s">
        <v>70</v>
      </c>
      <c r="D16" s="47" t="s">
        <v>13</v>
      </c>
      <c r="E16" s="48" t="s">
        <v>14</v>
      </c>
      <c r="F16" s="48" t="s">
        <v>350</v>
      </c>
      <c r="G16" s="46" t="s">
        <v>218</v>
      </c>
      <c r="H16" s="220"/>
      <c r="I16" s="73">
        <v>10</v>
      </c>
      <c r="J16" s="321">
        <v>10</v>
      </c>
      <c r="K16" s="322" t="s">
        <v>365</v>
      </c>
      <c r="L16" s="334">
        <f>IF(ISERROR(VLOOKUP(K16,'KAYIT LİSTESİ'!$B$4:$H$697,2,0)),"",(VLOOKUP(K16,'KAYIT LİSTESİ'!$B$4:$H$697,2,0)))</f>
        <v>759</v>
      </c>
      <c r="M16" s="335">
        <f>IF(ISERROR(VLOOKUP(K16,'KAYIT LİSTESİ'!$B$4:$H$697,4,0)),"",(VLOOKUP(K16,'KAYIT LİSTESİ'!$B$4:$H$697,4,0)))</f>
        <v>37257</v>
      </c>
      <c r="N16" s="336" t="str">
        <f>IF(ISERROR(VLOOKUP(K16,'KAYIT LİSTESİ'!$B$4:$H$697,5,0)),"",(VLOOKUP(K16,'KAYIT LİSTESİ'!$B$4:$H$697,5,0)))</f>
        <v>HATİCE NUR MERT</v>
      </c>
      <c r="O16" s="336" t="str">
        <f>IF(ISERROR(VLOOKUP(K16,'KAYIT LİSTESİ'!$B$4:$H$697,6,0)),"",(VLOOKUP(K16,'KAYIT LİSTESİ'!$B$4:$H$697,6,0)))</f>
        <v>GAZİANTEP</v>
      </c>
      <c r="P16" s="325"/>
    </row>
    <row r="17" spans="1:16" ht="49.5" customHeight="1">
      <c r="A17" s="321">
        <v>1</v>
      </c>
      <c r="B17" s="322" t="s">
        <v>146</v>
      </c>
      <c r="C17" s="328">
        <f>IF(ISERROR(VLOOKUP(B17,'KAYIT LİSTESİ'!$B$4:$H$697,2,0)),"",(VLOOKUP(B17,'KAYIT LİSTESİ'!$B$4:$H$697,2,0)))</f>
      </c>
      <c r="D17" s="329">
        <f>IF(ISERROR(VLOOKUP(B17,'KAYIT LİSTESİ'!$B$4:$H$697,4,0)),"",(VLOOKUP(B17,'KAYIT LİSTESİ'!$B$4:$H$697,4,0)))</f>
      </c>
      <c r="E17" s="330">
        <f>IF(ISERROR(VLOOKUP(B17,'KAYIT LİSTESİ'!$B$4:$H$697,5,0)),"",(VLOOKUP(B17,'KAYIT LİSTESİ'!$B$4:$H$697,5,0)))</f>
      </c>
      <c r="F17" s="330">
        <f>IF(ISERROR(VLOOKUP(B17,'KAYIT LİSTESİ'!$B$4:$H$697,6,0)),"",(VLOOKUP(B17,'KAYIT LİSTESİ'!$B$4:$H$697,6,0)))</f>
      </c>
      <c r="G17" s="323"/>
      <c r="H17" s="220"/>
      <c r="I17" s="73">
        <v>11</v>
      </c>
      <c r="J17" s="321">
        <v>11</v>
      </c>
      <c r="K17" s="322" t="s">
        <v>366</v>
      </c>
      <c r="L17" s="334">
        <f>IF(ISERROR(VLOOKUP(K17,'KAYIT LİSTESİ'!$B$4:$H$697,2,0)),"",(VLOOKUP(K17,'KAYIT LİSTESİ'!$B$4:$H$697,2,0)))</f>
        <v>776</v>
      </c>
      <c r="M17" s="335">
        <f>IF(ISERROR(VLOOKUP(K17,'KAYIT LİSTESİ'!$B$4:$H$697,4,0)),"",(VLOOKUP(K17,'KAYIT LİSTESİ'!$B$4:$H$697,4,0)))</f>
        <v>36632</v>
      </c>
      <c r="N17" s="336" t="str">
        <f>IF(ISERROR(VLOOKUP(K17,'KAYIT LİSTESİ'!$B$4:$H$697,5,0)),"",(VLOOKUP(K17,'KAYIT LİSTESİ'!$B$4:$H$697,5,0)))</f>
        <v>NARİN GÜNER</v>
      </c>
      <c r="O17" s="336" t="str">
        <f>IF(ISERROR(VLOOKUP(K17,'KAYIT LİSTESİ'!$B$4:$H$697,6,0)),"",(VLOOKUP(K17,'KAYIT LİSTESİ'!$B$4:$H$697,6,0)))</f>
        <v>ŞANLIURFA</v>
      </c>
      <c r="P17" s="325"/>
    </row>
    <row r="18" spans="1:16" ht="49.5" customHeight="1">
      <c r="A18" s="321">
        <v>2</v>
      </c>
      <c r="B18" s="322" t="s">
        <v>147</v>
      </c>
      <c r="C18" s="328">
        <f>IF(ISERROR(VLOOKUP(B18,'KAYIT LİSTESİ'!$B$4:$H$697,2,0)),"",(VLOOKUP(B18,'KAYIT LİSTESİ'!$B$4:$H$697,2,0)))</f>
        <v>481</v>
      </c>
      <c r="D18" s="329">
        <f>IF(ISERROR(VLOOKUP(B18,'KAYIT LİSTESİ'!$B$4:$H$697,4,0)),"",(VLOOKUP(B18,'KAYIT LİSTESİ'!$B$4:$H$697,4,0)))</f>
        <v>36676</v>
      </c>
      <c r="E18" s="330" t="str">
        <f>IF(ISERROR(VLOOKUP(B18,'KAYIT LİSTESİ'!$B$4:$H$697,5,0)),"",(VLOOKUP(B18,'KAYIT LİSTESİ'!$B$4:$H$697,5,0)))</f>
        <v>KARDELEN DEMİR</v>
      </c>
      <c r="F18" s="330" t="str">
        <f>IF(ISERROR(VLOOKUP(B18,'KAYIT LİSTESİ'!$B$4:$H$697,6,0)),"",(VLOOKUP(B18,'KAYIT LİSTESİ'!$B$4:$H$697,6,0)))</f>
        <v>SAMSUN</v>
      </c>
      <c r="G18" s="323"/>
      <c r="H18" s="220"/>
      <c r="I18" s="73">
        <v>12</v>
      </c>
      <c r="J18" s="321">
        <v>12</v>
      </c>
      <c r="K18" s="322" t="s">
        <v>367</v>
      </c>
      <c r="L18" s="334">
        <f>IF(ISERROR(VLOOKUP(K18,'KAYIT LİSTESİ'!$B$4:$H$697,2,0)),"",(VLOOKUP(K18,'KAYIT LİSTESİ'!$B$4:$H$697,2,0)))</f>
        <v>39</v>
      </c>
      <c r="M18" s="335">
        <f>IF(ISERROR(VLOOKUP(K18,'KAYIT LİSTESİ'!$B$4:$H$697,4,0)),"",(VLOOKUP(K18,'KAYIT LİSTESİ'!$B$4:$H$697,4,0)))</f>
        <v>37026</v>
      </c>
      <c r="N18" s="336" t="str">
        <f>IF(ISERROR(VLOOKUP(K18,'KAYIT LİSTESİ'!$B$4:$H$697,5,0)),"",(VLOOKUP(K18,'KAYIT LİSTESİ'!$B$4:$H$697,5,0)))</f>
        <v>İREM ZEHRA KARABABA</v>
      </c>
      <c r="O18" s="336" t="str">
        <f>IF(ISERROR(VLOOKUP(K18,'KAYIT LİSTESİ'!$B$4:$H$697,6,0)),"",(VLOOKUP(K18,'KAYIT LİSTESİ'!$B$4:$H$697,6,0)))</f>
        <v>İSTANBUL ANADOLU</v>
      </c>
      <c r="P18" s="325"/>
    </row>
    <row r="19" spans="1:16" ht="49.5" customHeight="1">
      <c r="A19" s="321">
        <v>3</v>
      </c>
      <c r="B19" s="322" t="s">
        <v>148</v>
      </c>
      <c r="C19" s="328">
        <f>IF(ISERROR(VLOOKUP(B19,'KAYIT LİSTESİ'!$B$4:$H$697,2,0)),"",(VLOOKUP(B19,'KAYIT LİSTESİ'!$B$4:$H$697,2,0)))</f>
        <v>772</v>
      </c>
      <c r="D19" s="329">
        <f>IF(ISERROR(VLOOKUP(B19,'KAYIT LİSTESİ'!$B$4:$H$697,4,0)),"",(VLOOKUP(B19,'KAYIT LİSTESİ'!$B$4:$H$697,4,0)))</f>
        <v>36588</v>
      </c>
      <c r="E19" s="330" t="str">
        <f>IF(ISERROR(VLOOKUP(B19,'KAYIT LİSTESİ'!$B$4:$H$697,5,0)),"",(VLOOKUP(B19,'KAYIT LİSTESİ'!$B$4:$H$697,5,0)))</f>
        <v>SEHER ALATAŞ</v>
      </c>
      <c r="F19" s="330" t="str">
        <f>IF(ISERROR(VLOOKUP(B19,'KAYIT LİSTESİ'!$B$4:$H$697,6,0)),"",(VLOOKUP(B19,'KAYIT LİSTESİ'!$B$4:$H$697,6,0)))</f>
        <v>ŞANLIURFA</v>
      </c>
      <c r="G19" s="323"/>
      <c r="H19" s="220"/>
      <c r="I19" s="73">
        <v>13</v>
      </c>
      <c r="J19" s="321">
        <v>13</v>
      </c>
      <c r="K19" s="322" t="s">
        <v>368</v>
      </c>
      <c r="L19" s="334">
        <f>IF(ISERROR(VLOOKUP(K19,'KAYIT LİSTESİ'!$B$4:$H$697,2,0)),"",(VLOOKUP(K19,'KAYIT LİSTESİ'!$B$4:$H$697,2,0)))</f>
      </c>
      <c r="M19" s="335">
        <f>IF(ISERROR(VLOOKUP(K19,'KAYIT LİSTESİ'!$B$4:$H$697,4,0)),"",(VLOOKUP(K19,'KAYIT LİSTESİ'!$B$4:$H$697,4,0)))</f>
      </c>
      <c r="N19" s="336">
        <f>IF(ISERROR(VLOOKUP(K19,'KAYIT LİSTESİ'!$B$4:$H$697,5,0)),"",(VLOOKUP(K19,'KAYIT LİSTESİ'!$B$4:$H$697,5,0)))</f>
      </c>
      <c r="O19" s="336">
        <f>IF(ISERROR(VLOOKUP(K19,'KAYIT LİSTESİ'!$B$4:$H$697,6,0)),"",(VLOOKUP(K19,'KAYIT LİSTESİ'!$B$4:$H$697,6,0)))</f>
      </c>
      <c r="P19" s="325"/>
    </row>
    <row r="20" spans="1:16" ht="49.5" customHeight="1">
      <c r="A20" s="321">
        <v>4</v>
      </c>
      <c r="B20" s="322" t="s">
        <v>149</v>
      </c>
      <c r="C20" s="328">
        <f>IF(ISERROR(VLOOKUP(B20,'KAYIT LİSTESİ'!$B$4:$H$697,2,0)),"",(VLOOKUP(B20,'KAYIT LİSTESİ'!$B$4:$H$697,2,0)))</f>
        <v>34</v>
      </c>
      <c r="D20" s="329">
        <f>IF(ISERROR(VLOOKUP(B20,'KAYIT LİSTESİ'!$B$4:$H$697,4,0)),"",(VLOOKUP(B20,'KAYIT LİSTESİ'!$B$4:$H$697,4,0)))</f>
        <v>36686</v>
      </c>
      <c r="E20" s="330" t="str">
        <f>IF(ISERROR(VLOOKUP(B20,'KAYIT LİSTESİ'!$B$4:$H$697,5,0)),"",(VLOOKUP(B20,'KAYIT LİSTESİ'!$B$4:$H$697,5,0)))</f>
        <v>BAŞAK GÜL</v>
      </c>
      <c r="F20" s="330" t="str">
        <f>IF(ISERROR(VLOOKUP(B20,'KAYIT LİSTESİ'!$B$4:$H$697,6,0)),"",(VLOOKUP(B20,'KAYIT LİSTESİ'!$B$4:$H$697,6,0)))</f>
        <v>İSTANBUL ANADOLU</v>
      </c>
      <c r="G20" s="323"/>
      <c r="H20" s="220"/>
      <c r="I20" s="73">
        <v>14</v>
      </c>
      <c r="J20" s="321">
        <v>14</v>
      </c>
      <c r="K20" s="322" t="s">
        <v>369</v>
      </c>
      <c r="L20" s="334">
        <f>IF(ISERROR(VLOOKUP(K20,'KAYIT LİSTESİ'!$B$4:$H$697,2,0)),"",(VLOOKUP(K20,'KAYIT LİSTESİ'!$B$4:$H$697,2,0)))</f>
      </c>
      <c r="M20" s="335">
        <f>IF(ISERROR(VLOOKUP(K20,'KAYIT LİSTESİ'!$B$4:$H$697,4,0)),"",(VLOOKUP(K20,'KAYIT LİSTESİ'!$B$4:$H$697,4,0)))</f>
      </c>
      <c r="N20" s="336">
        <f>IF(ISERROR(VLOOKUP(K20,'KAYIT LİSTESİ'!$B$4:$H$697,5,0)),"",(VLOOKUP(K20,'KAYIT LİSTESİ'!$B$4:$H$697,5,0)))</f>
      </c>
      <c r="O20" s="336">
        <f>IF(ISERROR(VLOOKUP(K20,'KAYIT LİSTESİ'!$B$4:$H$697,6,0)),"",(VLOOKUP(K20,'KAYIT LİSTESİ'!$B$4:$H$697,6,0)))</f>
      </c>
      <c r="P20" s="325"/>
    </row>
    <row r="21" spans="1:16" ht="49.5" customHeight="1">
      <c r="A21" s="321">
        <v>5</v>
      </c>
      <c r="B21" s="322" t="s">
        <v>150</v>
      </c>
      <c r="C21" s="328">
        <f>IF(ISERROR(VLOOKUP(B21,'KAYIT LİSTESİ'!$B$4:$H$697,2,0)),"",(VLOOKUP(B21,'KAYIT LİSTESİ'!$B$4:$H$697,2,0)))</f>
        <v>816</v>
      </c>
      <c r="D21" s="329">
        <f>IF(ISERROR(VLOOKUP(B21,'KAYIT LİSTESİ'!$B$4:$H$697,4,0)),"",(VLOOKUP(B21,'KAYIT LİSTESİ'!$B$4:$H$697,4,0)))</f>
        <v>37073</v>
      </c>
      <c r="E21" s="330" t="str">
        <f>IF(ISERROR(VLOOKUP(B21,'KAYIT LİSTESİ'!$B$4:$H$697,5,0)),"",(VLOOKUP(B21,'KAYIT LİSTESİ'!$B$4:$H$697,5,0)))</f>
        <v>BERFİN BARIŞER</v>
      </c>
      <c r="F21" s="330" t="str">
        <f>IF(ISERROR(VLOOKUP(B21,'KAYIT LİSTESİ'!$B$4:$H$697,6,0)),"",(VLOOKUP(B21,'KAYIT LİSTESİ'!$B$4:$H$697,6,0)))</f>
        <v>MUŞ</v>
      </c>
      <c r="G21" s="323"/>
      <c r="H21" s="220"/>
      <c r="I21" s="73">
        <v>15</v>
      </c>
      <c r="J21" s="321">
        <v>15</v>
      </c>
      <c r="K21" s="322" t="s">
        <v>370</v>
      </c>
      <c r="L21" s="334">
        <f>IF(ISERROR(VLOOKUP(K21,'KAYIT LİSTESİ'!$B$4:$H$697,2,0)),"",(VLOOKUP(K21,'KAYIT LİSTESİ'!$B$4:$H$697,2,0)))</f>
      </c>
      <c r="M21" s="335">
        <f>IF(ISERROR(VLOOKUP(K21,'KAYIT LİSTESİ'!$B$4:$H$697,4,0)),"",(VLOOKUP(K21,'KAYIT LİSTESİ'!$B$4:$H$697,4,0)))</f>
      </c>
      <c r="N21" s="336">
        <f>IF(ISERROR(VLOOKUP(K21,'KAYIT LİSTESİ'!$B$4:$H$697,5,0)),"",(VLOOKUP(K21,'KAYIT LİSTESİ'!$B$4:$H$697,5,0)))</f>
      </c>
      <c r="O21" s="336">
        <f>IF(ISERROR(VLOOKUP(K21,'KAYIT LİSTESİ'!$B$4:$H$697,6,0)),"",(VLOOKUP(K21,'KAYIT LİSTESİ'!$B$4:$H$697,6,0)))</f>
      </c>
      <c r="P21" s="325"/>
    </row>
    <row r="22" spans="1:16" ht="49.5" customHeight="1">
      <c r="A22" s="321">
        <v>6</v>
      </c>
      <c r="B22" s="322" t="s">
        <v>151</v>
      </c>
      <c r="C22" s="328">
        <f>IF(ISERROR(VLOOKUP(B22,'KAYIT LİSTESİ'!$B$4:$H$697,2,0)),"",(VLOOKUP(B22,'KAYIT LİSTESİ'!$B$4:$H$697,2,0)))</f>
        <v>229</v>
      </c>
      <c r="D22" s="329">
        <f>IF(ISERROR(VLOOKUP(B22,'KAYIT LİSTESİ'!$B$4:$H$697,4,0)),"",(VLOOKUP(B22,'KAYIT LİSTESİ'!$B$4:$H$697,4,0)))</f>
        <v>36595</v>
      </c>
      <c r="E22" s="330" t="str">
        <f>IF(ISERROR(VLOOKUP(B22,'KAYIT LİSTESİ'!$B$4:$H$697,5,0)),"",(VLOOKUP(B22,'KAYIT LİSTESİ'!$B$4:$H$697,5,0)))</f>
        <v>EYMEN MUSAOĞLU</v>
      </c>
      <c r="F22" s="330" t="str">
        <f>IF(ISERROR(VLOOKUP(B22,'KAYIT LİSTESİ'!$B$4:$H$697,6,0)),"",(VLOOKUP(B22,'KAYIT LİSTESİ'!$B$4:$H$697,6,0)))</f>
        <v>TEKİRDAĞ</v>
      </c>
      <c r="G22" s="323"/>
      <c r="H22" s="220"/>
      <c r="I22" s="73">
        <v>16</v>
      </c>
      <c r="J22" s="321">
        <v>16</v>
      </c>
      <c r="K22" s="322" t="s">
        <v>371</v>
      </c>
      <c r="L22" s="334">
        <f>IF(ISERROR(VLOOKUP(K22,'KAYIT LİSTESİ'!$B$4:$H$697,2,0)),"",(VLOOKUP(K22,'KAYIT LİSTESİ'!$B$4:$H$697,2,0)))</f>
      </c>
      <c r="M22" s="335">
        <f>IF(ISERROR(VLOOKUP(K22,'KAYIT LİSTESİ'!$B$4:$H$697,4,0)),"",(VLOOKUP(K22,'KAYIT LİSTESİ'!$B$4:$H$697,4,0)))</f>
      </c>
      <c r="N22" s="336">
        <f>IF(ISERROR(VLOOKUP(K22,'KAYIT LİSTESİ'!$B$4:$H$697,5,0)),"",(VLOOKUP(K22,'KAYIT LİSTESİ'!$B$4:$H$697,5,0)))</f>
      </c>
      <c r="O22" s="336">
        <f>IF(ISERROR(VLOOKUP(K22,'KAYIT LİSTESİ'!$B$4:$H$697,6,0)),"",(VLOOKUP(K22,'KAYIT LİSTESİ'!$B$4:$H$697,6,0)))</f>
      </c>
      <c r="P22" s="325"/>
    </row>
    <row r="23" spans="1:16" ht="49.5" customHeight="1">
      <c r="A23" s="321">
        <v>7</v>
      </c>
      <c r="B23" s="322" t="s">
        <v>152</v>
      </c>
      <c r="C23" s="328">
        <f>IF(ISERROR(VLOOKUP(B23,'KAYIT LİSTESİ'!$B$4:$H$697,2,0)),"",(VLOOKUP(B23,'KAYIT LİSTESİ'!$B$4:$H$697,2,0)))</f>
        <v>10</v>
      </c>
      <c r="D23" s="329">
        <f>IF(ISERROR(VLOOKUP(B23,'KAYIT LİSTESİ'!$B$4:$H$697,4,0)),"",(VLOOKUP(B23,'KAYIT LİSTESİ'!$B$4:$H$697,4,0)))</f>
        <v>36605</v>
      </c>
      <c r="E23" s="330" t="str">
        <f>IF(ISERROR(VLOOKUP(B23,'KAYIT LİSTESİ'!$B$4:$H$697,5,0)),"",(VLOOKUP(B23,'KAYIT LİSTESİ'!$B$4:$H$697,5,0)))</f>
        <v>YAPRAK ALPER</v>
      </c>
      <c r="F23" s="330" t="str">
        <f>IF(ISERROR(VLOOKUP(B23,'KAYIT LİSTESİ'!$B$4:$H$697,6,0)),"",(VLOOKUP(B23,'KAYIT LİSTESİ'!$B$4:$H$697,6,0)))</f>
        <v>BURSA</v>
      </c>
      <c r="G23" s="323"/>
      <c r="H23" s="220"/>
      <c r="I23" s="73">
        <v>17</v>
      </c>
      <c r="J23" s="321">
        <v>17</v>
      </c>
      <c r="K23" s="322" t="s">
        <v>372</v>
      </c>
      <c r="L23" s="334">
        <f>IF(ISERROR(VLOOKUP(K23,'KAYIT LİSTESİ'!$B$4:$H$697,2,0)),"",(VLOOKUP(K23,'KAYIT LİSTESİ'!$B$4:$H$697,2,0)))</f>
      </c>
      <c r="M23" s="335">
        <f>IF(ISERROR(VLOOKUP(K23,'KAYIT LİSTESİ'!$B$4:$H$697,4,0)),"",(VLOOKUP(K23,'KAYIT LİSTESİ'!$B$4:$H$697,4,0)))</f>
      </c>
      <c r="N23" s="336">
        <f>IF(ISERROR(VLOOKUP(K23,'KAYIT LİSTESİ'!$B$4:$H$697,5,0)),"",(VLOOKUP(K23,'KAYIT LİSTESİ'!$B$4:$H$697,5,0)))</f>
      </c>
      <c r="O23" s="336">
        <f>IF(ISERROR(VLOOKUP(K23,'KAYIT LİSTESİ'!$B$4:$H$697,6,0)),"",(VLOOKUP(K23,'KAYIT LİSTESİ'!$B$4:$H$697,6,0)))</f>
      </c>
      <c r="P23" s="325"/>
    </row>
    <row r="24" spans="1:16" ht="49.5" customHeight="1">
      <c r="A24" s="321">
        <v>8</v>
      </c>
      <c r="B24" s="322" t="s">
        <v>153</v>
      </c>
      <c r="C24" s="328">
        <f>IF(ISERROR(VLOOKUP(B24,'KAYIT LİSTESİ'!$B$4:$H$697,2,0)),"",(VLOOKUP(B24,'KAYIT LİSTESİ'!$B$4:$H$697,2,0)))</f>
      </c>
      <c r="D24" s="329">
        <f>IF(ISERROR(VLOOKUP(B24,'KAYIT LİSTESİ'!$B$4:$H$697,4,0)),"",(VLOOKUP(B24,'KAYIT LİSTESİ'!$B$4:$H$697,4,0)))</f>
      </c>
      <c r="E24" s="330">
        <f>IF(ISERROR(VLOOKUP(B24,'KAYIT LİSTESİ'!$B$4:$H$697,5,0)),"",(VLOOKUP(B24,'KAYIT LİSTESİ'!$B$4:$H$697,5,0)))</f>
      </c>
      <c r="F24" s="330">
        <f>IF(ISERROR(VLOOKUP(B24,'KAYIT LİSTESİ'!$B$4:$H$697,6,0)),"",(VLOOKUP(B24,'KAYIT LİSTESİ'!$B$4:$H$697,6,0)))</f>
      </c>
      <c r="G24" s="323"/>
      <c r="H24" s="220"/>
      <c r="I24" s="73">
        <v>18</v>
      </c>
      <c r="J24" s="321">
        <v>18</v>
      </c>
      <c r="K24" s="322" t="s">
        <v>373</v>
      </c>
      <c r="L24" s="334">
        <f>IF(ISERROR(VLOOKUP(K24,'KAYIT LİSTESİ'!$B$4:$H$697,2,0)),"",(VLOOKUP(K24,'KAYIT LİSTESİ'!$B$4:$H$697,2,0)))</f>
      </c>
      <c r="M24" s="335">
        <f>IF(ISERROR(VLOOKUP(K24,'KAYIT LİSTESİ'!$B$4:$H$697,4,0)),"",(VLOOKUP(K24,'KAYIT LİSTESİ'!$B$4:$H$697,4,0)))</f>
      </c>
      <c r="N24" s="336">
        <f>IF(ISERROR(VLOOKUP(K24,'KAYIT LİSTESİ'!$B$4:$H$697,5,0)),"",(VLOOKUP(K24,'KAYIT LİSTESİ'!$B$4:$H$697,5,0)))</f>
      </c>
      <c r="O24" s="336">
        <f>IF(ISERROR(VLOOKUP(K24,'KAYIT LİSTESİ'!$B$4:$H$697,6,0)),"",(VLOOKUP(K24,'KAYIT LİSTESİ'!$B$4:$H$697,6,0)))</f>
      </c>
      <c r="P24" s="325"/>
    </row>
    <row r="25" spans="1:16" ht="49.5" customHeight="1">
      <c r="A25" s="570" t="s">
        <v>18</v>
      </c>
      <c r="B25" s="571"/>
      <c r="C25" s="571"/>
      <c r="D25" s="571"/>
      <c r="E25" s="571"/>
      <c r="F25" s="571"/>
      <c r="G25" s="571"/>
      <c r="H25" s="220"/>
      <c r="I25" s="73">
        <v>19</v>
      </c>
      <c r="J25" s="321">
        <v>19</v>
      </c>
      <c r="K25" s="322" t="s">
        <v>374</v>
      </c>
      <c r="L25" s="334">
        <f>IF(ISERROR(VLOOKUP(K25,'KAYIT LİSTESİ'!$B$4:$H$697,2,0)),"",(VLOOKUP(K25,'KAYIT LİSTESİ'!$B$4:$H$697,2,0)))</f>
      </c>
      <c r="M25" s="335">
        <f>IF(ISERROR(VLOOKUP(K25,'KAYIT LİSTESİ'!$B$4:$H$697,4,0)),"",(VLOOKUP(K25,'KAYIT LİSTESİ'!$B$4:$H$697,4,0)))</f>
      </c>
      <c r="N25" s="336">
        <f>IF(ISERROR(VLOOKUP(K25,'KAYIT LİSTESİ'!$B$4:$H$697,5,0)),"",(VLOOKUP(K25,'KAYIT LİSTESİ'!$B$4:$H$697,5,0)))</f>
      </c>
      <c r="O25" s="336">
        <f>IF(ISERROR(VLOOKUP(K25,'KAYIT LİSTESİ'!$B$4:$H$697,6,0)),"",(VLOOKUP(K25,'KAYIT LİSTESİ'!$B$4:$H$697,6,0)))</f>
      </c>
      <c r="P25" s="325"/>
    </row>
    <row r="26" spans="1:16" ht="49.5" customHeight="1">
      <c r="A26" s="49" t="s">
        <v>12</v>
      </c>
      <c r="B26" s="46" t="s">
        <v>71</v>
      </c>
      <c r="C26" s="46" t="s">
        <v>70</v>
      </c>
      <c r="D26" s="47" t="s">
        <v>13</v>
      </c>
      <c r="E26" s="48" t="s">
        <v>14</v>
      </c>
      <c r="F26" s="48" t="s">
        <v>350</v>
      </c>
      <c r="G26" s="46" t="s">
        <v>218</v>
      </c>
      <c r="H26" s="220"/>
      <c r="I26" s="73">
        <v>20</v>
      </c>
      <c r="J26" s="321">
        <v>20</v>
      </c>
      <c r="K26" s="322" t="s">
        <v>375</v>
      </c>
      <c r="L26" s="334">
        <f>IF(ISERROR(VLOOKUP(K26,'KAYIT LİSTESİ'!$B$4:$H$697,2,0)),"",(VLOOKUP(K26,'KAYIT LİSTESİ'!$B$4:$H$697,2,0)))</f>
      </c>
      <c r="M26" s="335">
        <f>IF(ISERROR(VLOOKUP(K26,'KAYIT LİSTESİ'!$B$4:$H$697,4,0)),"",(VLOOKUP(K26,'KAYIT LİSTESİ'!$B$4:$H$697,4,0)))</f>
      </c>
      <c r="N26" s="336">
        <f>IF(ISERROR(VLOOKUP(K26,'KAYIT LİSTESİ'!$B$4:$H$697,5,0)),"",(VLOOKUP(K26,'KAYIT LİSTESİ'!$B$4:$H$697,5,0)))</f>
      </c>
      <c r="O26" s="336">
        <f>IF(ISERROR(VLOOKUP(K26,'KAYIT LİSTESİ'!$B$4:$H$697,6,0)),"",(VLOOKUP(K26,'KAYIT LİSTESİ'!$B$4:$H$697,6,0)))</f>
      </c>
      <c r="P26" s="325"/>
    </row>
    <row r="27" spans="1:16" ht="49.5" customHeight="1">
      <c r="A27" s="321">
        <v>1</v>
      </c>
      <c r="B27" s="322" t="s">
        <v>154</v>
      </c>
      <c r="C27" s="328">
        <f>IF(ISERROR(VLOOKUP(B27,'KAYIT LİSTESİ'!$B$4:$H$697,2,0)),"",(VLOOKUP(B27,'KAYIT LİSTESİ'!$B$4:$H$697,2,0)))</f>
      </c>
      <c r="D27" s="329">
        <f>IF(ISERROR(VLOOKUP(B27,'KAYIT LİSTESİ'!$B$4:$H$697,4,0)),"",(VLOOKUP(B27,'KAYIT LİSTESİ'!$B$4:$H$697,4,0)))</f>
      </c>
      <c r="E27" s="330">
        <f>IF(ISERROR(VLOOKUP(B27,'KAYIT LİSTESİ'!$B$4:$H$697,5,0)),"",(VLOOKUP(B27,'KAYIT LİSTESİ'!$B$4:$H$697,5,0)))</f>
      </c>
      <c r="F27" s="330">
        <f>IF(ISERROR(VLOOKUP(B27,'KAYIT LİSTESİ'!$B$4:$H$697,6,0)),"",(VLOOKUP(B27,'KAYIT LİSTESİ'!$B$4:$H$697,6,0)))</f>
      </c>
      <c r="G27" s="323"/>
      <c r="H27" s="220"/>
      <c r="I27" s="73">
        <v>21</v>
      </c>
      <c r="J27" s="321">
        <v>21</v>
      </c>
      <c r="K27" s="322" t="s">
        <v>376</v>
      </c>
      <c r="L27" s="334">
        <f>IF(ISERROR(VLOOKUP(K27,'KAYIT LİSTESİ'!$B$4:$H$697,2,0)),"",(VLOOKUP(K27,'KAYIT LİSTESİ'!$B$4:$H$697,2,0)))</f>
      </c>
      <c r="M27" s="335">
        <f>IF(ISERROR(VLOOKUP(K27,'KAYIT LİSTESİ'!$B$4:$H$697,4,0)),"",(VLOOKUP(K27,'KAYIT LİSTESİ'!$B$4:$H$697,4,0)))</f>
      </c>
      <c r="N27" s="336">
        <f>IF(ISERROR(VLOOKUP(K27,'KAYIT LİSTESİ'!$B$4:$H$697,5,0)),"",(VLOOKUP(K27,'KAYIT LİSTESİ'!$B$4:$H$697,5,0)))</f>
      </c>
      <c r="O27" s="336">
        <f>IF(ISERROR(VLOOKUP(K27,'KAYIT LİSTESİ'!$B$4:$H$697,6,0)),"",(VLOOKUP(K27,'KAYIT LİSTESİ'!$B$4:$H$697,6,0)))</f>
      </c>
      <c r="P27" s="325"/>
    </row>
    <row r="28" spans="1:16" ht="49.5" customHeight="1">
      <c r="A28" s="321">
        <v>2</v>
      </c>
      <c r="B28" s="322" t="s">
        <v>155</v>
      </c>
      <c r="C28" s="328">
        <f>IF(ISERROR(VLOOKUP(B28,'KAYIT LİSTESİ'!$B$4:$H$697,2,0)),"",(VLOOKUP(B28,'KAYIT LİSTESİ'!$B$4:$H$697,2,0)))</f>
      </c>
      <c r="D28" s="329">
        <f>IF(ISERROR(VLOOKUP(B28,'KAYIT LİSTESİ'!$B$4:$H$697,4,0)),"",(VLOOKUP(B28,'KAYIT LİSTESİ'!$B$4:$H$697,4,0)))</f>
      </c>
      <c r="E28" s="330">
        <f>IF(ISERROR(VLOOKUP(B28,'KAYIT LİSTESİ'!$B$4:$H$697,5,0)),"",(VLOOKUP(B28,'KAYIT LİSTESİ'!$B$4:$H$697,5,0)))</f>
      </c>
      <c r="F28" s="330">
        <f>IF(ISERROR(VLOOKUP(B28,'KAYIT LİSTESİ'!$B$4:$H$697,6,0)),"",(VLOOKUP(B28,'KAYIT LİSTESİ'!$B$4:$H$697,6,0)))</f>
      </c>
      <c r="G28" s="323"/>
      <c r="H28" s="220"/>
      <c r="I28" s="73">
        <v>22</v>
      </c>
      <c r="J28" s="321">
        <v>22</v>
      </c>
      <c r="K28" s="322" t="s">
        <v>377</v>
      </c>
      <c r="L28" s="334">
        <f>IF(ISERROR(VLOOKUP(K28,'KAYIT LİSTESİ'!$B$4:$H$697,2,0)),"",(VLOOKUP(K28,'KAYIT LİSTESİ'!$B$4:$H$697,2,0)))</f>
      </c>
      <c r="M28" s="335">
        <f>IF(ISERROR(VLOOKUP(K28,'KAYIT LİSTESİ'!$B$4:$H$697,4,0)),"",(VLOOKUP(K28,'KAYIT LİSTESİ'!$B$4:$H$697,4,0)))</f>
      </c>
      <c r="N28" s="336">
        <f>IF(ISERROR(VLOOKUP(K28,'KAYIT LİSTESİ'!$B$4:$H$697,5,0)),"",(VLOOKUP(K28,'KAYIT LİSTESİ'!$B$4:$H$697,5,0)))</f>
      </c>
      <c r="O28" s="336">
        <f>IF(ISERROR(VLOOKUP(K28,'KAYIT LİSTESİ'!$B$4:$H$697,6,0)),"",(VLOOKUP(K28,'KAYIT LİSTESİ'!$B$4:$H$697,6,0)))</f>
      </c>
      <c r="P28" s="325"/>
    </row>
    <row r="29" spans="1:16" ht="49.5" customHeight="1">
      <c r="A29" s="321">
        <v>3</v>
      </c>
      <c r="B29" s="322" t="s">
        <v>156</v>
      </c>
      <c r="C29" s="328">
        <f>IF(ISERROR(VLOOKUP(B29,'KAYIT LİSTESİ'!$B$4:$H$697,2,0)),"",(VLOOKUP(B29,'KAYIT LİSTESİ'!$B$4:$H$697,2,0)))</f>
      </c>
      <c r="D29" s="329">
        <f>IF(ISERROR(VLOOKUP(B29,'KAYIT LİSTESİ'!$B$4:$H$697,4,0)),"",(VLOOKUP(B29,'KAYIT LİSTESİ'!$B$4:$H$697,4,0)))</f>
      </c>
      <c r="E29" s="330">
        <f>IF(ISERROR(VLOOKUP(B29,'KAYIT LİSTESİ'!$B$4:$H$697,5,0)),"",(VLOOKUP(B29,'KAYIT LİSTESİ'!$B$4:$H$697,5,0)))</f>
      </c>
      <c r="F29" s="330">
        <f>IF(ISERROR(VLOOKUP(B29,'KAYIT LİSTESİ'!$B$4:$H$697,6,0)),"",(VLOOKUP(B29,'KAYIT LİSTESİ'!$B$4:$H$697,6,0)))</f>
      </c>
      <c r="G29" s="323"/>
      <c r="H29" s="220"/>
      <c r="I29" s="73">
        <v>23</v>
      </c>
      <c r="J29" s="321">
        <v>23</v>
      </c>
      <c r="K29" s="322" t="s">
        <v>378</v>
      </c>
      <c r="L29" s="334">
        <f>IF(ISERROR(VLOOKUP(K29,'KAYIT LİSTESİ'!$B$4:$H$697,2,0)),"",(VLOOKUP(K29,'KAYIT LİSTESİ'!$B$4:$H$697,2,0)))</f>
      </c>
      <c r="M29" s="335">
        <f>IF(ISERROR(VLOOKUP(K29,'KAYIT LİSTESİ'!$B$4:$H$697,4,0)),"",(VLOOKUP(K29,'KAYIT LİSTESİ'!$B$4:$H$697,4,0)))</f>
      </c>
      <c r="N29" s="336">
        <f>IF(ISERROR(VLOOKUP(K29,'KAYIT LİSTESİ'!$B$4:$H$697,5,0)),"",(VLOOKUP(K29,'KAYIT LİSTESİ'!$B$4:$H$697,5,0)))</f>
      </c>
      <c r="O29" s="336">
        <f>IF(ISERROR(VLOOKUP(K29,'KAYIT LİSTESİ'!$B$4:$H$697,6,0)),"",(VLOOKUP(K29,'KAYIT LİSTESİ'!$B$4:$H$697,6,0)))</f>
      </c>
      <c r="P29" s="325"/>
    </row>
    <row r="30" spans="1:16" ht="49.5" customHeight="1">
      <c r="A30" s="321">
        <v>4</v>
      </c>
      <c r="B30" s="322" t="s">
        <v>157</v>
      </c>
      <c r="C30" s="328">
        <f>IF(ISERROR(VLOOKUP(B30,'KAYIT LİSTESİ'!$B$4:$H$697,2,0)),"",(VLOOKUP(B30,'KAYIT LİSTESİ'!$B$4:$H$697,2,0)))</f>
      </c>
      <c r="D30" s="329">
        <f>IF(ISERROR(VLOOKUP(B30,'KAYIT LİSTESİ'!$B$4:$H$697,4,0)),"",(VLOOKUP(B30,'KAYIT LİSTESİ'!$B$4:$H$697,4,0)))</f>
      </c>
      <c r="E30" s="330">
        <f>IF(ISERROR(VLOOKUP(B30,'KAYIT LİSTESİ'!$B$4:$H$697,5,0)),"",(VLOOKUP(B30,'KAYIT LİSTESİ'!$B$4:$H$697,5,0)))</f>
      </c>
      <c r="F30" s="330">
        <f>IF(ISERROR(VLOOKUP(B30,'KAYIT LİSTESİ'!$B$4:$H$697,6,0)),"",(VLOOKUP(B30,'KAYIT LİSTESİ'!$B$4:$H$697,6,0)))</f>
      </c>
      <c r="G30" s="323"/>
      <c r="H30" s="220"/>
      <c r="I30" s="73">
        <v>24</v>
      </c>
      <c r="J30" s="321">
        <v>24</v>
      </c>
      <c r="K30" s="322" t="s">
        <v>379</v>
      </c>
      <c r="L30" s="334">
        <f>IF(ISERROR(VLOOKUP(K30,'KAYIT LİSTESİ'!$B$4:$H$697,2,0)),"",(VLOOKUP(K30,'KAYIT LİSTESİ'!$B$4:$H$697,2,0)))</f>
      </c>
      <c r="M30" s="335">
        <f>IF(ISERROR(VLOOKUP(K30,'KAYIT LİSTESİ'!$B$4:$H$697,4,0)),"",(VLOOKUP(K30,'KAYIT LİSTESİ'!$B$4:$H$697,4,0)))</f>
      </c>
      <c r="N30" s="336">
        <f>IF(ISERROR(VLOOKUP(K30,'KAYIT LİSTESİ'!$B$4:$H$697,5,0)),"",(VLOOKUP(K30,'KAYIT LİSTESİ'!$B$4:$H$697,5,0)))</f>
      </c>
      <c r="O30" s="336">
        <f>IF(ISERROR(VLOOKUP(K30,'KAYIT LİSTESİ'!$B$4:$H$697,6,0)),"",(VLOOKUP(K30,'KAYIT LİSTESİ'!$B$4:$H$697,6,0)))</f>
      </c>
      <c r="P30" s="325"/>
    </row>
    <row r="31" spans="1:16" ht="49.5" customHeight="1">
      <c r="A31" s="321">
        <v>5</v>
      </c>
      <c r="B31" s="322" t="s">
        <v>158</v>
      </c>
      <c r="C31" s="328">
        <f>IF(ISERROR(VLOOKUP(B31,'KAYIT LİSTESİ'!$B$4:$H$697,2,0)),"",(VLOOKUP(B31,'KAYIT LİSTESİ'!$B$4:$H$697,2,0)))</f>
      </c>
      <c r="D31" s="329">
        <f>IF(ISERROR(VLOOKUP(B31,'KAYIT LİSTESİ'!$B$4:$H$697,4,0)),"",(VLOOKUP(B31,'KAYIT LİSTESİ'!$B$4:$H$697,4,0)))</f>
      </c>
      <c r="E31" s="330">
        <f>IF(ISERROR(VLOOKUP(B31,'KAYIT LİSTESİ'!$B$4:$H$697,5,0)),"",(VLOOKUP(B31,'KAYIT LİSTESİ'!$B$4:$H$697,5,0)))</f>
      </c>
      <c r="F31" s="330">
        <f>IF(ISERROR(VLOOKUP(B31,'KAYIT LİSTESİ'!$B$4:$H$697,6,0)),"",(VLOOKUP(B31,'KAYIT LİSTESİ'!$B$4:$H$697,6,0)))</f>
      </c>
      <c r="G31" s="323"/>
      <c r="H31" s="220"/>
      <c r="I31" s="73">
        <v>25</v>
      </c>
      <c r="J31" s="321">
        <v>25</v>
      </c>
      <c r="K31" s="322" t="s">
        <v>380</v>
      </c>
      <c r="L31" s="334">
        <f>IF(ISERROR(VLOOKUP(K31,'KAYIT LİSTESİ'!$B$4:$H$697,2,0)),"",(VLOOKUP(K31,'KAYIT LİSTESİ'!$B$4:$H$697,2,0)))</f>
      </c>
      <c r="M31" s="335">
        <f>IF(ISERROR(VLOOKUP(K31,'KAYIT LİSTESİ'!$B$4:$H$697,4,0)),"",(VLOOKUP(K31,'KAYIT LİSTESİ'!$B$4:$H$697,4,0)))</f>
      </c>
      <c r="N31" s="336">
        <f>IF(ISERROR(VLOOKUP(K31,'KAYIT LİSTESİ'!$B$4:$H$697,5,0)),"",(VLOOKUP(K31,'KAYIT LİSTESİ'!$B$4:$H$697,5,0)))</f>
      </c>
      <c r="O31" s="336">
        <f>IF(ISERROR(VLOOKUP(K31,'KAYIT LİSTESİ'!$B$4:$H$697,6,0)),"",(VLOOKUP(K31,'KAYIT LİSTESİ'!$B$4:$H$697,6,0)))</f>
      </c>
      <c r="P31" s="325"/>
    </row>
    <row r="32" spans="1:16" ht="49.5" customHeight="1">
      <c r="A32" s="321">
        <v>6</v>
      </c>
      <c r="B32" s="322" t="s">
        <v>159</v>
      </c>
      <c r="C32" s="328">
        <f>IF(ISERROR(VLOOKUP(B32,'KAYIT LİSTESİ'!$B$4:$H$697,2,0)),"",(VLOOKUP(B32,'KAYIT LİSTESİ'!$B$4:$H$697,2,0)))</f>
      </c>
      <c r="D32" s="329">
        <f>IF(ISERROR(VLOOKUP(B32,'KAYIT LİSTESİ'!$B$4:$H$697,4,0)),"",(VLOOKUP(B32,'KAYIT LİSTESİ'!$B$4:$H$697,4,0)))</f>
      </c>
      <c r="E32" s="330">
        <f>IF(ISERROR(VLOOKUP(B32,'KAYIT LİSTESİ'!$B$4:$H$697,5,0)),"",(VLOOKUP(B32,'KAYIT LİSTESİ'!$B$4:$H$697,5,0)))</f>
      </c>
      <c r="F32" s="330">
        <f>IF(ISERROR(VLOOKUP(B32,'KAYIT LİSTESİ'!$B$4:$H$697,6,0)),"",(VLOOKUP(B32,'KAYIT LİSTESİ'!$B$4:$H$697,6,0)))</f>
      </c>
      <c r="G32" s="323"/>
      <c r="H32" s="220"/>
      <c r="J32" s="321">
        <v>26</v>
      </c>
      <c r="K32" s="322" t="s">
        <v>381</v>
      </c>
      <c r="L32" s="334">
        <f>IF(ISERROR(VLOOKUP(K32,'KAYIT LİSTESİ'!$B$4:$H$697,2,0)),"",(VLOOKUP(K32,'KAYIT LİSTESİ'!$B$4:$H$697,2,0)))</f>
      </c>
      <c r="M32" s="335">
        <f>IF(ISERROR(VLOOKUP(K32,'KAYIT LİSTESİ'!$B$4:$H$697,4,0)),"",(VLOOKUP(K32,'KAYIT LİSTESİ'!$B$4:$H$697,4,0)))</f>
      </c>
      <c r="N32" s="336">
        <f>IF(ISERROR(VLOOKUP(K32,'KAYIT LİSTESİ'!$B$4:$H$697,5,0)),"",(VLOOKUP(K32,'KAYIT LİSTESİ'!$B$4:$H$697,5,0)))</f>
      </c>
      <c r="O32" s="336">
        <f>IF(ISERROR(VLOOKUP(K32,'KAYIT LİSTESİ'!$B$4:$H$697,6,0)),"",(VLOOKUP(K32,'KAYIT LİSTESİ'!$B$4:$H$697,6,0)))</f>
      </c>
      <c r="P32" s="325"/>
    </row>
    <row r="33" spans="1:16" ht="49.5" customHeight="1">
      <c r="A33" s="321">
        <v>7</v>
      </c>
      <c r="B33" s="322" t="s">
        <v>160</v>
      </c>
      <c r="C33" s="328">
        <f>IF(ISERROR(VLOOKUP(B33,'KAYIT LİSTESİ'!$B$4:$H$697,2,0)),"",(VLOOKUP(B33,'KAYIT LİSTESİ'!$B$4:$H$697,2,0)))</f>
      </c>
      <c r="D33" s="329">
        <f>IF(ISERROR(VLOOKUP(B33,'KAYIT LİSTESİ'!$B$4:$H$697,4,0)),"",(VLOOKUP(B33,'KAYIT LİSTESİ'!$B$4:$H$697,4,0)))</f>
      </c>
      <c r="E33" s="330">
        <f>IF(ISERROR(VLOOKUP(B33,'KAYIT LİSTESİ'!$B$4:$H$697,5,0)),"",(VLOOKUP(B33,'KAYIT LİSTESİ'!$B$4:$H$697,5,0)))</f>
      </c>
      <c r="F33" s="330">
        <f>IF(ISERROR(VLOOKUP(B33,'KAYIT LİSTESİ'!$B$4:$H$697,6,0)),"",(VLOOKUP(B33,'KAYIT LİSTESİ'!$B$4:$H$697,6,0)))</f>
      </c>
      <c r="G33" s="323"/>
      <c r="H33" s="220"/>
      <c r="J33" s="321">
        <v>27</v>
      </c>
      <c r="K33" s="322" t="s">
        <v>382</v>
      </c>
      <c r="L33" s="334">
        <f>IF(ISERROR(VLOOKUP(K33,'KAYIT LİSTESİ'!$B$4:$H$697,2,0)),"",(VLOOKUP(K33,'KAYIT LİSTESİ'!$B$4:$H$697,2,0)))</f>
      </c>
      <c r="M33" s="335">
        <f>IF(ISERROR(VLOOKUP(K33,'KAYIT LİSTESİ'!$B$4:$H$697,4,0)),"",(VLOOKUP(K33,'KAYIT LİSTESİ'!$B$4:$H$697,4,0)))</f>
      </c>
      <c r="N33" s="336">
        <f>IF(ISERROR(VLOOKUP(K33,'KAYIT LİSTESİ'!$B$4:$H$697,5,0)),"",(VLOOKUP(K33,'KAYIT LİSTESİ'!$B$4:$H$697,5,0)))</f>
      </c>
      <c r="O33" s="336">
        <f>IF(ISERROR(VLOOKUP(K33,'KAYIT LİSTESİ'!$B$4:$H$697,6,0)),"",(VLOOKUP(K33,'KAYIT LİSTESİ'!$B$4:$H$697,6,0)))</f>
      </c>
      <c r="P33" s="325"/>
    </row>
    <row r="34" spans="1:16" ht="49.5" customHeight="1">
      <c r="A34" s="321">
        <v>8</v>
      </c>
      <c r="B34" s="322" t="s">
        <v>161</v>
      </c>
      <c r="C34" s="328">
        <f>IF(ISERROR(VLOOKUP(B34,'KAYIT LİSTESİ'!$B$4:$H$697,2,0)),"",(VLOOKUP(B34,'KAYIT LİSTESİ'!$B$4:$H$697,2,0)))</f>
      </c>
      <c r="D34" s="329">
        <f>IF(ISERROR(VLOOKUP(B34,'KAYIT LİSTESİ'!$B$4:$H$697,4,0)),"",(VLOOKUP(B34,'KAYIT LİSTESİ'!$B$4:$H$697,4,0)))</f>
      </c>
      <c r="E34" s="330">
        <f>IF(ISERROR(VLOOKUP(B34,'KAYIT LİSTESİ'!$B$4:$H$697,5,0)),"",(VLOOKUP(B34,'KAYIT LİSTESİ'!$B$4:$H$697,5,0)))</f>
      </c>
      <c r="F34" s="330">
        <f>IF(ISERROR(VLOOKUP(B34,'KAYIT LİSTESİ'!$B$4:$H$697,6,0)),"",(VLOOKUP(B34,'KAYIT LİSTESİ'!$B$4:$H$697,6,0)))</f>
      </c>
      <c r="G34" s="323"/>
      <c r="H34" s="220"/>
      <c r="J34" s="321">
        <v>28</v>
      </c>
      <c r="K34" s="322" t="s">
        <v>383</v>
      </c>
      <c r="L34" s="334">
        <f>IF(ISERROR(VLOOKUP(K34,'KAYIT LİSTESİ'!$B$4:$H$697,2,0)),"",(VLOOKUP(K34,'KAYIT LİSTESİ'!$B$4:$H$697,2,0)))</f>
      </c>
      <c r="M34" s="335">
        <f>IF(ISERROR(VLOOKUP(K34,'KAYIT LİSTESİ'!$B$4:$H$697,4,0)),"",(VLOOKUP(K34,'KAYIT LİSTESİ'!$B$4:$H$697,4,0)))</f>
      </c>
      <c r="N34" s="336">
        <f>IF(ISERROR(VLOOKUP(K34,'KAYIT LİSTESİ'!$B$4:$H$697,5,0)),"",(VLOOKUP(K34,'KAYIT LİSTESİ'!$B$4:$H$697,5,0)))</f>
      </c>
      <c r="O34" s="336">
        <f>IF(ISERROR(VLOOKUP(K34,'KAYIT LİSTESİ'!$B$4:$H$697,6,0)),"",(VLOOKUP(K34,'KAYIT LİSTESİ'!$B$4:$H$697,6,0)))</f>
      </c>
      <c r="P34" s="325"/>
    </row>
    <row r="35" spans="1:16" ht="49.5" customHeight="1">
      <c r="A35" s="574" t="s">
        <v>332</v>
      </c>
      <c r="B35" s="574"/>
      <c r="C35" s="574"/>
      <c r="D35" s="574"/>
      <c r="E35" s="574"/>
      <c r="F35" s="574"/>
      <c r="G35" s="574"/>
      <c r="H35" s="222"/>
      <c r="J35" s="574" t="s">
        <v>311</v>
      </c>
      <c r="K35" s="574"/>
      <c r="L35" s="574"/>
      <c r="M35" s="574"/>
      <c r="N35" s="574"/>
      <c r="O35" s="574"/>
      <c r="P35" s="574"/>
    </row>
    <row r="36" spans="1:16" ht="49.5" customHeight="1">
      <c r="A36" s="570" t="s">
        <v>16</v>
      </c>
      <c r="B36" s="571"/>
      <c r="C36" s="571"/>
      <c r="D36" s="571"/>
      <c r="E36" s="571"/>
      <c r="F36" s="571"/>
      <c r="G36" s="571"/>
      <c r="H36" s="223"/>
      <c r="J36" s="575" t="s">
        <v>6</v>
      </c>
      <c r="K36" s="577"/>
      <c r="L36" s="575" t="s">
        <v>69</v>
      </c>
      <c r="M36" s="575" t="s">
        <v>21</v>
      </c>
      <c r="N36" s="575" t="s">
        <v>7</v>
      </c>
      <c r="O36" s="575" t="s">
        <v>350</v>
      </c>
      <c r="P36" s="575" t="s">
        <v>218</v>
      </c>
    </row>
    <row r="37" spans="1:16" ht="49.5" customHeight="1">
      <c r="A37" s="49" t="s">
        <v>12</v>
      </c>
      <c r="B37" s="46" t="s">
        <v>71</v>
      </c>
      <c r="C37" s="46" t="s">
        <v>70</v>
      </c>
      <c r="D37" s="47" t="s">
        <v>13</v>
      </c>
      <c r="E37" s="48" t="s">
        <v>14</v>
      </c>
      <c r="F37" s="48" t="s">
        <v>350</v>
      </c>
      <c r="G37" s="46" t="s">
        <v>218</v>
      </c>
      <c r="H37" s="224"/>
      <c r="J37" s="576"/>
      <c r="K37" s="577"/>
      <c r="L37" s="576"/>
      <c r="M37" s="576"/>
      <c r="N37" s="576"/>
      <c r="O37" s="576"/>
      <c r="P37" s="576"/>
    </row>
    <row r="38" spans="1:16" ht="49.5" customHeight="1">
      <c r="A38" s="72">
        <v>1</v>
      </c>
      <c r="B38" s="212" t="s">
        <v>259</v>
      </c>
      <c r="C38" s="331">
        <f>IF(ISERROR(VLOOKUP(B38,'KAYIT LİSTESİ'!$B$4:$H$697,2,0)),"",(VLOOKUP(B38,'KAYIT LİSTESİ'!$B$4:$H$697,2,0)))</f>
      </c>
      <c r="D38" s="332">
        <f>IF(ISERROR(VLOOKUP(B38,'KAYIT LİSTESİ'!$B$4:$H$697,4,0)),"",(VLOOKUP(B38,'KAYIT LİSTESİ'!$B$4:$H$697,4,0)))</f>
      </c>
      <c r="E38" s="333">
        <f>IF(ISERROR(VLOOKUP(B38,'KAYIT LİSTESİ'!$B$4:$H$697,5,0)),"",(VLOOKUP(B38,'KAYIT LİSTESİ'!$B$4:$H$697,5,0)))</f>
      </c>
      <c r="F38" s="333">
        <f>IF(ISERROR(VLOOKUP(B38,'KAYIT LİSTESİ'!$B$4:$H$697,6,0)),"",(VLOOKUP(B38,'KAYIT LİSTESİ'!$B$4:$H$697,6,0)))</f>
      </c>
      <c r="G38" s="122"/>
      <c r="H38" s="225"/>
      <c r="J38" s="326">
        <v>1</v>
      </c>
      <c r="K38" s="327" t="s">
        <v>384</v>
      </c>
      <c r="L38" s="337">
        <f>IF(ISERROR(VLOOKUP(K38,'KAYIT LİSTESİ'!$B$4:$H$697,2,0)),"",(VLOOKUP(K38,'KAYIT LİSTESİ'!$B$4:$H$697,2,0)))</f>
        <v>268</v>
      </c>
      <c r="M38" s="338">
        <f>IF(ISERROR(VLOOKUP(K38,'KAYIT LİSTESİ'!$B$4:$H$697,4,0)),"",(VLOOKUP(K38,'KAYIT LİSTESİ'!$B$4:$H$697,4,0)))</f>
        <v>36702</v>
      </c>
      <c r="N38" s="339" t="str">
        <f>IF(ISERROR(VLOOKUP(K38,'KAYIT LİSTESİ'!$B$4:$H$697,5,0)),"",(VLOOKUP(K38,'KAYIT LİSTESİ'!$B$4:$H$697,5,0)))</f>
        <v>KADER ÇAKIR</v>
      </c>
      <c r="O38" s="339" t="str">
        <f>IF(ISERROR(VLOOKUP(K38,'KAYIT LİSTESİ'!$B$4:$H$697,6,0)),"",(VLOOKUP(K38,'KAYIT LİSTESİ'!$B$4:$H$697,6,0)))</f>
        <v>ADANA</v>
      </c>
      <c r="P38" s="325"/>
    </row>
    <row r="39" spans="1:16" ht="49.5" customHeight="1">
      <c r="A39" s="72">
        <v>2</v>
      </c>
      <c r="B39" s="212" t="s">
        <v>260</v>
      </c>
      <c r="C39" s="331">
        <f>IF(ISERROR(VLOOKUP(B39,'KAYIT LİSTESİ'!$B$4:$H$697,2,0)),"",(VLOOKUP(B39,'KAYIT LİSTESİ'!$B$4:$H$697,2,0)))</f>
        <v>400</v>
      </c>
      <c r="D39" s="332">
        <f>IF(ISERROR(VLOOKUP(B39,'KAYIT LİSTESİ'!$B$4:$H$697,4,0)),"",(VLOOKUP(B39,'KAYIT LİSTESİ'!$B$4:$H$697,4,0)))</f>
        <v>36526</v>
      </c>
      <c r="E39" s="333" t="str">
        <f>IF(ISERROR(VLOOKUP(B39,'KAYIT LİSTESİ'!$B$4:$H$697,5,0)),"",(VLOOKUP(B39,'KAYIT LİSTESİ'!$B$4:$H$697,5,0)))</f>
        <v>MİZGİN AY</v>
      </c>
      <c r="F39" s="333" t="str">
        <f>IF(ISERROR(VLOOKUP(B39,'KAYIT LİSTESİ'!$B$4:$H$697,6,0)),"",(VLOOKUP(B39,'KAYIT LİSTESİ'!$B$4:$H$697,6,0)))</f>
        <v>ANKARA</v>
      </c>
      <c r="G39" s="122"/>
      <c r="H39" s="225"/>
      <c r="J39" s="326">
        <v>2</v>
      </c>
      <c r="K39" s="327" t="s">
        <v>385</v>
      </c>
      <c r="L39" s="337">
        <f>IF(ISERROR(VLOOKUP(K39,'KAYIT LİSTESİ'!$B$4:$H$697,2,0)),"",(VLOOKUP(K39,'KAYIT LİSTESİ'!$B$4:$H$697,2,0)))</f>
        <v>260</v>
      </c>
      <c r="M39" s="338">
        <f>IF(ISERROR(VLOOKUP(K39,'KAYIT LİSTESİ'!$B$4:$H$697,4,0)),"",(VLOOKUP(K39,'KAYIT LİSTESİ'!$B$4:$H$697,4,0)))</f>
        <v>36619</v>
      </c>
      <c r="N39" s="339" t="str">
        <f>IF(ISERROR(VLOOKUP(K39,'KAYIT LİSTESİ'!$B$4:$H$697,5,0)),"",(VLOOKUP(K39,'KAYIT LİSTESİ'!$B$4:$H$697,5,0)))</f>
        <v>FUNDA GÖÇMEN</v>
      </c>
      <c r="O39" s="339" t="str">
        <f>IF(ISERROR(VLOOKUP(K39,'KAYIT LİSTESİ'!$B$4:$H$697,6,0)),"",(VLOOKUP(K39,'KAYIT LİSTESİ'!$B$4:$H$697,6,0)))</f>
        <v>MERSİN</v>
      </c>
      <c r="P39" s="325"/>
    </row>
    <row r="40" spans="1:16" ht="49.5" customHeight="1">
      <c r="A40" s="72">
        <v>3</v>
      </c>
      <c r="B40" s="212" t="s">
        <v>261</v>
      </c>
      <c r="C40" s="331">
        <f>IF(ISERROR(VLOOKUP(B40,'KAYIT LİSTESİ'!$B$4:$H$697,2,0)),"",(VLOOKUP(B40,'KAYIT LİSTESİ'!$B$4:$H$697,2,0)))</f>
        <v>497</v>
      </c>
      <c r="D40" s="332">
        <f>IF(ISERROR(VLOOKUP(B40,'KAYIT LİSTESİ'!$B$4:$H$697,4,0)),"",(VLOOKUP(B40,'KAYIT LİSTESİ'!$B$4:$H$697,4,0)))</f>
        <v>36809</v>
      </c>
      <c r="E40" s="333" t="str">
        <f>IF(ISERROR(VLOOKUP(B40,'KAYIT LİSTESİ'!$B$4:$H$697,5,0)),"",(VLOOKUP(B40,'KAYIT LİSTESİ'!$B$4:$H$697,5,0)))</f>
        <v>ALEYNA BIÇAKÇI</v>
      </c>
      <c r="F40" s="333" t="str">
        <f>IF(ISERROR(VLOOKUP(B40,'KAYIT LİSTESİ'!$B$4:$H$697,6,0)),"",(VLOOKUP(B40,'KAYIT LİSTESİ'!$B$4:$H$697,6,0)))</f>
        <v>ZONGULDAK</v>
      </c>
      <c r="G40" s="122"/>
      <c r="H40" s="225"/>
      <c r="J40" s="326">
        <v>3</v>
      </c>
      <c r="K40" s="327" t="s">
        <v>386</v>
      </c>
      <c r="L40" s="337">
        <f>IF(ISERROR(VLOOKUP(K40,'KAYIT LİSTESİ'!$B$4:$H$697,2,0)),"",(VLOOKUP(K40,'KAYIT LİSTESİ'!$B$4:$H$697,2,0)))</f>
        <v>500</v>
      </c>
      <c r="M40" s="338">
        <f>IF(ISERROR(VLOOKUP(K40,'KAYIT LİSTESİ'!$B$4:$H$697,4,0)),"",(VLOOKUP(K40,'KAYIT LİSTESİ'!$B$4:$H$697,4,0)))</f>
        <v>36704</v>
      </c>
      <c r="N40" s="339" t="str">
        <f>IF(ISERROR(VLOOKUP(K40,'KAYIT LİSTESİ'!$B$4:$H$697,5,0)),"",(VLOOKUP(K40,'KAYIT LİSTESİ'!$B$4:$H$697,5,0)))</f>
        <v>ARİFE NUR KÜÇÜK</v>
      </c>
      <c r="O40" s="339" t="str">
        <f>IF(ISERROR(VLOOKUP(K40,'KAYIT LİSTESİ'!$B$4:$H$697,6,0)),"",(VLOOKUP(K40,'KAYIT LİSTESİ'!$B$4:$H$697,6,0)))</f>
        <v>ZONGULDAK</v>
      </c>
      <c r="P40" s="325"/>
    </row>
    <row r="41" spans="1:16" ht="49.5" customHeight="1">
      <c r="A41" s="72">
        <v>4</v>
      </c>
      <c r="B41" s="212" t="s">
        <v>262</v>
      </c>
      <c r="C41" s="331">
        <f>IF(ISERROR(VLOOKUP(B41,'KAYIT LİSTESİ'!$B$4:$H$697,2,0)),"",(VLOOKUP(B41,'KAYIT LİSTESİ'!$B$4:$H$697,2,0)))</f>
        <v>266</v>
      </c>
      <c r="D41" s="332">
        <f>IF(ISERROR(VLOOKUP(B41,'KAYIT LİSTESİ'!$B$4:$H$697,4,0)),"",(VLOOKUP(B41,'KAYIT LİSTESİ'!$B$4:$H$697,4,0)))</f>
        <v>36702</v>
      </c>
      <c r="E41" s="333" t="str">
        <f>IF(ISERROR(VLOOKUP(B41,'KAYIT LİSTESİ'!$B$4:$H$697,5,0)),"",(VLOOKUP(B41,'KAYIT LİSTESİ'!$B$4:$H$697,5,0)))</f>
        <v>ESRA BARAN</v>
      </c>
      <c r="F41" s="333" t="str">
        <f>IF(ISERROR(VLOOKUP(B41,'KAYIT LİSTESİ'!$B$4:$H$697,6,0)),"",(VLOOKUP(B41,'KAYIT LİSTESİ'!$B$4:$H$697,6,0)))</f>
        <v>ADANA</v>
      </c>
      <c r="G41" s="122"/>
      <c r="H41" s="225"/>
      <c r="J41" s="326">
        <v>4</v>
      </c>
      <c r="K41" s="327" t="s">
        <v>387</v>
      </c>
      <c r="L41" s="337">
        <f>IF(ISERROR(VLOOKUP(K41,'KAYIT LİSTESİ'!$B$4:$H$697,2,0)),"",(VLOOKUP(K41,'KAYIT LİSTESİ'!$B$4:$H$697,2,0)))</f>
        <v>659</v>
      </c>
      <c r="M41" s="338">
        <f>IF(ISERROR(VLOOKUP(K41,'KAYIT LİSTESİ'!$B$4:$H$697,4,0)),"",(VLOOKUP(K41,'KAYIT LİSTESİ'!$B$4:$H$697,4,0)))</f>
        <v>36608</v>
      </c>
      <c r="N41" s="339" t="str">
        <f>IF(ISERROR(VLOOKUP(K41,'KAYIT LİSTESİ'!$B$4:$H$697,5,0)),"",(VLOOKUP(K41,'KAYIT LİSTESİ'!$B$4:$H$697,5,0)))</f>
        <v>MELİSA AKGÖZ</v>
      </c>
      <c r="O41" s="339" t="str">
        <f>IF(ISERROR(VLOOKUP(K41,'KAYIT LİSTESİ'!$B$4:$H$697,6,0)),"",(VLOOKUP(K41,'KAYIT LİSTESİ'!$B$4:$H$697,6,0)))</f>
        <v>TRABZON</v>
      </c>
      <c r="P41" s="325"/>
    </row>
    <row r="42" spans="1:16" ht="49.5" customHeight="1">
      <c r="A42" s="72">
        <v>5</v>
      </c>
      <c r="B42" s="212" t="s">
        <v>263</v>
      </c>
      <c r="C42" s="331">
        <f>IF(ISERROR(VLOOKUP(B42,'KAYIT LİSTESİ'!$B$4:$H$697,2,0)),"",(VLOOKUP(B42,'KAYIT LİSTESİ'!$B$4:$H$697,2,0)))</f>
        <v>655</v>
      </c>
      <c r="D42" s="332">
        <f>IF(ISERROR(VLOOKUP(B42,'KAYIT LİSTESİ'!$B$4:$H$697,4,0)),"",(VLOOKUP(B42,'KAYIT LİSTESİ'!$B$4:$H$697,4,0)))</f>
        <v>36591</v>
      </c>
      <c r="E42" s="333" t="str">
        <f>IF(ISERROR(VLOOKUP(B42,'KAYIT LİSTESİ'!$B$4:$H$697,5,0)),"",(VLOOKUP(B42,'KAYIT LİSTESİ'!$B$4:$H$697,5,0)))</f>
        <v>BEYZANUR YAVUZ</v>
      </c>
      <c r="F42" s="333" t="str">
        <f>IF(ISERROR(VLOOKUP(B42,'KAYIT LİSTESİ'!$B$4:$H$697,6,0)),"",(VLOOKUP(B42,'KAYIT LİSTESİ'!$B$4:$H$697,6,0)))</f>
        <v>TRABZON</v>
      </c>
      <c r="G42" s="122"/>
      <c r="H42" s="225"/>
      <c r="J42" s="326">
        <v>5</v>
      </c>
      <c r="K42" s="327" t="s">
        <v>388</v>
      </c>
      <c r="L42" s="337">
        <f>IF(ISERROR(VLOOKUP(K42,'KAYIT LİSTESİ'!$B$4:$H$697,2,0)),"",(VLOOKUP(K42,'KAYIT LİSTESİ'!$B$4:$H$697,2,0)))</f>
        <v>945</v>
      </c>
      <c r="M42" s="338">
        <f>IF(ISERROR(VLOOKUP(K42,'KAYIT LİSTESİ'!$B$4:$H$697,4,0)),"",(VLOOKUP(K42,'KAYIT LİSTESİ'!$B$4:$H$697,4,0)))</f>
        <v>36631</v>
      </c>
      <c r="N42" s="339" t="str">
        <f>IF(ISERROR(VLOOKUP(K42,'KAYIT LİSTESİ'!$B$4:$H$697,5,0)),"",(VLOOKUP(K42,'KAYIT LİSTESİ'!$B$4:$H$697,5,0)))</f>
        <v>ELİF AKSU</v>
      </c>
      <c r="O42" s="339" t="str">
        <f>IF(ISERROR(VLOOKUP(K42,'KAYIT LİSTESİ'!$B$4:$H$697,6,0)),"",(VLOOKUP(K42,'KAYIT LİSTESİ'!$B$4:$H$697,6,0)))</f>
        <v>MUŞ</v>
      </c>
      <c r="P42" s="325"/>
    </row>
    <row r="43" spans="1:16" ht="49.5" customHeight="1">
      <c r="A43" s="72">
        <v>6</v>
      </c>
      <c r="B43" s="212" t="s">
        <v>264</v>
      </c>
      <c r="C43" s="331">
        <f>IF(ISERROR(VLOOKUP(B43,'KAYIT LİSTESİ'!$B$4:$H$697,2,0)),"",(VLOOKUP(B43,'KAYIT LİSTESİ'!$B$4:$H$697,2,0)))</f>
        <v>261</v>
      </c>
      <c r="D43" s="332">
        <f>IF(ISERROR(VLOOKUP(B43,'KAYIT LİSTESİ'!$B$4:$H$697,4,0)),"",(VLOOKUP(B43,'KAYIT LİSTESİ'!$B$4:$H$697,4,0)))</f>
        <v>36976</v>
      </c>
      <c r="E43" s="333" t="str">
        <f>IF(ISERROR(VLOOKUP(B43,'KAYIT LİSTESİ'!$B$4:$H$697,5,0)),"",(VLOOKUP(B43,'KAYIT LİSTESİ'!$B$4:$H$697,5,0)))</f>
        <v>MELİSSA KALE</v>
      </c>
      <c r="F43" s="333" t="str">
        <f>IF(ISERROR(VLOOKUP(B43,'KAYIT LİSTESİ'!$B$4:$H$697,6,0)),"",(VLOOKUP(B43,'KAYIT LİSTESİ'!$B$4:$H$697,6,0)))</f>
        <v>MERSİN</v>
      </c>
      <c r="G43" s="122"/>
      <c r="H43" s="225"/>
      <c r="J43" s="326">
        <v>6</v>
      </c>
      <c r="K43" s="327" t="s">
        <v>389</v>
      </c>
      <c r="L43" s="337">
        <f>IF(ISERROR(VLOOKUP(K43,'KAYIT LİSTESİ'!$B$4:$H$697,2,0)),"",(VLOOKUP(K43,'KAYIT LİSTESİ'!$B$4:$H$697,2,0)))</f>
        <v>233</v>
      </c>
      <c r="M43" s="338">
        <f>IF(ISERROR(VLOOKUP(K43,'KAYIT LİSTESİ'!$B$4:$H$697,4,0)),"",(VLOOKUP(K43,'KAYIT LİSTESİ'!$B$4:$H$697,4,0)))</f>
        <v>36537</v>
      </c>
      <c r="N43" s="339" t="str">
        <f>IF(ISERROR(VLOOKUP(K43,'KAYIT LİSTESİ'!$B$4:$H$697,5,0)),"",(VLOOKUP(K43,'KAYIT LİSTESİ'!$B$4:$H$697,5,0)))</f>
        <v>ALEYNA YALÇIN</v>
      </c>
      <c r="O43" s="339" t="str">
        <f>IF(ISERROR(VLOOKUP(K43,'KAYIT LİSTESİ'!$B$4:$H$697,6,0)),"",(VLOOKUP(K43,'KAYIT LİSTESİ'!$B$4:$H$697,6,0)))</f>
        <v>TEKİRDAĞ</v>
      </c>
      <c r="P43" s="325"/>
    </row>
    <row r="44" spans="1:16" ht="49.5" customHeight="1">
      <c r="A44" s="72">
        <v>7</v>
      </c>
      <c r="B44" s="212" t="s">
        <v>265</v>
      </c>
      <c r="C44" s="331">
        <f>IF(ISERROR(VLOOKUP(B44,'KAYIT LİSTESİ'!$B$4:$H$697,2,0)),"",(VLOOKUP(B44,'KAYIT LİSTESİ'!$B$4:$H$697,2,0)))</f>
        <v>760</v>
      </c>
      <c r="D44" s="332">
        <f>IF(ISERROR(VLOOKUP(B44,'KAYIT LİSTESİ'!$B$4:$H$697,4,0)),"",(VLOOKUP(B44,'KAYIT LİSTESİ'!$B$4:$H$697,4,0)))</f>
        <v>36923</v>
      </c>
      <c r="E44" s="333" t="str">
        <f>IF(ISERROR(VLOOKUP(B44,'KAYIT LİSTESİ'!$B$4:$H$697,5,0)),"",(VLOOKUP(B44,'KAYIT LİSTESİ'!$B$4:$H$697,5,0)))</f>
        <v>RAHİME ERGÜL</v>
      </c>
      <c r="F44" s="333" t="str">
        <f>IF(ISERROR(VLOOKUP(B44,'KAYIT LİSTESİ'!$B$4:$H$697,6,0)),"",(VLOOKUP(B44,'KAYIT LİSTESİ'!$B$4:$H$697,6,0)))</f>
        <v>GAZİANTEP</v>
      </c>
      <c r="G44" s="122"/>
      <c r="H44" s="225"/>
      <c r="J44" s="326">
        <v>7</v>
      </c>
      <c r="K44" s="327" t="s">
        <v>390</v>
      </c>
      <c r="L44" s="337">
        <f>IF(ISERROR(VLOOKUP(K44,'KAYIT LİSTESİ'!$B$4:$H$697,2,0)),"",(VLOOKUP(K44,'KAYIT LİSTESİ'!$B$4:$H$697,2,0)))</f>
        <v>17</v>
      </c>
      <c r="M44" s="338">
        <f>IF(ISERROR(VLOOKUP(K44,'KAYIT LİSTESİ'!$B$4:$H$697,4,0)),"",(VLOOKUP(K44,'KAYIT LİSTESİ'!$B$4:$H$697,4,0)))</f>
        <v>36526</v>
      </c>
      <c r="N44" s="339" t="str">
        <f>IF(ISERROR(VLOOKUP(K44,'KAYIT LİSTESİ'!$B$4:$H$697,5,0)),"",(VLOOKUP(K44,'KAYIT LİSTESİ'!$B$4:$H$697,5,0)))</f>
        <v>SEVCAN ERKEN</v>
      </c>
      <c r="O44" s="339" t="str">
        <f>IF(ISERROR(VLOOKUP(K44,'KAYIT LİSTESİ'!$B$4:$H$697,6,0)),"",(VLOOKUP(K44,'KAYIT LİSTESİ'!$B$4:$H$697,6,0)))</f>
        <v>BURSA</v>
      </c>
      <c r="P44" s="325"/>
    </row>
    <row r="45" spans="1:16" ht="49.5" customHeight="1">
      <c r="A45" s="72">
        <v>8</v>
      </c>
      <c r="B45" s="212" t="s">
        <v>266</v>
      </c>
      <c r="C45" s="331">
        <f>IF(ISERROR(VLOOKUP(B45,'KAYIT LİSTESİ'!$B$4:$H$697,2,0)),"",(VLOOKUP(B45,'KAYIT LİSTESİ'!$B$4:$H$697,2,0)))</f>
      </c>
      <c r="D45" s="332">
        <f>IF(ISERROR(VLOOKUP(B45,'KAYIT LİSTESİ'!$B$4:$H$697,4,0)),"",(VLOOKUP(B45,'KAYIT LİSTESİ'!$B$4:$H$697,4,0)))</f>
      </c>
      <c r="E45" s="333">
        <f>IF(ISERROR(VLOOKUP(B45,'KAYIT LİSTESİ'!$B$4:$H$697,5,0)),"",(VLOOKUP(B45,'KAYIT LİSTESİ'!$B$4:$H$697,5,0)))</f>
      </c>
      <c r="F45" s="333">
        <f>IF(ISERROR(VLOOKUP(B45,'KAYIT LİSTESİ'!$B$4:$H$697,6,0)),"",(VLOOKUP(B45,'KAYIT LİSTESİ'!$B$4:$H$697,6,0)))</f>
      </c>
      <c r="G45" s="122"/>
      <c r="H45" s="225"/>
      <c r="J45" s="326">
        <v>8</v>
      </c>
      <c r="K45" s="327" t="s">
        <v>391</v>
      </c>
      <c r="L45" s="337">
        <f>IF(ISERROR(VLOOKUP(K45,'KAYIT LİSTESİ'!$B$4:$H$697,2,0)),"",(VLOOKUP(K45,'KAYIT LİSTESİ'!$B$4:$H$697,2,0)))</f>
        <v>403</v>
      </c>
      <c r="M45" s="338">
        <f>IF(ISERROR(VLOOKUP(K45,'KAYIT LİSTESİ'!$B$4:$H$697,4,0)),"",(VLOOKUP(K45,'KAYIT LİSTESİ'!$B$4:$H$697,4,0)))</f>
        <v>36677</v>
      </c>
      <c r="N45" s="339" t="str">
        <f>IF(ISERROR(VLOOKUP(K45,'KAYIT LİSTESİ'!$B$4:$H$697,5,0)),"",(VLOOKUP(K45,'KAYIT LİSTESİ'!$B$4:$H$697,5,0)))</f>
        <v>DERYA NUR KILIÇ</v>
      </c>
      <c r="O45" s="339" t="str">
        <f>IF(ISERROR(VLOOKUP(K45,'KAYIT LİSTESİ'!$B$4:$H$697,6,0)),"",(VLOOKUP(K45,'KAYIT LİSTESİ'!$B$4:$H$697,6,0)))</f>
        <v>ANKARA</v>
      </c>
      <c r="P45" s="325"/>
    </row>
    <row r="46" spans="1:16" ht="49.5" customHeight="1">
      <c r="A46" s="570" t="s">
        <v>17</v>
      </c>
      <c r="B46" s="571"/>
      <c r="C46" s="571"/>
      <c r="D46" s="571"/>
      <c r="E46" s="571"/>
      <c r="F46" s="571"/>
      <c r="G46" s="571"/>
      <c r="H46" s="223"/>
      <c r="J46" s="326">
        <v>9</v>
      </c>
      <c r="K46" s="327" t="s">
        <v>392</v>
      </c>
      <c r="L46" s="337">
        <f>IF(ISERROR(VLOOKUP(K46,'KAYIT LİSTESİ'!$B$4:$H$697,2,0)),"",(VLOOKUP(K46,'KAYIT LİSTESİ'!$B$4:$H$697,2,0)))</f>
        <v>488</v>
      </c>
      <c r="M46" s="338">
        <f>IF(ISERROR(VLOOKUP(K46,'KAYIT LİSTESİ'!$B$4:$H$697,4,0)),"",(VLOOKUP(K46,'KAYIT LİSTESİ'!$B$4:$H$697,4,0)))</f>
        <v>37371</v>
      </c>
      <c r="N46" s="339" t="str">
        <f>IF(ISERROR(VLOOKUP(K46,'KAYIT LİSTESİ'!$B$4:$H$697,5,0)),"",(VLOOKUP(K46,'KAYIT LİSTESİ'!$B$4:$H$697,5,0)))</f>
        <v>GÜLSE BEYZA USTA</v>
      </c>
      <c r="O46" s="339" t="str">
        <f>IF(ISERROR(VLOOKUP(K46,'KAYIT LİSTESİ'!$B$4:$H$697,6,0)),"",(VLOOKUP(K46,'KAYIT LİSTESİ'!$B$4:$H$697,6,0)))</f>
        <v>SAMSUN</v>
      </c>
      <c r="P46" s="325"/>
    </row>
    <row r="47" spans="1:16" ht="49.5" customHeight="1">
      <c r="A47" s="49" t="s">
        <v>12</v>
      </c>
      <c r="B47" s="46" t="s">
        <v>71</v>
      </c>
      <c r="C47" s="46" t="s">
        <v>70</v>
      </c>
      <c r="D47" s="47" t="s">
        <v>13</v>
      </c>
      <c r="E47" s="48" t="s">
        <v>14</v>
      </c>
      <c r="F47" s="48" t="s">
        <v>350</v>
      </c>
      <c r="G47" s="46" t="s">
        <v>218</v>
      </c>
      <c r="H47" s="224"/>
      <c r="J47" s="326">
        <v>10</v>
      </c>
      <c r="K47" s="327" t="s">
        <v>393</v>
      </c>
      <c r="L47" s="337">
        <f>IF(ISERROR(VLOOKUP(K47,'KAYIT LİSTESİ'!$B$4:$H$697,2,0)),"",(VLOOKUP(K47,'KAYIT LİSTESİ'!$B$4:$H$697,2,0)))</f>
        <v>766</v>
      </c>
      <c r="M47" s="338">
        <f>IF(ISERROR(VLOOKUP(K47,'KAYIT LİSTESİ'!$B$4:$H$697,4,0)),"",(VLOOKUP(K47,'KAYIT LİSTESİ'!$B$4:$H$697,4,0)))</f>
        <v>37257</v>
      </c>
      <c r="N47" s="339" t="str">
        <f>IF(ISERROR(VLOOKUP(K47,'KAYIT LİSTESİ'!$B$4:$H$697,5,0)),"",(VLOOKUP(K47,'KAYIT LİSTESİ'!$B$4:$H$697,5,0)))</f>
        <v>TUĞBA GEZ</v>
      </c>
      <c r="O47" s="339" t="str">
        <f>IF(ISERROR(VLOOKUP(K47,'KAYIT LİSTESİ'!$B$4:$H$697,6,0)),"",(VLOOKUP(K47,'KAYIT LİSTESİ'!$B$4:$H$697,6,0)))</f>
        <v>GAZİANTEP</v>
      </c>
      <c r="P47" s="325"/>
    </row>
    <row r="48" spans="1:16" ht="49.5" customHeight="1">
      <c r="A48" s="321">
        <v>1</v>
      </c>
      <c r="B48" s="322" t="s">
        <v>267</v>
      </c>
      <c r="C48" s="328">
        <f>IF(ISERROR(VLOOKUP(B48,'KAYIT LİSTESİ'!$B$4:$H$697,2,0)),"",(VLOOKUP(B48,'KAYIT LİSTESİ'!$B$4:$H$697,2,0)))</f>
      </c>
      <c r="D48" s="329">
        <f>IF(ISERROR(VLOOKUP(B48,'KAYIT LİSTESİ'!$B$4:$H$697,4,0)),"",(VLOOKUP(B48,'KAYIT LİSTESİ'!$B$4:$H$697,4,0)))</f>
      </c>
      <c r="E48" s="330">
        <f>IF(ISERROR(VLOOKUP(B48,'KAYIT LİSTESİ'!$B$4:$H$697,5,0)),"",(VLOOKUP(B48,'KAYIT LİSTESİ'!$B$4:$H$697,5,0)))</f>
      </c>
      <c r="F48" s="330">
        <f>IF(ISERROR(VLOOKUP(B48,'KAYIT LİSTESİ'!$B$4:$H$697,6,0)),"",(VLOOKUP(B48,'KAYIT LİSTESİ'!$B$4:$H$697,6,0)))</f>
      </c>
      <c r="G48" s="323"/>
      <c r="H48" s="225"/>
      <c r="J48" s="326">
        <v>11</v>
      </c>
      <c r="K48" s="327" t="s">
        <v>394</v>
      </c>
      <c r="L48" s="337">
        <f>IF(ISERROR(VLOOKUP(K48,'KAYIT LİSTESİ'!$B$4:$H$697,2,0)),"",(VLOOKUP(K48,'KAYIT LİSTESİ'!$B$4:$H$697,2,0)))</f>
        <v>778</v>
      </c>
      <c r="M48" s="338">
        <f>IF(ISERROR(VLOOKUP(K48,'KAYIT LİSTESİ'!$B$4:$H$697,4,0)),"",(VLOOKUP(K48,'KAYIT LİSTESİ'!$B$4:$H$697,4,0)))</f>
        <v>36719</v>
      </c>
      <c r="N48" s="339" t="str">
        <f>IF(ISERROR(VLOOKUP(K48,'KAYIT LİSTESİ'!$B$4:$H$697,5,0)),"",(VLOOKUP(K48,'KAYIT LİSTESİ'!$B$4:$H$697,5,0)))</f>
        <v>BAHAR KARABACAK</v>
      </c>
      <c r="O48" s="339" t="str">
        <f>IF(ISERROR(VLOOKUP(K48,'KAYIT LİSTESİ'!$B$4:$H$697,6,0)),"",(VLOOKUP(K48,'KAYIT LİSTESİ'!$B$4:$H$697,6,0)))</f>
        <v>ŞANLIURFA</v>
      </c>
      <c r="P48" s="325"/>
    </row>
    <row r="49" spans="1:16" ht="49.5" customHeight="1">
      <c r="A49" s="321">
        <v>2</v>
      </c>
      <c r="B49" s="322" t="s">
        <v>268</v>
      </c>
      <c r="C49" s="328">
        <f>IF(ISERROR(VLOOKUP(B49,'KAYIT LİSTESİ'!$B$4:$H$697,2,0)),"",(VLOOKUP(B49,'KAYIT LİSTESİ'!$B$4:$H$697,2,0)))</f>
        <v>481</v>
      </c>
      <c r="D49" s="329">
        <f>IF(ISERROR(VLOOKUP(B49,'KAYIT LİSTESİ'!$B$4:$H$697,4,0)),"",(VLOOKUP(B49,'KAYIT LİSTESİ'!$B$4:$H$697,4,0)))</f>
        <v>36676</v>
      </c>
      <c r="E49" s="330" t="str">
        <f>IF(ISERROR(VLOOKUP(B49,'KAYIT LİSTESİ'!$B$4:$H$697,5,0)),"",(VLOOKUP(B49,'KAYIT LİSTESİ'!$B$4:$H$697,5,0)))</f>
        <v>KARDELEN DEMİR</v>
      </c>
      <c r="F49" s="330" t="str">
        <f>IF(ISERROR(VLOOKUP(B49,'KAYIT LİSTESİ'!$B$4:$H$697,6,0)),"",(VLOOKUP(B49,'KAYIT LİSTESİ'!$B$4:$H$697,6,0)))</f>
        <v>SAMSUN</v>
      </c>
      <c r="G49" s="323"/>
      <c r="H49" s="225"/>
      <c r="J49" s="326">
        <v>12</v>
      </c>
      <c r="K49" s="327" t="s">
        <v>395</v>
      </c>
      <c r="L49" s="337">
        <f>IF(ISERROR(VLOOKUP(K49,'KAYIT LİSTESİ'!$B$4:$H$697,2,0)),"",(VLOOKUP(K49,'KAYIT LİSTESİ'!$B$4:$H$697,2,0)))</f>
        <v>40</v>
      </c>
      <c r="M49" s="338">
        <f>IF(ISERROR(VLOOKUP(K49,'KAYIT LİSTESİ'!$B$4:$H$697,4,0)),"",(VLOOKUP(K49,'KAYIT LİSTESİ'!$B$4:$H$697,4,0)))</f>
        <v>36661</v>
      </c>
      <c r="N49" s="339" t="str">
        <f>IF(ISERROR(VLOOKUP(K49,'KAYIT LİSTESİ'!$B$4:$H$697,5,0)),"",(VLOOKUP(K49,'KAYIT LİSTESİ'!$B$4:$H$697,5,0)))</f>
        <v>DERYA GÜLDAL</v>
      </c>
      <c r="O49" s="339" t="str">
        <f>IF(ISERROR(VLOOKUP(K49,'KAYIT LİSTESİ'!$B$4:$H$697,6,0)),"",(VLOOKUP(K49,'KAYIT LİSTESİ'!$B$4:$H$697,6,0)))</f>
        <v>İSTANBUL ANADOLU</v>
      </c>
      <c r="P49" s="325"/>
    </row>
    <row r="50" spans="1:16" ht="49.5" customHeight="1">
      <c r="A50" s="321">
        <v>3</v>
      </c>
      <c r="B50" s="322" t="s">
        <v>269</v>
      </c>
      <c r="C50" s="328">
        <f>IF(ISERROR(VLOOKUP(B50,'KAYIT LİSTESİ'!$B$4:$H$697,2,0)),"",(VLOOKUP(B50,'KAYIT LİSTESİ'!$B$4:$H$697,2,0)))</f>
        <v>773</v>
      </c>
      <c r="D50" s="329">
        <f>IF(ISERROR(VLOOKUP(B50,'KAYIT LİSTESİ'!$B$4:$H$697,4,0)),"",(VLOOKUP(B50,'KAYIT LİSTESİ'!$B$4:$H$697,4,0)))</f>
        <v>36836</v>
      </c>
      <c r="E50" s="330" t="str">
        <f>IF(ISERROR(VLOOKUP(B50,'KAYIT LİSTESİ'!$B$4:$H$697,5,0)),"",(VLOOKUP(B50,'KAYIT LİSTESİ'!$B$4:$H$697,5,0)))</f>
        <v>ZEHRA AKDAĞ</v>
      </c>
      <c r="F50" s="330" t="str">
        <f>IF(ISERROR(VLOOKUP(B50,'KAYIT LİSTESİ'!$B$4:$H$697,6,0)),"",(VLOOKUP(B50,'KAYIT LİSTESİ'!$B$4:$H$697,6,0)))</f>
        <v>ŞANLIURFA</v>
      </c>
      <c r="G50" s="323"/>
      <c r="H50" s="225"/>
      <c r="J50" s="326">
        <v>13</v>
      </c>
      <c r="K50" s="327" t="s">
        <v>396</v>
      </c>
      <c r="L50" s="337">
        <f>IF(ISERROR(VLOOKUP(K50,'KAYIT LİSTESİ'!$B$4:$H$697,2,0)),"",(VLOOKUP(K50,'KAYIT LİSTESİ'!$B$4:$H$697,2,0)))</f>
      </c>
      <c r="M50" s="338">
        <f>IF(ISERROR(VLOOKUP(K50,'KAYIT LİSTESİ'!$B$4:$H$697,4,0)),"",(VLOOKUP(K50,'KAYIT LİSTESİ'!$B$4:$H$697,4,0)))</f>
      </c>
      <c r="N50" s="339">
        <f>IF(ISERROR(VLOOKUP(K50,'KAYIT LİSTESİ'!$B$4:$H$697,5,0)),"",(VLOOKUP(K50,'KAYIT LİSTESİ'!$B$4:$H$697,5,0)))</f>
      </c>
      <c r="O50" s="339">
        <f>IF(ISERROR(VLOOKUP(K50,'KAYIT LİSTESİ'!$B$4:$H$697,6,0)),"",(VLOOKUP(K50,'KAYIT LİSTESİ'!$B$4:$H$697,6,0)))</f>
      </c>
      <c r="P50" s="325"/>
    </row>
    <row r="51" spans="1:16" ht="49.5" customHeight="1">
      <c r="A51" s="321">
        <v>4</v>
      </c>
      <c r="B51" s="322" t="s">
        <v>270</v>
      </c>
      <c r="C51" s="328">
        <f>IF(ISERROR(VLOOKUP(B51,'KAYIT LİSTESİ'!$B$4:$H$697,2,0)),"",(VLOOKUP(B51,'KAYIT LİSTESİ'!$B$4:$H$697,2,0)))</f>
        <v>36</v>
      </c>
      <c r="D51" s="329">
        <f>IF(ISERROR(VLOOKUP(B51,'KAYIT LİSTESİ'!$B$4:$H$697,4,0)),"",(VLOOKUP(B51,'KAYIT LİSTESİ'!$B$4:$H$697,4,0)))</f>
        <v>37153</v>
      </c>
      <c r="E51" s="330" t="str">
        <f>IF(ISERROR(VLOOKUP(B51,'KAYIT LİSTESİ'!$B$4:$H$697,5,0)),"",(VLOOKUP(B51,'KAYIT LİSTESİ'!$B$4:$H$697,5,0)))</f>
        <v>ZEHRA ERHAN</v>
      </c>
      <c r="F51" s="330" t="str">
        <f>IF(ISERROR(VLOOKUP(B51,'KAYIT LİSTESİ'!$B$4:$H$697,6,0)),"",(VLOOKUP(B51,'KAYIT LİSTESİ'!$B$4:$H$697,6,0)))</f>
        <v>İSTANBUL ANADOLU</v>
      </c>
      <c r="G51" s="323"/>
      <c r="H51" s="225"/>
      <c r="J51" s="326">
        <v>14</v>
      </c>
      <c r="K51" s="327" t="s">
        <v>397</v>
      </c>
      <c r="L51" s="337">
        <f>IF(ISERROR(VLOOKUP(K51,'KAYIT LİSTESİ'!$B$4:$H$697,2,0)),"",(VLOOKUP(K51,'KAYIT LİSTESİ'!$B$4:$H$697,2,0)))</f>
      </c>
      <c r="M51" s="338">
        <f>IF(ISERROR(VLOOKUP(K51,'KAYIT LİSTESİ'!$B$4:$H$697,4,0)),"",(VLOOKUP(K51,'KAYIT LİSTESİ'!$B$4:$H$697,4,0)))</f>
      </c>
      <c r="N51" s="339">
        <f>IF(ISERROR(VLOOKUP(K51,'KAYIT LİSTESİ'!$B$4:$H$697,5,0)),"",(VLOOKUP(K51,'KAYIT LİSTESİ'!$B$4:$H$697,5,0)))</f>
      </c>
      <c r="O51" s="339">
        <f>IF(ISERROR(VLOOKUP(K51,'KAYIT LİSTESİ'!$B$4:$H$697,6,0)),"",(VLOOKUP(K51,'KAYIT LİSTESİ'!$B$4:$H$697,6,0)))</f>
      </c>
      <c r="P51" s="325"/>
    </row>
    <row r="52" spans="1:16" ht="49.5" customHeight="1">
      <c r="A52" s="321">
        <v>5</v>
      </c>
      <c r="B52" s="322" t="s">
        <v>271</v>
      </c>
      <c r="C52" s="328">
        <f>IF(ISERROR(VLOOKUP(B52,'KAYIT LİSTESİ'!$B$4:$H$697,2,0)),"",(VLOOKUP(B52,'KAYIT LİSTESİ'!$B$4:$H$697,2,0)))</f>
        <v>943</v>
      </c>
      <c r="D52" s="329">
        <f>IF(ISERROR(VLOOKUP(B52,'KAYIT LİSTESİ'!$B$4:$H$697,4,0)),"",(VLOOKUP(B52,'KAYIT LİSTESİ'!$B$4:$H$697,4,0)))</f>
        <v>36628</v>
      </c>
      <c r="E52" s="330" t="str">
        <f>IF(ISERROR(VLOOKUP(B52,'KAYIT LİSTESİ'!$B$4:$H$697,5,0)),"",(VLOOKUP(B52,'KAYIT LİSTESİ'!$B$4:$H$697,5,0)))</f>
        <v>MEHTAP ALTUN</v>
      </c>
      <c r="F52" s="330" t="str">
        <f>IF(ISERROR(VLOOKUP(B52,'KAYIT LİSTESİ'!$B$4:$H$697,6,0)),"",(VLOOKUP(B52,'KAYIT LİSTESİ'!$B$4:$H$697,6,0)))</f>
        <v>MUŞ</v>
      </c>
      <c r="G52" s="323"/>
      <c r="H52" s="225"/>
      <c r="J52" s="326">
        <v>15</v>
      </c>
      <c r="K52" s="327" t="s">
        <v>398</v>
      </c>
      <c r="L52" s="337">
        <f>IF(ISERROR(VLOOKUP(K52,'KAYIT LİSTESİ'!$B$4:$H$697,2,0)),"",(VLOOKUP(K52,'KAYIT LİSTESİ'!$B$4:$H$697,2,0)))</f>
      </c>
      <c r="M52" s="338">
        <f>IF(ISERROR(VLOOKUP(K52,'KAYIT LİSTESİ'!$B$4:$H$697,4,0)),"",(VLOOKUP(K52,'KAYIT LİSTESİ'!$B$4:$H$697,4,0)))</f>
      </c>
      <c r="N52" s="339">
        <f>IF(ISERROR(VLOOKUP(K52,'KAYIT LİSTESİ'!$B$4:$H$697,5,0)),"",(VLOOKUP(K52,'KAYIT LİSTESİ'!$B$4:$H$697,5,0)))</f>
      </c>
      <c r="O52" s="339">
        <f>IF(ISERROR(VLOOKUP(K52,'KAYIT LİSTESİ'!$B$4:$H$697,6,0)),"",(VLOOKUP(K52,'KAYIT LİSTESİ'!$B$4:$H$697,6,0)))</f>
      </c>
      <c r="P52" s="325"/>
    </row>
    <row r="53" spans="1:16" ht="49.5" customHeight="1">
      <c r="A53" s="321">
        <v>6</v>
      </c>
      <c r="B53" s="322" t="s">
        <v>272</v>
      </c>
      <c r="C53" s="328">
        <f>IF(ISERROR(VLOOKUP(B53,'KAYIT LİSTESİ'!$B$4:$H$697,2,0)),"",(VLOOKUP(B53,'KAYIT LİSTESİ'!$B$4:$H$697,2,0)))</f>
        <v>229</v>
      </c>
      <c r="D53" s="329">
        <f>IF(ISERROR(VLOOKUP(B53,'KAYIT LİSTESİ'!$B$4:$H$697,4,0)),"",(VLOOKUP(B53,'KAYIT LİSTESİ'!$B$4:$H$697,4,0)))</f>
        <v>36595</v>
      </c>
      <c r="E53" s="330" t="str">
        <f>IF(ISERROR(VLOOKUP(B53,'KAYIT LİSTESİ'!$B$4:$H$697,5,0)),"",(VLOOKUP(B53,'KAYIT LİSTESİ'!$B$4:$H$697,5,0)))</f>
        <v>EYMEN MUSAOĞLU</v>
      </c>
      <c r="F53" s="330" t="str">
        <f>IF(ISERROR(VLOOKUP(B53,'KAYIT LİSTESİ'!$B$4:$H$697,6,0)),"",(VLOOKUP(B53,'KAYIT LİSTESİ'!$B$4:$H$697,6,0)))</f>
        <v>TEKİRDAĞ</v>
      </c>
      <c r="G53" s="323"/>
      <c r="H53" s="225"/>
      <c r="J53" s="326">
        <v>16</v>
      </c>
      <c r="K53" s="327" t="s">
        <v>399</v>
      </c>
      <c r="L53" s="337">
        <f>IF(ISERROR(VLOOKUP(K53,'KAYIT LİSTESİ'!$B$4:$H$697,2,0)),"",(VLOOKUP(K53,'KAYIT LİSTESİ'!$B$4:$H$697,2,0)))</f>
      </c>
      <c r="M53" s="338">
        <f>IF(ISERROR(VLOOKUP(K53,'KAYIT LİSTESİ'!$B$4:$H$697,4,0)),"",(VLOOKUP(K53,'KAYIT LİSTESİ'!$B$4:$H$697,4,0)))</f>
      </c>
      <c r="N53" s="339">
        <f>IF(ISERROR(VLOOKUP(K53,'KAYIT LİSTESİ'!$B$4:$H$697,5,0)),"",(VLOOKUP(K53,'KAYIT LİSTESİ'!$B$4:$H$697,5,0)))</f>
      </c>
      <c r="O53" s="339">
        <f>IF(ISERROR(VLOOKUP(K53,'KAYIT LİSTESİ'!$B$4:$H$697,6,0)),"",(VLOOKUP(K53,'KAYIT LİSTESİ'!$B$4:$H$697,6,0)))</f>
      </c>
      <c r="P53" s="325"/>
    </row>
    <row r="54" spans="1:16" ht="49.5" customHeight="1">
      <c r="A54" s="321">
        <v>7</v>
      </c>
      <c r="B54" s="322" t="s">
        <v>273</v>
      </c>
      <c r="C54" s="328">
        <f>IF(ISERROR(VLOOKUP(B54,'KAYIT LİSTESİ'!$B$4:$H$697,2,0)),"",(VLOOKUP(B54,'KAYIT LİSTESİ'!$B$4:$H$697,2,0)))</f>
        <v>11</v>
      </c>
      <c r="D54" s="329">
        <f>IF(ISERROR(VLOOKUP(B54,'KAYIT LİSTESİ'!$B$4:$H$697,4,0)),"",(VLOOKUP(B54,'KAYIT LİSTESİ'!$B$4:$H$697,4,0)))</f>
        <v>36710</v>
      </c>
      <c r="E54" s="330" t="str">
        <f>IF(ISERROR(VLOOKUP(B54,'KAYIT LİSTESİ'!$B$4:$H$697,5,0)),"",(VLOOKUP(B54,'KAYIT LİSTESİ'!$B$4:$H$697,5,0)))</f>
        <v>LEYLA YANARDAĞ</v>
      </c>
      <c r="F54" s="330" t="str">
        <f>IF(ISERROR(VLOOKUP(B54,'KAYIT LİSTESİ'!$B$4:$H$697,6,0)),"",(VLOOKUP(B54,'KAYIT LİSTESİ'!$B$4:$H$697,6,0)))</f>
        <v>BURSA</v>
      </c>
      <c r="G54" s="323"/>
      <c r="H54" s="225"/>
      <c r="J54" s="326">
        <v>17</v>
      </c>
      <c r="K54" s="327" t="s">
        <v>400</v>
      </c>
      <c r="L54" s="337">
        <f>IF(ISERROR(VLOOKUP(K54,'KAYIT LİSTESİ'!$B$4:$H$697,2,0)),"",(VLOOKUP(K54,'KAYIT LİSTESİ'!$B$4:$H$697,2,0)))</f>
      </c>
      <c r="M54" s="338">
        <f>IF(ISERROR(VLOOKUP(K54,'KAYIT LİSTESİ'!$B$4:$H$697,4,0)),"",(VLOOKUP(K54,'KAYIT LİSTESİ'!$B$4:$H$697,4,0)))</f>
      </c>
      <c r="N54" s="339">
        <f>IF(ISERROR(VLOOKUP(K54,'KAYIT LİSTESİ'!$B$4:$H$697,5,0)),"",(VLOOKUP(K54,'KAYIT LİSTESİ'!$B$4:$H$697,5,0)))</f>
      </c>
      <c r="O54" s="339">
        <f>IF(ISERROR(VLOOKUP(K54,'KAYIT LİSTESİ'!$B$4:$H$697,6,0)),"",(VLOOKUP(K54,'KAYIT LİSTESİ'!$B$4:$H$697,6,0)))</f>
      </c>
      <c r="P54" s="325"/>
    </row>
    <row r="55" spans="1:16" ht="49.5" customHeight="1">
      <c r="A55" s="321">
        <v>8</v>
      </c>
      <c r="B55" s="322" t="s">
        <v>274</v>
      </c>
      <c r="C55" s="328">
        <f>IF(ISERROR(VLOOKUP(B55,'KAYIT LİSTESİ'!$B$4:$H$697,2,0)),"",(VLOOKUP(B55,'KAYIT LİSTESİ'!$B$4:$H$697,2,0)))</f>
      </c>
      <c r="D55" s="329">
        <f>IF(ISERROR(VLOOKUP(B55,'KAYIT LİSTESİ'!$B$4:$H$697,4,0)),"",(VLOOKUP(B55,'KAYIT LİSTESİ'!$B$4:$H$697,4,0)))</f>
      </c>
      <c r="E55" s="330">
        <f>IF(ISERROR(VLOOKUP(B55,'KAYIT LİSTESİ'!$B$4:$H$697,5,0)),"",(VLOOKUP(B55,'KAYIT LİSTESİ'!$B$4:$H$697,5,0)))</f>
      </c>
      <c r="F55" s="330">
        <f>IF(ISERROR(VLOOKUP(B55,'KAYIT LİSTESİ'!$B$4:$H$697,6,0)),"",(VLOOKUP(B55,'KAYIT LİSTESİ'!$B$4:$H$697,6,0)))</f>
      </c>
      <c r="G55" s="323"/>
      <c r="H55" s="225"/>
      <c r="J55" s="326">
        <v>18</v>
      </c>
      <c r="K55" s="327" t="s">
        <v>401</v>
      </c>
      <c r="L55" s="337">
        <f>IF(ISERROR(VLOOKUP(K55,'KAYIT LİSTESİ'!$B$4:$H$697,2,0)),"",(VLOOKUP(K55,'KAYIT LİSTESİ'!$B$4:$H$697,2,0)))</f>
      </c>
      <c r="M55" s="338">
        <f>IF(ISERROR(VLOOKUP(K55,'KAYIT LİSTESİ'!$B$4:$H$697,4,0)),"",(VLOOKUP(K55,'KAYIT LİSTESİ'!$B$4:$H$697,4,0)))</f>
      </c>
      <c r="N55" s="339">
        <f>IF(ISERROR(VLOOKUP(K55,'KAYIT LİSTESİ'!$B$4:$H$697,5,0)),"",(VLOOKUP(K55,'KAYIT LİSTESİ'!$B$4:$H$697,5,0)))</f>
      </c>
      <c r="O55" s="339">
        <f>IF(ISERROR(VLOOKUP(K55,'KAYIT LİSTESİ'!$B$4:$H$697,6,0)),"",(VLOOKUP(K55,'KAYIT LİSTESİ'!$B$4:$H$697,6,0)))</f>
      </c>
      <c r="P55" s="325"/>
    </row>
    <row r="56" spans="1:16" ht="49.5" customHeight="1">
      <c r="A56" s="570" t="s">
        <v>18</v>
      </c>
      <c r="B56" s="571"/>
      <c r="C56" s="571"/>
      <c r="D56" s="571"/>
      <c r="E56" s="571"/>
      <c r="F56" s="571"/>
      <c r="G56" s="571"/>
      <c r="H56" s="223"/>
      <c r="J56" s="326">
        <v>19</v>
      </c>
      <c r="K56" s="327" t="s">
        <v>402</v>
      </c>
      <c r="L56" s="337">
        <f>IF(ISERROR(VLOOKUP(K56,'KAYIT LİSTESİ'!$B$4:$H$697,2,0)),"",(VLOOKUP(K56,'KAYIT LİSTESİ'!$B$4:$H$697,2,0)))</f>
      </c>
      <c r="M56" s="338">
        <f>IF(ISERROR(VLOOKUP(K56,'KAYIT LİSTESİ'!$B$4:$H$697,4,0)),"",(VLOOKUP(K56,'KAYIT LİSTESİ'!$B$4:$H$697,4,0)))</f>
      </c>
      <c r="N56" s="339">
        <f>IF(ISERROR(VLOOKUP(K56,'KAYIT LİSTESİ'!$B$4:$H$697,5,0)),"",(VLOOKUP(K56,'KAYIT LİSTESİ'!$B$4:$H$697,5,0)))</f>
      </c>
      <c r="O56" s="339">
        <f>IF(ISERROR(VLOOKUP(K56,'KAYIT LİSTESİ'!$B$4:$H$697,6,0)),"",(VLOOKUP(K56,'KAYIT LİSTESİ'!$B$4:$H$697,6,0)))</f>
      </c>
      <c r="P56" s="325"/>
    </row>
    <row r="57" spans="1:16" ht="49.5" customHeight="1">
      <c r="A57" s="49" t="s">
        <v>12</v>
      </c>
      <c r="B57" s="46" t="s">
        <v>71</v>
      </c>
      <c r="C57" s="46" t="s">
        <v>70</v>
      </c>
      <c r="D57" s="47" t="s">
        <v>13</v>
      </c>
      <c r="E57" s="48" t="s">
        <v>14</v>
      </c>
      <c r="F57" s="48" t="s">
        <v>350</v>
      </c>
      <c r="G57" s="46" t="s">
        <v>218</v>
      </c>
      <c r="H57" s="224"/>
      <c r="J57" s="326">
        <v>20</v>
      </c>
      <c r="K57" s="327" t="s">
        <v>403</v>
      </c>
      <c r="L57" s="337">
        <f>IF(ISERROR(VLOOKUP(K57,'KAYIT LİSTESİ'!$B$4:$H$697,2,0)),"",(VLOOKUP(K57,'KAYIT LİSTESİ'!$B$4:$H$697,2,0)))</f>
      </c>
      <c r="M57" s="338">
        <f>IF(ISERROR(VLOOKUP(K57,'KAYIT LİSTESİ'!$B$4:$H$697,4,0)),"",(VLOOKUP(K57,'KAYIT LİSTESİ'!$B$4:$H$697,4,0)))</f>
      </c>
      <c r="N57" s="339">
        <f>IF(ISERROR(VLOOKUP(K57,'KAYIT LİSTESİ'!$B$4:$H$697,5,0)),"",(VLOOKUP(K57,'KAYIT LİSTESİ'!$B$4:$H$697,5,0)))</f>
      </c>
      <c r="O57" s="339">
        <f>IF(ISERROR(VLOOKUP(K57,'KAYIT LİSTESİ'!$B$4:$H$697,6,0)),"",(VLOOKUP(K57,'KAYIT LİSTESİ'!$B$4:$H$697,6,0)))</f>
      </c>
      <c r="P57" s="325"/>
    </row>
    <row r="58" spans="1:16" ht="49.5" customHeight="1">
      <c r="A58" s="321">
        <v>1</v>
      </c>
      <c r="B58" s="322" t="s">
        <v>275</v>
      </c>
      <c r="C58" s="328">
        <f>IF(ISERROR(VLOOKUP(B58,'KAYIT LİSTESİ'!$B$4:$H$697,2,0)),"",(VLOOKUP(B58,'KAYIT LİSTESİ'!$B$4:$H$697,2,0)))</f>
      </c>
      <c r="D58" s="329">
        <f>IF(ISERROR(VLOOKUP(B58,'KAYIT LİSTESİ'!$B$4:$H$697,4,0)),"",(VLOOKUP(B58,'KAYIT LİSTESİ'!$B$4:$H$697,4,0)))</f>
      </c>
      <c r="E58" s="330">
        <f>IF(ISERROR(VLOOKUP(B58,'KAYIT LİSTESİ'!$B$4:$H$697,5,0)),"",(VLOOKUP(B58,'KAYIT LİSTESİ'!$B$4:$H$697,5,0)))</f>
      </c>
      <c r="F58" s="330">
        <f>IF(ISERROR(VLOOKUP(B58,'KAYIT LİSTESİ'!$B$4:$H$697,6,0)),"",(VLOOKUP(B58,'KAYIT LİSTESİ'!$B$4:$H$697,6,0)))</f>
      </c>
      <c r="G58" s="323"/>
      <c r="H58" s="225"/>
      <c r="J58" s="326">
        <v>21</v>
      </c>
      <c r="K58" s="327" t="s">
        <v>404</v>
      </c>
      <c r="L58" s="337">
        <f>IF(ISERROR(VLOOKUP(K58,'KAYIT LİSTESİ'!$B$4:$H$697,2,0)),"",(VLOOKUP(K58,'KAYIT LİSTESİ'!$B$4:$H$697,2,0)))</f>
      </c>
      <c r="M58" s="338">
        <f>IF(ISERROR(VLOOKUP(K58,'KAYIT LİSTESİ'!$B$4:$H$697,4,0)),"",(VLOOKUP(K58,'KAYIT LİSTESİ'!$B$4:$H$697,4,0)))</f>
      </c>
      <c r="N58" s="339">
        <f>IF(ISERROR(VLOOKUP(K58,'KAYIT LİSTESİ'!$B$4:$H$697,5,0)),"",(VLOOKUP(K58,'KAYIT LİSTESİ'!$B$4:$H$697,5,0)))</f>
      </c>
      <c r="O58" s="339">
        <f>IF(ISERROR(VLOOKUP(K58,'KAYIT LİSTESİ'!$B$4:$H$697,6,0)),"",(VLOOKUP(K58,'KAYIT LİSTESİ'!$B$4:$H$697,6,0)))</f>
      </c>
      <c r="P58" s="325"/>
    </row>
    <row r="59" spans="1:16" ht="49.5" customHeight="1">
      <c r="A59" s="321">
        <v>2</v>
      </c>
      <c r="B59" s="322" t="s">
        <v>276</v>
      </c>
      <c r="C59" s="328">
        <f>IF(ISERROR(VLOOKUP(B59,'KAYIT LİSTESİ'!$B$4:$H$697,2,0)),"",(VLOOKUP(B59,'KAYIT LİSTESİ'!$B$4:$H$697,2,0)))</f>
      </c>
      <c r="D59" s="329">
        <f>IF(ISERROR(VLOOKUP(B59,'KAYIT LİSTESİ'!$B$4:$H$697,4,0)),"",(VLOOKUP(B59,'KAYIT LİSTESİ'!$B$4:$H$697,4,0)))</f>
      </c>
      <c r="E59" s="330">
        <f>IF(ISERROR(VLOOKUP(B59,'KAYIT LİSTESİ'!$B$4:$H$697,5,0)),"",(VLOOKUP(B59,'KAYIT LİSTESİ'!$B$4:$H$697,5,0)))</f>
      </c>
      <c r="F59" s="330">
        <f>IF(ISERROR(VLOOKUP(B59,'KAYIT LİSTESİ'!$B$4:$H$697,6,0)),"",(VLOOKUP(B59,'KAYIT LİSTESİ'!$B$4:$H$697,6,0)))</f>
      </c>
      <c r="G59" s="323"/>
      <c r="H59" s="225"/>
      <c r="J59" s="326">
        <v>22</v>
      </c>
      <c r="K59" s="327" t="s">
        <v>405</v>
      </c>
      <c r="L59" s="337">
        <f>IF(ISERROR(VLOOKUP(K59,'KAYIT LİSTESİ'!$B$4:$H$697,2,0)),"",(VLOOKUP(K59,'KAYIT LİSTESİ'!$B$4:$H$697,2,0)))</f>
      </c>
      <c r="M59" s="338">
        <f>IF(ISERROR(VLOOKUP(K59,'KAYIT LİSTESİ'!$B$4:$H$697,4,0)),"",(VLOOKUP(K59,'KAYIT LİSTESİ'!$B$4:$H$697,4,0)))</f>
      </c>
      <c r="N59" s="339">
        <f>IF(ISERROR(VLOOKUP(K59,'KAYIT LİSTESİ'!$B$4:$H$697,5,0)),"",(VLOOKUP(K59,'KAYIT LİSTESİ'!$B$4:$H$697,5,0)))</f>
      </c>
      <c r="O59" s="339">
        <f>IF(ISERROR(VLOOKUP(K59,'KAYIT LİSTESİ'!$B$4:$H$697,6,0)),"",(VLOOKUP(K59,'KAYIT LİSTESİ'!$B$4:$H$697,6,0)))</f>
      </c>
      <c r="P59" s="325"/>
    </row>
    <row r="60" spans="1:16" ht="49.5" customHeight="1">
      <c r="A60" s="321">
        <v>3</v>
      </c>
      <c r="B60" s="322" t="s">
        <v>277</v>
      </c>
      <c r="C60" s="328">
        <f>IF(ISERROR(VLOOKUP(B60,'KAYIT LİSTESİ'!$B$4:$H$697,2,0)),"",(VLOOKUP(B60,'KAYIT LİSTESİ'!$B$4:$H$697,2,0)))</f>
      </c>
      <c r="D60" s="329">
        <f>IF(ISERROR(VLOOKUP(B60,'KAYIT LİSTESİ'!$B$4:$H$697,4,0)),"",(VLOOKUP(B60,'KAYIT LİSTESİ'!$B$4:$H$697,4,0)))</f>
      </c>
      <c r="E60" s="330">
        <f>IF(ISERROR(VLOOKUP(B60,'KAYIT LİSTESİ'!$B$4:$H$697,5,0)),"",(VLOOKUP(B60,'KAYIT LİSTESİ'!$B$4:$H$697,5,0)))</f>
      </c>
      <c r="F60" s="330">
        <f>IF(ISERROR(VLOOKUP(B60,'KAYIT LİSTESİ'!$B$4:$H$697,6,0)),"",(VLOOKUP(B60,'KAYIT LİSTESİ'!$B$4:$H$697,6,0)))</f>
      </c>
      <c r="G60" s="323"/>
      <c r="H60" s="225"/>
      <c r="J60" s="326">
        <v>23</v>
      </c>
      <c r="K60" s="327" t="s">
        <v>406</v>
      </c>
      <c r="L60" s="337">
        <f>IF(ISERROR(VLOOKUP(K60,'KAYIT LİSTESİ'!$B$4:$H$697,2,0)),"",(VLOOKUP(K60,'KAYIT LİSTESİ'!$B$4:$H$697,2,0)))</f>
      </c>
      <c r="M60" s="338">
        <f>IF(ISERROR(VLOOKUP(K60,'KAYIT LİSTESİ'!$B$4:$H$697,4,0)),"",(VLOOKUP(K60,'KAYIT LİSTESİ'!$B$4:$H$697,4,0)))</f>
      </c>
      <c r="N60" s="339">
        <f>IF(ISERROR(VLOOKUP(K60,'KAYIT LİSTESİ'!$B$4:$H$697,5,0)),"",(VLOOKUP(K60,'KAYIT LİSTESİ'!$B$4:$H$697,5,0)))</f>
      </c>
      <c r="O60" s="339">
        <f>IF(ISERROR(VLOOKUP(K60,'KAYIT LİSTESİ'!$B$4:$H$697,6,0)),"",(VLOOKUP(K60,'KAYIT LİSTESİ'!$B$4:$H$697,6,0)))</f>
      </c>
      <c r="P60" s="325"/>
    </row>
    <row r="61" spans="1:16" ht="49.5" customHeight="1">
      <c r="A61" s="321">
        <v>4</v>
      </c>
      <c r="B61" s="322" t="s">
        <v>278</v>
      </c>
      <c r="C61" s="328">
        <f>IF(ISERROR(VLOOKUP(B61,'KAYIT LİSTESİ'!$B$4:$H$697,2,0)),"",(VLOOKUP(B61,'KAYIT LİSTESİ'!$B$4:$H$697,2,0)))</f>
      </c>
      <c r="D61" s="329">
        <f>IF(ISERROR(VLOOKUP(B61,'KAYIT LİSTESİ'!$B$4:$H$697,4,0)),"",(VLOOKUP(B61,'KAYIT LİSTESİ'!$B$4:$H$697,4,0)))</f>
      </c>
      <c r="E61" s="330">
        <f>IF(ISERROR(VLOOKUP(B61,'KAYIT LİSTESİ'!$B$4:$H$697,5,0)),"",(VLOOKUP(B61,'KAYIT LİSTESİ'!$B$4:$H$697,5,0)))</f>
      </c>
      <c r="F61" s="330">
        <f>IF(ISERROR(VLOOKUP(B61,'KAYIT LİSTESİ'!$B$4:$H$697,6,0)),"",(VLOOKUP(B61,'KAYIT LİSTESİ'!$B$4:$H$697,6,0)))</f>
      </c>
      <c r="G61" s="323"/>
      <c r="H61" s="225"/>
      <c r="J61" s="326">
        <v>24</v>
      </c>
      <c r="K61" s="327" t="s">
        <v>407</v>
      </c>
      <c r="L61" s="337">
        <f>IF(ISERROR(VLOOKUP(K61,'KAYIT LİSTESİ'!$B$4:$H$697,2,0)),"",(VLOOKUP(K61,'KAYIT LİSTESİ'!$B$4:$H$697,2,0)))</f>
      </c>
      <c r="M61" s="338">
        <f>IF(ISERROR(VLOOKUP(K61,'KAYIT LİSTESİ'!$B$4:$H$697,4,0)),"",(VLOOKUP(K61,'KAYIT LİSTESİ'!$B$4:$H$697,4,0)))</f>
      </c>
      <c r="N61" s="339">
        <f>IF(ISERROR(VLOOKUP(K61,'KAYIT LİSTESİ'!$B$4:$H$697,5,0)),"",(VLOOKUP(K61,'KAYIT LİSTESİ'!$B$4:$H$697,5,0)))</f>
      </c>
      <c r="O61" s="339">
        <f>IF(ISERROR(VLOOKUP(K61,'KAYIT LİSTESİ'!$B$4:$H$697,6,0)),"",(VLOOKUP(K61,'KAYIT LİSTESİ'!$B$4:$H$697,6,0)))</f>
      </c>
      <c r="P61" s="325"/>
    </row>
    <row r="62" spans="1:16" ht="49.5" customHeight="1">
      <c r="A62" s="321">
        <v>5</v>
      </c>
      <c r="B62" s="322" t="s">
        <v>279</v>
      </c>
      <c r="C62" s="328">
        <f>IF(ISERROR(VLOOKUP(B62,'KAYIT LİSTESİ'!$B$4:$H$697,2,0)),"",(VLOOKUP(B62,'KAYIT LİSTESİ'!$B$4:$H$697,2,0)))</f>
      </c>
      <c r="D62" s="329">
        <f>IF(ISERROR(VLOOKUP(B62,'KAYIT LİSTESİ'!$B$4:$H$697,4,0)),"",(VLOOKUP(B62,'KAYIT LİSTESİ'!$B$4:$H$697,4,0)))</f>
      </c>
      <c r="E62" s="330">
        <f>IF(ISERROR(VLOOKUP(B62,'KAYIT LİSTESİ'!$B$4:$H$697,5,0)),"",(VLOOKUP(B62,'KAYIT LİSTESİ'!$B$4:$H$697,5,0)))</f>
      </c>
      <c r="F62" s="330">
        <f>IF(ISERROR(VLOOKUP(B62,'KAYIT LİSTESİ'!$B$4:$H$697,6,0)),"",(VLOOKUP(B62,'KAYIT LİSTESİ'!$B$4:$H$697,6,0)))</f>
      </c>
      <c r="G62" s="323"/>
      <c r="H62" s="225"/>
      <c r="J62" s="326">
        <v>25</v>
      </c>
      <c r="K62" s="327" t="s">
        <v>408</v>
      </c>
      <c r="L62" s="337">
        <f>IF(ISERROR(VLOOKUP(K62,'KAYIT LİSTESİ'!$B$4:$H$697,2,0)),"",(VLOOKUP(K62,'KAYIT LİSTESİ'!$B$4:$H$697,2,0)))</f>
      </c>
      <c r="M62" s="338">
        <f>IF(ISERROR(VLOOKUP(K62,'KAYIT LİSTESİ'!$B$4:$H$697,4,0)),"",(VLOOKUP(K62,'KAYIT LİSTESİ'!$B$4:$H$697,4,0)))</f>
      </c>
      <c r="N62" s="339">
        <f>IF(ISERROR(VLOOKUP(K62,'KAYIT LİSTESİ'!$B$4:$H$697,5,0)),"",(VLOOKUP(K62,'KAYIT LİSTESİ'!$B$4:$H$697,5,0)))</f>
      </c>
      <c r="O62" s="339">
        <f>IF(ISERROR(VLOOKUP(K62,'KAYIT LİSTESİ'!$B$4:$H$697,6,0)),"",(VLOOKUP(K62,'KAYIT LİSTESİ'!$B$4:$H$697,6,0)))</f>
      </c>
      <c r="P62" s="325"/>
    </row>
    <row r="63" spans="1:16" ht="49.5" customHeight="1">
      <c r="A63" s="321">
        <v>6</v>
      </c>
      <c r="B63" s="322" t="s">
        <v>280</v>
      </c>
      <c r="C63" s="328">
        <f>IF(ISERROR(VLOOKUP(B63,'KAYIT LİSTESİ'!$B$4:$H$697,2,0)),"",(VLOOKUP(B63,'KAYIT LİSTESİ'!$B$4:$H$697,2,0)))</f>
      </c>
      <c r="D63" s="329">
        <f>IF(ISERROR(VLOOKUP(B63,'KAYIT LİSTESİ'!$B$4:$H$697,4,0)),"",(VLOOKUP(B63,'KAYIT LİSTESİ'!$B$4:$H$697,4,0)))</f>
      </c>
      <c r="E63" s="330">
        <f>IF(ISERROR(VLOOKUP(B63,'KAYIT LİSTESİ'!$B$4:$H$697,5,0)),"",(VLOOKUP(B63,'KAYIT LİSTESİ'!$B$4:$H$697,5,0)))</f>
      </c>
      <c r="F63" s="330">
        <f>IF(ISERROR(VLOOKUP(B63,'KAYIT LİSTESİ'!$B$4:$H$697,6,0)),"",(VLOOKUP(B63,'KAYIT LİSTESİ'!$B$4:$H$697,6,0)))</f>
      </c>
      <c r="G63" s="323"/>
      <c r="H63" s="225"/>
      <c r="J63" s="326">
        <v>26</v>
      </c>
      <c r="K63" s="327" t="s">
        <v>409</v>
      </c>
      <c r="L63" s="337">
        <f>IF(ISERROR(VLOOKUP(K63,'KAYIT LİSTESİ'!$B$4:$H$697,2,0)),"",(VLOOKUP(K63,'KAYIT LİSTESİ'!$B$4:$H$697,2,0)))</f>
      </c>
      <c r="M63" s="338">
        <f>IF(ISERROR(VLOOKUP(K63,'KAYIT LİSTESİ'!$B$4:$H$697,4,0)),"",(VLOOKUP(K63,'KAYIT LİSTESİ'!$B$4:$H$697,4,0)))</f>
      </c>
      <c r="N63" s="339">
        <f>IF(ISERROR(VLOOKUP(K63,'KAYIT LİSTESİ'!$B$4:$H$697,5,0)),"",(VLOOKUP(K63,'KAYIT LİSTESİ'!$B$4:$H$697,5,0)))</f>
      </c>
      <c r="O63" s="339">
        <f>IF(ISERROR(VLOOKUP(K63,'KAYIT LİSTESİ'!$B$4:$H$697,6,0)),"",(VLOOKUP(K63,'KAYIT LİSTESİ'!$B$4:$H$697,6,0)))</f>
      </c>
      <c r="P63" s="325"/>
    </row>
    <row r="64" spans="1:16" ht="49.5" customHeight="1">
      <c r="A64" s="321">
        <v>7</v>
      </c>
      <c r="B64" s="322" t="s">
        <v>281</v>
      </c>
      <c r="C64" s="328">
        <f>IF(ISERROR(VLOOKUP(B64,'KAYIT LİSTESİ'!$B$4:$H$697,2,0)),"",(VLOOKUP(B64,'KAYIT LİSTESİ'!$B$4:$H$697,2,0)))</f>
      </c>
      <c r="D64" s="329">
        <f>IF(ISERROR(VLOOKUP(B64,'KAYIT LİSTESİ'!$B$4:$H$697,4,0)),"",(VLOOKUP(B64,'KAYIT LİSTESİ'!$B$4:$H$697,4,0)))</f>
      </c>
      <c r="E64" s="330">
        <f>IF(ISERROR(VLOOKUP(B64,'KAYIT LİSTESİ'!$B$4:$H$697,5,0)),"",(VLOOKUP(B64,'KAYIT LİSTESİ'!$B$4:$H$697,5,0)))</f>
      </c>
      <c r="F64" s="330">
        <f>IF(ISERROR(VLOOKUP(B64,'KAYIT LİSTESİ'!$B$4:$H$697,6,0)),"",(VLOOKUP(B64,'KAYIT LİSTESİ'!$B$4:$H$697,6,0)))</f>
      </c>
      <c r="G64" s="323"/>
      <c r="H64" s="225"/>
      <c r="J64" s="326">
        <v>27</v>
      </c>
      <c r="K64" s="327" t="s">
        <v>410</v>
      </c>
      <c r="L64" s="337">
        <f>IF(ISERROR(VLOOKUP(K64,'KAYIT LİSTESİ'!$B$4:$H$697,2,0)),"",(VLOOKUP(K64,'KAYIT LİSTESİ'!$B$4:$H$697,2,0)))</f>
      </c>
      <c r="M64" s="338">
        <f>IF(ISERROR(VLOOKUP(K64,'KAYIT LİSTESİ'!$B$4:$H$697,4,0)),"",(VLOOKUP(K64,'KAYIT LİSTESİ'!$B$4:$H$697,4,0)))</f>
      </c>
      <c r="N64" s="339">
        <f>IF(ISERROR(VLOOKUP(K64,'KAYIT LİSTESİ'!$B$4:$H$697,5,0)),"",(VLOOKUP(K64,'KAYIT LİSTESİ'!$B$4:$H$697,5,0)))</f>
      </c>
      <c r="O64" s="339">
        <f>IF(ISERROR(VLOOKUP(K64,'KAYIT LİSTESİ'!$B$4:$H$697,6,0)),"",(VLOOKUP(K64,'KAYIT LİSTESİ'!$B$4:$H$697,6,0)))</f>
      </c>
      <c r="P64" s="325"/>
    </row>
    <row r="65" spans="1:16" ht="49.5" customHeight="1">
      <c r="A65" s="321">
        <v>8</v>
      </c>
      <c r="B65" s="322" t="s">
        <v>282</v>
      </c>
      <c r="C65" s="328">
        <f>IF(ISERROR(VLOOKUP(B65,'KAYIT LİSTESİ'!$B$4:$H$697,2,0)),"",(VLOOKUP(B65,'KAYIT LİSTESİ'!$B$4:$H$697,2,0)))</f>
      </c>
      <c r="D65" s="329">
        <f>IF(ISERROR(VLOOKUP(B65,'KAYIT LİSTESİ'!$B$4:$H$697,4,0)),"",(VLOOKUP(B65,'KAYIT LİSTESİ'!$B$4:$H$697,4,0)))</f>
      </c>
      <c r="E65" s="330">
        <f>IF(ISERROR(VLOOKUP(B65,'KAYIT LİSTESİ'!$B$4:$H$697,5,0)),"",(VLOOKUP(B65,'KAYIT LİSTESİ'!$B$4:$H$697,5,0)))</f>
      </c>
      <c r="F65" s="330">
        <f>IF(ISERROR(VLOOKUP(B65,'KAYIT LİSTESİ'!$B$4:$H$697,6,0)),"",(VLOOKUP(B65,'KAYIT LİSTESİ'!$B$4:$H$697,6,0)))</f>
      </c>
      <c r="G65" s="323"/>
      <c r="H65" s="225"/>
      <c r="J65" s="326">
        <v>28</v>
      </c>
      <c r="K65" s="327" t="s">
        <v>411</v>
      </c>
      <c r="L65" s="337">
        <f>IF(ISERROR(VLOOKUP(K65,'KAYIT LİSTESİ'!$B$4:$H$697,2,0)),"",(VLOOKUP(K65,'KAYIT LİSTESİ'!$B$4:$H$697,2,0)))</f>
      </c>
      <c r="M65" s="338">
        <f>IF(ISERROR(VLOOKUP(K65,'KAYIT LİSTESİ'!$B$4:$H$697,4,0)),"",(VLOOKUP(K65,'KAYIT LİSTESİ'!$B$4:$H$697,4,0)))</f>
      </c>
      <c r="N65" s="339">
        <f>IF(ISERROR(VLOOKUP(K65,'KAYIT LİSTESİ'!$B$4:$H$697,5,0)),"",(VLOOKUP(K65,'KAYIT LİSTESİ'!$B$4:$H$697,5,0)))</f>
      </c>
      <c r="O65" s="339">
        <f>IF(ISERROR(VLOOKUP(K65,'KAYIT LİSTESİ'!$B$4:$H$697,6,0)),"",(VLOOKUP(K65,'KAYIT LİSTESİ'!$B$4:$H$697,6,0)))</f>
      </c>
      <c r="P65" s="325"/>
    </row>
    <row r="66" spans="1:16" ht="49.5" customHeight="1">
      <c r="A66" s="574" t="s">
        <v>310</v>
      </c>
      <c r="B66" s="574"/>
      <c r="C66" s="574"/>
      <c r="D66" s="574"/>
      <c r="E66" s="574"/>
      <c r="F66" s="574"/>
      <c r="G66" s="574"/>
      <c r="H66" s="220"/>
      <c r="J66" s="326">
        <v>29</v>
      </c>
      <c r="K66" s="327" t="s">
        <v>412</v>
      </c>
      <c r="L66" s="337">
        <f>IF(ISERROR(VLOOKUP(K66,'KAYIT LİSTESİ'!$B$4:$H$697,2,0)),"",(VLOOKUP(K66,'KAYIT LİSTESİ'!$B$4:$H$697,2,0)))</f>
      </c>
      <c r="M66" s="338">
        <f>IF(ISERROR(VLOOKUP(K66,'KAYIT LİSTESİ'!$B$4:$H$697,4,0)),"",(VLOOKUP(K66,'KAYIT LİSTESİ'!$B$4:$H$697,4,0)))</f>
      </c>
      <c r="N66" s="339">
        <f>IF(ISERROR(VLOOKUP(K66,'KAYIT LİSTESİ'!$B$4:$H$697,5,0)),"",(VLOOKUP(K66,'KAYIT LİSTESİ'!$B$4:$H$697,5,0)))</f>
      </c>
      <c r="O66" s="339">
        <f>IF(ISERROR(VLOOKUP(K66,'KAYIT LİSTESİ'!$B$4:$H$697,6,0)),"",(VLOOKUP(K66,'KAYIT LİSTESİ'!$B$4:$H$697,6,0)))</f>
      </c>
      <c r="P66" s="325"/>
    </row>
    <row r="67" spans="1:16" ht="49.5" customHeight="1">
      <c r="A67" s="570" t="s">
        <v>16</v>
      </c>
      <c r="B67" s="571"/>
      <c r="C67" s="571"/>
      <c r="D67" s="571"/>
      <c r="E67" s="571"/>
      <c r="F67" s="571"/>
      <c r="G67" s="571"/>
      <c r="H67" s="220"/>
      <c r="J67" s="326">
        <v>30</v>
      </c>
      <c r="K67" s="327" t="s">
        <v>413</v>
      </c>
      <c r="L67" s="337">
        <f>IF(ISERROR(VLOOKUP(K67,'KAYIT LİSTESİ'!$B$4:$H$697,2,0)),"",(VLOOKUP(K67,'KAYIT LİSTESİ'!$B$4:$H$697,2,0)))</f>
      </c>
      <c r="M67" s="338">
        <f>IF(ISERROR(VLOOKUP(K67,'KAYIT LİSTESİ'!$B$4:$H$697,4,0)),"",(VLOOKUP(K67,'KAYIT LİSTESİ'!$B$4:$H$697,4,0)))</f>
      </c>
      <c r="N67" s="339">
        <f>IF(ISERROR(VLOOKUP(K67,'KAYIT LİSTESİ'!$B$4:$H$697,5,0)),"",(VLOOKUP(K67,'KAYIT LİSTESİ'!$B$4:$H$697,5,0)))</f>
      </c>
      <c r="O67" s="339">
        <f>IF(ISERROR(VLOOKUP(K67,'KAYIT LİSTESİ'!$B$4:$H$697,6,0)),"",(VLOOKUP(K67,'KAYIT LİSTESİ'!$B$4:$H$697,6,0)))</f>
      </c>
      <c r="P67" s="325"/>
    </row>
    <row r="68" spans="1:16" ht="49.5" customHeight="1">
      <c r="A68" s="49" t="s">
        <v>12</v>
      </c>
      <c r="B68" s="49" t="s">
        <v>71</v>
      </c>
      <c r="C68" s="49" t="s">
        <v>70</v>
      </c>
      <c r="D68" s="123" t="s">
        <v>13</v>
      </c>
      <c r="E68" s="124" t="s">
        <v>14</v>
      </c>
      <c r="F68" s="124" t="s">
        <v>350</v>
      </c>
      <c r="G68" s="181" t="s">
        <v>218</v>
      </c>
      <c r="H68" s="220"/>
      <c r="J68" s="326">
        <v>31</v>
      </c>
      <c r="K68" s="327" t="s">
        <v>414</v>
      </c>
      <c r="L68" s="337">
        <f>IF(ISERROR(VLOOKUP(K68,'KAYIT LİSTESİ'!$B$4:$H$697,2,0)),"",(VLOOKUP(K68,'KAYIT LİSTESİ'!$B$4:$H$697,2,0)))</f>
      </c>
      <c r="M68" s="338">
        <f>IF(ISERROR(VLOOKUP(K68,'KAYIT LİSTESİ'!$B$4:$H$697,4,0)),"",(VLOOKUP(K68,'KAYIT LİSTESİ'!$B$4:$H$697,4,0)))</f>
      </c>
      <c r="N68" s="339">
        <f>IF(ISERROR(VLOOKUP(K68,'KAYIT LİSTESİ'!$B$4:$H$697,5,0)),"",(VLOOKUP(K68,'KAYIT LİSTESİ'!$B$4:$H$697,5,0)))</f>
      </c>
      <c r="O68" s="339">
        <f>IF(ISERROR(VLOOKUP(K68,'KAYIT LİSTESİ'!$B$4:$H$697,6,0)),"",(VLOOKUP(K68,'KAYIT LİSTESİ'!$B$4:$H$697,6,0)))</f>
      </c>
      <c r="P68" s="325"/>
    </row>
    <row r="69" spans="1:16" ht="49.5" customHeight="1">
      <c r="A69" s="321">
        <v>1</v>
      </c>
      <c r="B69" s="322" t="s">
        <v>415</v>
      </c>
      <c r="C69" s="328">
        <f>IF(ISERROR(VLOOKUP(B69,'KAYIT LİSTESİ'!$B$4:$H$697,2,0)),"",(VLOOKUP(B69,'KAYIT LİSTESİ'!$B$4:$H$697,2,0)))</f>
        <v>401</v>
      </c>
      <c r="D69" s="329">
        <f>IF(ISERROR(VLOOKUP(B69,'KAYIT LİSTESİ'!$B$4:$H$697,4,0)),"",(VLOOKUP(B69,'KAYIT LİSTESİ'!$B$4:$H$697,4,0)))</f>
        <v>36874</v>
      </c>
      <c r="E69" s="330" t="str">
        <f>IF(ISERROR(VLOOKUP(B69,'KAYIT LİSTESİ'!$B$4:$H$697,5,0)),"",(VLOOKUP(B69,'KAYIT LİSTESİ'!$B$4:$H$697,5,0)))</f>
        <v>ELİF EĞİLMEZ</v>
      </c>
      <c r="F69" s="330" t="str">
        <f>IF(ISERROR(VLOOKUP(B69,'KAYIT LİSTESİ'!$B$4:$H$697,6,0)),"",(VLOOKUP(B69,'KAYIT LİSTESİ'!$B$4:$H$697,6,0)))</f>
        <v>ANKARA</v>
      </c>
      <c r="G69" s="324"/>
      <c r="H69" s="220"/>
      <c r="I69" s="220"/>
      <c r="J69" s="220"/>
      <c r="K69" s="220"/>
      <c r="L69" s="220"/>
      <c r="M69" s="220"/>
      <c r="N69" s="220"/>
      <c r="O69" s="220"/>
      <c r="P69" s="220"/>
    </row>
    <row r="70" spans="1:16" ht="49.5" customHeight="1">
      <c r="A70" s="321">
        <v>2</v>
      </c>
      <c r="B70" s="322" t="s">
        <v>416</v>
      </c>
      <c r="C70" s="328">
        <f>IF(ISERROR(VLOOKUP(B70,'KAYIT LİSTESİ'!$B$4:$H$697,2,0)),"",(VLOOKUP(B70,'KAYIT LİSTESİ'!$B$4:$H$697,2,0)))</f>
        <v>498</v>
      </c>
      <c r="D70" s="329">
        <f>IF(ISERROR(VLOOKUP(B70,'KAYIT LİSTESİ'!$B$4:$H$697,4,0)),"",(VLOOKUP(B70,'KAYIT LİSTESİ'!$B$4:$H$697,4,0)))</f>
        <v>37184</v>
      </c>
      <c r="E70" s="330" t="str">
        <f>IF(ISERROR(VLOOKUP(B70,'KAYIT LİSTESİ'!$B$4:$H$697,5,0)),"",(VLOOKUP(B70,'KAYIT LİSTESİ'!$B$4:$H$697,5,0)))</f>
        <v>GAYE ÇAKMAK</v>
      </c>
      <c r="F70" s="330" t="str">
        <f>IF(ISERROR(VLOOKUP(B70,'KAYIT LİSTESİ'!$B$4:$H$697,6,0)),"",(VLOOKUP(B70,'KAYIT LİSTESİ'!$B$4:$H$697,6,0)))</f>
        <v>ZONGULDAK</v>
      </c>
      <c r="G70" s="324"/>
      <c r="H70" s="220"/>
      <c r="J70" s="220"/>
      <c r="K70" s="220"/>
      <c r="L70" s="220"/>
      <c r="M70" s="220"/>
      <c r="N70" s="220"/>
      <c r="O70" s="220"/>
      <c r="P70" s="220"/>
    </row>
    <row r="71" spans="1:16" ht="49.5" customHeight="1">
      <c r="A71" s="321">
        <v>3</v>
      </c>
      <c r="B71" s="322" t="s">
        <v>417</v>
      </c>
      <c r="C71" s="328">
        <f>IF(ISERROR(VLOOKUP(B71,'KAYIT LİSTESİ'!$B$4:$H$697,2,0)),"",(VLOOKUP(B71,'KAYIT LİSTESİ'!$B$4:$H$697,2,0)))</f>
        <v>269</v>
      </c>
      <c r="D71" s="329">
        <f>IF(ISERROR(VLOOKUP(B71,'KAYIT LİSTESİ'!$B$4:$H$697,4,0)),"",(VLOOKUP(B71,'KAYIT LİSTESİ'!$B$4:$H$697,4,0)))</f>
        <v>36951</v>
      </c>
      <c r="E71" s="330" t="str">
        <f>IF(ISERROR(VLOOKUP(B71,'KAYIT LİSTESİ'!$B$4:$H$697,5,0)),"",(VLOOKUP(B71,'KAYIT LİSTESİ'!$B$4:$H$697,5,0)))</f>
        <v>MİZGİN DEMİR</v>
      </c>
      <c r="F71" s="330" t="str">
        <f>IF(ISERROR(VLOOKUP(B71,'KAYIT LİSTESİ'!$B$4:$H$697,6,0)),"",(VLOOKUP(B71,'KAYIT LİSTESİ'!$B$4:$H$697,6,0)))</f>
        <v>ADANA</v>
      </c>
      <c r="G71" s="324"/>
      <c r="H71" s="220"/>
      <c r="J71" s="220"/>
      <c r="K71" s="220"/>
      <c r="L71" s="220"/>
      <c r="M71" s="220"/>
      <c r="N71" s="220"/>
      <c r="O71" s="220"/>
      <c r="P71" s="220"/>
    </row>
    <row r="72" spans="1:16" ht="49.5" customHeight="1">
      <c r="A72" s="321">
        <v>4</v>
      </c>
      <c r="B72" s="322" t="s">
        <v>418</v>
      </c>
      <c r="C72" s="328">
        <f>IF(ISERROR(VLOOKUP(B72,'KAYIT LİSTESİ'!$B$4:$H$697,2,0)),"",(VLOOKUP(B72,'KAYIT LİSTESİ'!$B$4:$H$697,2,0)))</f>
        <v>656</v>
      </c>
      <c r="D72" s="329">
        <f>IF(ISERROR(VLOOKUP(B72,'KAYIT LİSTESİ'!$B$4:$H$697,4,0)),"",(VLOOKUP(B72,'KAYIT LİSTESİ'!$B$4:$H$697,4,0)))</f>
        <v>36836</v>
      </c>
      <c r="E72" s="330" t="str">
        <f>IF(ISERROR(VLOOKUP(B72,'KAYIT LİSTESİ'!$B$4:$H$697,5,0)),"",(VLOOKUP(B72,'KAYIT LİSTESİ'!$B$4:$H$697,5,0)))</f>
        <v>DİLARA ARSLAN</v>
      </c>
      <c r="F72" s="330" t="str">
        <f>IF(ISERROR(VLOOKUP(B72,'KAYIT LİSTESİ'!$B$4:$H$697,6,0)),"",(VLOOKUP(B72,'KAYIT LİSTESİ'!$B$4:$H$697,6,0)))</f>
        <v>TRABZON</v>
      </c>
      <c r="G72" s="324"/>
      <c r="H72" s="220"/>
      <c r="J72" s="220"/>
      <c r="K72" s="220"/>
      <c r="L72" s="220"/>
      <c r="M72" s="220"/>
      <c r="N72" s="220"/>
      <c r="O72" s="220"/>
      <c r="P72" s="220"/>
    </row>
    <row r="73" spans="1:16" ht="49.5" customHeight="1">
      <c r="A73" s="321">
        <v>5</v>
      </c>
      <c r="B73" s="322" t="s">
        <v>419</v>
      </c>
      <c r="C73" s="328">
        <f>IF(ISERROR(VLOOKUP(B73,'KAYIT LİSTESİ'!$B$4:$H$697,2,0)),"",(VLOOKUP(B73,'KAYIT LİSTESİ'!$B$4:$H$697,2,0)))</f>
        <v>258</v>
      </c>
      <c r="D73" s="329">
        <f>IF(ISERROR(VLOOKUP(B73,'KAYIT LİSTESİ'!$B$4:$H$697,4,0)),"",(VLOOKUP(B73,'KAYIT LİSTESİ'!$B$4:$H$697,4,0)))</f>
        <v>36685</v>
      </c>
      <c r="E73" s="330" t="str">
        <f>IF(ISERROR(VLOOKUP(B73,'KAYIT LİSTESİ'!$B$4:$H$697,5,0)),"",(VLOOKUP(B73,'KAYIT LİSTESİ'!$B$4:$H$697,5,0)))</f>
        <v>AYNUR TİMUR</v>
      </c>
      <c r="F73" s="330" t="str">
        <f>IF(ISERROR(VLOOKUP(B73,'KAYIT LİSTESİ'!$B$4:$H$697,6,0)),"",(VLOOKUP(B73,'KAYIT LİSTESİ'!$B$4:$H$697,6,0)))</f>
        <v>MERSİN</v>
      </c>
      <c r="G73" s="324"/>
      <c r="H73" s="220"/>
      <c r="J73" s="220"/>
      <c r="K73" s="220"/>
      <c r="L73" s="220"/>
      <c r="M73" s="220"/>
      <c r="N73" s="220"/>
      <c r="O73" s="220"/>
      <c r="P73" s="220"/>
    </row>
    <row r="74" spans="1:16" ht="49.5" customHeight="1">
      <c r="A74" s="321">
        <v>6</v>
      </c>
      <c r="B74" s="322" t="s">
        <v>420</v>
      </c>
      <c r="C74" s="328">
        <f>IF(ISERROR(VLOOKUP(B74,'KAYIT LİSTESİ'!$B$4:$H$697,2,0)),"",(VLOOKUP(B74,'KAYIT LİSTESİ'!$B$4:$H$697,2,0)))</f>
        <v>763</v>
      </c>
      <c r="D74" s="329">
        <f>IF(ISERROR(VLOOKUP(B74,'KAYIT LİSTESİ'!$B$4:$H$697,4,0)),"",(VLOOKUP(B74,'KAYIT LİSTESİ'!$B$4:$H$697,4,0)))</f>
        <v>36668</v>
      </c>
      <c r="E74" s="330" t="str">
        <f>IF(ISERROR(VLOOKUP(B74,'KAYIT LİSTESİ'!$B$4:$H$697,5,0)),"",(VLOOKUP(B74,'KAYIT LİSTESİ'!$B$4:$H$697,5,0)))</f>
        <v>YILDIZ BEREN</v>
      </c>
      <c r="F74" s="330" t="str">
        <f>IF(ISERROR(VLOOKUP(B74,'KAYIT LİSTESİ'!$B$4:$H$697,6,0)),"",(VLOOKUP(B74,'KAYIT LİSTESİ'!$B$4:$H$697,6,0)))</f>
        <v>GAZİANTEP</v>
      </c>
      <c r="G74" s="324"/>
      <c r="H74" s="220"/>
      <c r="J74" s="220"/>
      <c r="K74" s="220"/>
      <c r="L74" s="220"/>
      <c r="M74" s="220"/>
      <c r="N74" s="220"/>
      <c r="O74" s="220"/>
      <c r="P74" s="220"/>
    </row>
    <row r="75" spans="1:16" ht="49.5" customHeight="1">
      <c r="A75" s="321">
        <v>7</v>
      </c>
      <c r="B75" s="322" t="s">
        <v>421</v>
      </c>
      <c r="C75" s="328">
        <f>IF(ISERROR(VLOOKUP(B75,'KAYIT LİSTESİ'!$B$4:$H$697,2,0)),"",(VLOOKUP(B75,'KAYIT LİSTESİ'!$B$4:$H$697,2,0)))</f>
        <v>483</v>
      </c>
      <c r="D75" s="329">
        <f>IF(ISERROR(VLOOKUP(B75,'KAYIT LİSTESİ'!$B$4:$H$697,4,0)),"",(VLOOKUP(B75,'KAYIT LİSTESİ'!$B$4:$H$697,4,0)))</f>
        <v>36770</v>
      </c>
      <c r="E75" s="330" t="str">
        <f>IF(ISERROR(VLOOKUP(B75,'KAYIT LİSTESİ'!$B$4:$H$697,5,0)),"",(VLOOKUP(B75,'KAYIT LİSTESİ'!$B$4:$H$697,5,0)))</f>
        <v>ŞEKER EROĞLU</v>
      </c>
      <c r="F75" s="330" t="str">
        <f>IF(ISERROR(VLOOKUP(B75,'KAYIT LİSTESİ'!$B$4:$H$697,6,0)),"",(VLOOKUP(B75,'KAYIT LİSTESİ'!$B$4:$H$697,6,0)))</f>
        <v>SAMSUN</v>
      </c>
      <c r="G75" s="324"/>
      <c r="H75" s="220"/>
      <c r="J75" s="220"/>
      <c r="K75" s="220"/>
      <c r="L75" s="220"/>
      <c r="M75" s="220"/>
      <c r="N75" s="220"/>
      <c r="O75" s="220"/>
      <c r="P75" s="220"/>
    </row>
    <row r="76" spans="1:16" ht="49.5" customHeight="1">
      <c r="A76" s="321">
        <v>8</v>
      </c>
      <c r="B76" s="322" t="s">
        <v>422</v>
      </c>
      <c r="C76" s="328">
        <f>IF(ISERROR(VLOOKUP(B76,'KAYIT LİSTESİ'!$B$4:$H$697,2,0)),"",(VLOOKUP(B76,'KAYIT LİSTESİ'!$B$4:$H$697,2,0)))</f>
        <v>774</v>
      </c>
      <c r="D76" s="329">
        <f>IF(ISERROR(VLOOKUP(B76,'KAYIT LİSTESİ'!$B$4:$H$697,4,0)),"",(VLOOKUP(B76,'KAYIT LİSTESİ'!$B$4:$H$697,4,0)))</f>
        <v>36681</v>
      </c>
      <c r="E76" s="330" t="str">
        <f>IF(ISERROR(VLOOKUP(B76,'KAYIT LİSTESİ'!$B$4:$H$697,5,0)),"",(VLOOKUP(B76,'KAYIT LİSTESİ'!$B$4:$H$697,5,0)))</f>
        <v>MEDİNE ÖKTE</v>
      </c>
      <c r="F76" s="330" t="str">
        <f>IF(ISERROR(VLOOKUP(B76,'KAYIT LİSTESİ'!$B$4:$H$697,6,0)),"",(VLOOKUP(B76,'KAYIT LİSTESİ'!$B$4:$H$697,6,0)))</f>
        <v>ŞANLIURFA</v>
      </c>
      <c r="G76" s="324"/>
      <c r="H76" s="220"/>
      <c r="J76" s="220"/>
      <c r="K76" s="220"/>
      <c r="L76" s="220"/>
      <c r="M76" s="220"/>
      <c r="N76" s="220"/>
      <c r="O76" s="220"/>
      <c r="P76" s="220"/>
    </row>
    <row r="77" spans="1:16" ht="49.5" customHeight="1">
      <c r="A77" s="321">
        <v>9</v>
      </c>
      <c r="B77" s="322" t="s">
        <v>423</v>
      </c>
      <c r="C77" s="328">
        <f>IF(ISERROR(VLOOKUP(B77,'KAYIT LİSTESİ'!$B$4:$H$697,2,0)),"",(VLOOKUP(B77,'KAYIT LİSTESİ'!$B$4:$H$697,2,0)))</f>
        <v>37</v>
      </c>
      <c r="D77" s="329">
        <f>IF(ISERROR(VLOOKUP(B77,'KAYIT LİSTESİ'!$B$4:$H$697,4,0)),"",(VLOOKUP(B77,'KAYIT LİSTESİ'!$B$4:$H$697,4,0)))</f>
        <v>36892</v>
      </c>
      <c r="E77" s="330" t="str">
        <f>IF(ISERROR(VLOOKUP(B77,'KAYIT LİSTESİ'!$B$4:$H$697,5,0)),"",(VLOOKUP(B77,'KAYIT LİSTESİ'!$B$4:$H$697,5,0)))</f>
        <v>EZGİ KAYA</v>
      </c>
      <c r="F77" s="330" t="str">
        <f>IF(ISERROR(VLOOKUP(B77,'KAYIT LİSTESİ'!$B$4:$H$697,6,0)),"",(VLOOKUP(B77,'KAYIT LİSTESİ'!$B$4:$H$697,6,0)))</f>
        <v>İSTANBUL ANADOLU</v>
      </c>
      <c r="G77" s="324"/>
      <c r="H77" s="220"/>
      <c r="J77" s="220"/>
      <c r="K77" s="220"/>
      <c r="L77" s="220"/>
      <c r="M77" s="220"/>
      <c r="N77" s="220"/>
      <c r="O77" s="220"/>
      <c r="P77" s="220"/>
    </row>
    <row r="78" spans="1:16" ht="49.5" customHeight="1">
      <c r="A78" s="321">
        <v>10</v>
      </c>
      <c r="B78" s="322" t="s">
        <v>424</v>
      </c>
      <c r="C78" s="328">
        <f>IF(ISERROR(VLOOKUP(B78,'KAYIT LİSTESİ'!$B$4:$H$697,2,0)),"",(VLOOKUP(B78,'KAYIT LİSTESİ'!$B$4:$H$697,2,0)))</f>
        <v>942</v>
      </c>
      <c r="D78" s="329">
        <f>IF(ISERROR(VLOOKUP(B78,'KAYIT LİSTESİ'!$B$4:$H$697,4,0)),"",(VLOOKUP(B78,'KAYIT LİSTESİ'!$B$4:$H$697,4,0)))</f>
        <v>36718</v>
      </c>
      <c r="E78" s="330" t="str">
        <f>IF(ISERROR(VLOOKUP(B78,'KAYIT LİSTESİ'!$B$4:$H$697,5,0)),"",(VLOOKUP(B78,'KAYIT LİSTESİ'!$B$4:$H$697,5,0)))</f>
        <v>EMİNE AKBİNGÖL</v>
      </c>
      <c r="F78" s="330" t="str">
        <f>IF(ISERROR(VLOOKUP(B78,'KAYIT LİSTESİ'!$B$4:$H$697,6,0)),"",(VLOOKUP(B78,'KAYIT LİSTESİ'!$B$4:$H$697,6,0)))</f>
        <v>MUŞ</v>
      </c>
      <c r="G78" s="324"/>
      <c r="H78" s="220"/>
      <c r="J78" s="220"/>
      <c r="K78" s="220"/>
      <c r="L78" s="220"/>
      <c r="M78" s="220"/>
      <c r="N78" s="220"/>
      <c r="O78" s="220"/>
      <c r="P78" s="220"/>
    </row>
    <row r="79" spans="1:16" ht="49.5" customHeight="1">
      <c r="A79" s="321">
        <v>11</v>
      </c>
      <c r="B79" s="322" t="s">
        <v>425</v>
      </c>
      <c r="C79" s="328">
        <f>IF(ISERROR(VLOOKUP(B79,'KAYIT LİSTESİ'!$B$4:$H$697,2,0)),"",(VLOOKUP(B79,'KAYIT LİSTESİ'!$B$4:$H$697,2,0)))</f>
        <v>230</v>
      </c>
      <c r="D79" s="329">
        <f>IF(ISERROR(VLOOKUP(B79,'KAYIT LİSTESİ'!$B$4:$H$697,4,0)),"",(VLOOKUP(B79,'KAYIT LİSTESİ'!$B$4:$H$697,4,0)))</f>
        <v>37222</v>
      </c>
      <c r="E79" s="330" t="str">
        <f>IF(ISERROR(VLOOKUP(B79,'KAYIT LİSTESİ'!$B$4:$H$697,5,0)),"",(VLOOKUP(B79,'KAYIT LİSTESİ'!$B$4:$H$697,5,0)))</f>
        <v>MELEK ÇOBAN</v>
      </c>
      <c r="F79" s="330" t="str">
        <f>IF(ISERROR(VLOOKUP(B79,'KAYIT LİSTESİ'!$B$4:$H$697,6,0)),"",(VLOOKUP(B79,'KAYIT LİSTESİ'!$B$4:$H$697,6,0)))</f>
        <v>TEKİRDAĞ</v>
      </c>
      <c r="G79" s="324"/>
      <c r="H79" s="220"/>
      <c r="J79" s="220"/>
      <c r="K79" s="220"/>
      <c r="L79" s="220"/>
      <c r="M79" s="220"/>
      <c r="N79" s="220"/>
      <c r="O79" s="220"/>
      <c r="P79" s="220"/>
    </row>
    <row r="80" spans="1:16" ht="49.5" customHeight="1">
      <c r="A80" s="321">
        <v>12</v>
      </c>
      <c r="B80" s="322" t="s">
        <v>426</v>
      </c>
      <c r="C80" s="328">
        <f>IF(ISERROR(VLOOKUP(B80,'KAYIT LİSTESİ'!$B$4:$H$697,2,0)),"",(VLOOKUP(B80,'KAYIT LİSTESİ'!$B$4:$H$697,2,0)))</f>
        <v>13</v>
      </c>
      <c r="D80" s="329">
        <f>IF(ISERROR(VLOOKUP(B80,'KAYIT LİSTESİ'!$B$4:$H$697,4,0)),"",(VLOOKUP(B80,'KAYIT LİSTESİ'!$B$4:$H$697,4,0)))</f>
        <v>36850</v>
      </c>
      <c r="E80" s="330" t="str">
        <f>IF(ISERROR(VLOOKUP(B80,'KAYIT LİSTESİ'!$B$4:$H$697,5,0)),"",(VLOOKUP(B80,'KAYIT LİSTESİ'!$B$4:$H$697,5,0)))</f>
        <v>MERVE KAPLAN</v>
      </c>
      <c r="F80" s="330" t="str">
        <f>IF(ISERROR(VLOOKUP(B80,'KAYIT LİSTESİ'!$B$4:$H$697,6,0)),"",(VLOOKUP(B80,'KAYIT LİSTESİ'!$B$4:$H$697,6,0)))</f>
        <v>BURSA</v>
      </c>
      <c r="G80" s="324"/>
      <c r="H80" s="220"/>
      <c r="J80" s="220"/>
      <c r="K80" s="220"/>
      <c r="L80" s="220"/>
      <c r="M80" s="220"/>
      <c r="N80" s="220"/>
      <c r="O80" s="220"/>
      <c r="P80" s="220"/>
    </row>
    <row r="81" spans="1:16" ht="49.5" customHeight="1">
      <c r="A81" s="570" t="s">
        <v>17</v>
      </c>
      <c r="B81" s="571"/>
      <c r="C81" s="571"/>
      <c r="D81" s="571"/>
      <c r="E81" s="571"/>
      <c r="F81" s="571"/>
      <c r="G81" s="571"/>
      <c r="H81" s="220"/>
      <c r="J81" s="220"/>
      <c r="K81" s="220"/>
      <c r="L81" s="220"/>
      <c r="M81" s="220"/>
      <c r="N81" s="220"/>
      <c r="O81" s="220"/>
      <c r="P81" s="220"/>
    </row>
    <row r="82" spans="1:16" ht="49.5" customHeight="1">
      <c r="A82" s="49" t="s">
        <v>12</v>
      </c>
      <c r="B82" s="49" t="s">
        <v>71</v>
      </c>
      <c r="C82" s="49" t="s">
        <v>70</v>
      </c>
      <c r="D82" s="123" t="s">
        <v>13</v>
      </c>
      <c r="E82" s="124" t="s">
        <v>14</v>
      </c>
      <c r="F82" s="124" t="s">
        <v>350</v>
      </c>
      <c r="G82" s="181" t="s">
        <v>218</v>
      </c>
      <c r="H82" s="220"/>
      <c r="J82" s="220"/>
      <c r="K82" s="220"/>
      <c r="L82" s="220"/>
      <c r="M82" s="220"/>
      <c r="N82" s="220"/>
      <c r="O82" s="220"/>
      <c r="P82" s="220"/>
    </row>
    <row r="83" spans="1:16" ht="49.5" customHeight="1">
      <c r="A83" s="321">
        <v>1</v>
      </c>
      <c r="B83" s="322" t="s">
        <v>427</v>
      </c>
      <c r="C83" s="328">
        <f>IF(ISERROR(VLOOKUP(B83,'KAYIT LİSTESİ'!$B$4:$H$697,2,0)),"",(VLOOKUP(B83,'KAYIT LİSTESİ'!$B$4:$H$697,2,0)))</f>
      </c>
      <c r="D83" s="329">
        <f>IF(ISERROR(VLOOKUP(B83,'KAYIT LİSTESİ'!$B$4:$H$697,4,0)),"",(VLOOKUP(B83,'KAYIT LİSTESİ'!$B$4:$H$697,4,0)))</f>
      </c>
      <c r="E83" s="330">
        <f>IF(ISERROR(VLOOKUP(B83,'KAYIT LİSTESİ'!$B$4:$H$697,5,0)),"",(VLOOKUP(B83,'KAYIT LİSTESİ'!$B$4:$H$697,5,0)))</f>
      </c>
      <c r="F83" s="330">
        <f>IF(ISERROR(VLOOKUP(B83,'KAYIT LİSTESİ'!$B$4:$H$697,6,0)),"",(VLOOKUP(B83,'KAYIT LİSTESİ'!$B$4:$H$697,6,0)))</f>
      </c>
      <c r="G83" s="324"/>
      <c r="H83" s="220"/>
      <c r="J83" s="220"/>
      <c r="K83" s="220"/>
      <c r="L83" s="220"/>
      <c r="M83" s="220"/>
      <c r="N83" s="220"/>
      <c r="O83" s="220"/>
      <c r="P83" s="220"/>
    </row>
    <row r="84" spans="1:16" ht="49.5" customHeight="1">
      <c r="A84" s="321">
        <v>2</v>
      </c>
      <c r="B84" s="322" t="s">
        <v>428</v>
      </c>
      <c r="C84" s="328">
        <f>IF(ISERROR(VLOOKUP(B84,'KAYIT LİSTESİ'!$B$4:$H$697,2,0)),"",(VLOOKUP(B84,'KAYIT LİSTESİ'!$B$4:$H$697,2,0)))</f>
      </c>
      <c r="D84" s="329">
        <f>IF(ISERROR(VLOOKUP(B84,'KAYIT LİSTESİ'!$B$4:$H$697,4,0)),"",(VLOOKUP(B84,'KAYIT LİSTESİ'!$B$4:$H$697,4,0)))</f>
      </c>
      <c r="E84" s="330">
        <f>IF(ISERROR(VLOOKUP(B84,'KAYIT LİSTESİ'!$B$4:$H$697,5,0)),"",(VLOOKUP(B84,'KAYIT LİSTESİ'!$B$4:$H$697,5,0)))</f>
      </c>
      <c r="F84" s="330">
        <f>IF(ISERROR(VLOOKUP(B84,'KAYIT LİSTESİ'!$B$4:$H$697,6,0)),"",(VLOOKUP(B84,'KAYIT LİSTESİ'!$B$4:$H$697,6,0)))</f>
      </c>
      <c r="G84" s="324"/>
      <c r="H84" s="220"/>
      <c r="J84" s="220"/>
      <c r="K84" s="220"/>
      <c r="L84" s="220"/>
      <c r="M84" s="220"/>
      <c r="N84" s="220"/>
      <c r="O84" s="220"/>
      <c r="P84" s="220"/>
    </row>
    <row r="85" spans="1:16" ht="49.5" customHeight="1">
      <c r="A85" s="321">
        <v>3</v>
      </c>
      <c r="B85" s="322" t="s">
        <v>429</v>
      </c>
      <c r="C85" s="328">
        <f>IF(ISERROR(VLOOKUP(B85,'KAYIT LİSTESİ'!$B$4:$H$697,2,0)),"",(VLOOKUP(B85,'KAYIT LİSTESİ'!$B$4:$H$697,2,0)))</f>
      </c>
      <c r="D85" s="329">
        <f>IF(ISERROR(VLOOKUP(B85,'KAYIT LİSTESİ'!$B$4:$H$697,4,0)),"",(VLOOKUP(B85,'KAYIT LİSTESİ'!$B$4:$H$697,4,0)))</f>
      </c>
      <c r="E85" s="330">
        <f>IF(ISERROR(VLOOKUP(B85,'KAYIT LİSTESİ'!$B$4:$H$697,5,0)),"",(VLOOKUP(B85,'KAYIT LİSTESİ'!$B$4:$H$697,5,0)))</f>
      </c>
      <c r="F85" s="330">
        <f>IF(ISERROR(VLOOKUP(B85,'KAYIT LİSTESİ'!$B$4:$H$697,6,0)),"",(VLOOKUP(B85,'KAYIT LİSTESİ'!$B$4:$H$697,6,0)))</f>
      </c>
      <c r="G85" s="324"/>
      <c r="H85" s="220"/>
      <c r="J85" s="220"/>
      <c r="K85" s="220"/>
      <c r="L85" s="220"/>
      <c r="M85" s="220"/>
      <c r="N85" s="220"/>
      <c r="O85" s="220"/>
      <c r="P85" s="220"/>
    </row>
    <row r="86" spans="1:16" ht="49.5" customHeight="1">
      <c r="A86" s="321">
        <v>4</v>
      </c>
      <c r="B86" s="322" t="s">
        <v>430</v>
      </c>
      <c r="C86" s="328">
        <f>IF(ISERROR(VLOOKUP(B86,'KAYIT LİSTESİ'!$B$4:$H$697,2,0)),"",(VLOOKUP(B86,'KAYIT LİSTESİ'!$B$4:$H$697,2,0)))</f>
      </c>
      <c r="D86" s="329">
        <f>IF(ISERROR(VLOOKUP(B86,'KAYIT LİSTESİ'!$B$4:$H$697,4,0)),"",(VLOOKUP(B86,'KAYIT LİSTESİ'!$B$4:$H$697,4,0)))</f>
      </c>
      <c r="E86" s="330">
        <f>IF(ISERROR(VLOOKUP(B86,'KAYIT LİSTESİ'!$B$4:$H$697,5,0)),"",(VLOOKUP(B86,'KAYIT LİSTESİ'!$B$4:$H$697,5,0)))</f>
      </c>
      <c r="F86" s="330">
        <f>IF(ISERROR(VLOOKUP(B86,'KAYIT LİSTESİ'!$B$4:$H$697,6,0)),"",(VLOOKUP(B86,'KAYIT LİSTESİ'!$B$4:$H$697,6,0)))</f>
      </c>
      <c r="G86" s="324"/>
      <c r="H86" s="220"/>
      <c r="J86" s="220"/>
      <c r="K86" s="220"/>
      <c r="L86" s="220"/>
      <c r="M86" s="220"/>
      <c r="N86" s="220"/>
      <c r="O86" s="220"/>
      <c r="P86" s="220"/>
    </row>
    <row r="87" spans="1:16" ht="49.5" customHeight="1">
      <c r="A87" s="321">
        <v>5</v>
      </c>
      <c r="B87" s="322" t="s">
        <v>431</v>
      </c>
      <c r="C87" s="328">
        <f>IF(ISERROR(VLOOKUP(B87,'KAYIT LİSTESİ'!$B$4:$H$697,2,0)),"",(VLOOKUP(B87,'KAYIT LİSTESİ'!$B$4:$H$697,2,0)))</f>
      </c>
      <c r="D87" s="329">
        <f>IF(ISERROR(VLOOKUP(B87,'KAYIT LİSTESİ'!$B$4:$H$697,4,0)),"",(VLOOKUP(B87,'KAYIT LİSTESİ'!$B$4:$H$697,4,0)))</f>
      </c>
      <c r="E87" s="330">
        <f>IF(ISERROR(VLOOKUP(B87,'KAYIT LİSTESİ'!$B$4:$H$697,5,0)),"",(VLOOKUP(B87,'KAYIT LİSTESİ'!$B$4:$H$697,5,0)))</f>
      </c>
      <c r="F87" s="330">
        <f>IF(ISERROR(VLOOKUP(B87,'KAYIT LİSTESİ'!$B$4:$H$697,6,0)),"",(VLOOKUP(B87,'KAYIT LİSTESİ'!$B$4:$H$697,6,0)))</f>
      </c>
      <c r="G87" s="324"/>
      <c r="H87" s="220"/>
      <c r="J87" s="220"/>
      <c r="K87" s="220"/>
      <c r="L87" s="220"/>
      <c r="M87" s="220"/>
      <c r="N87" s="220"/>
      <c r="O87" s="220"/>
      <c r="P87" s="220"/>
    </row>
    <row r="88" spans="1:16" ht="49.5" customHeight="1">
      <c r="A88" s="321">
        <v>6</v>
      </c>
      <c r="B88" s="322" t="s">
        <v>432</v>
      </c>
      <c r="C88" s="328">
        <f>IF(ISERROR(VLOOKUP(B88,'KAYIT LİSTESİ'!$B$4:$H$697,2,0)),"",(VLOOKUP(B88,'KAYIT LİSTESİ'!$B$4:$H$697,2,0)))</f>
      </c>
      <c r="D88" s="329">
        <f>IF(ISERROR(VLOOKUP(B88,'KAYIT LİSTESİ'!$B$4:$H$697,4,0)),"",(VLOOKUP(B88,'KAYIT LİSTESİ'!$B$4:$H$697,4,0)))</f>
      </c>
      <c r="E88" s="330">
        <f>IF(ISERROR(VLOOKUP(B88,'KAYIT LİSTESİ'!$B$4:$H$697,5,0)),"",(VLOOKUP(B88,'KAYIT LİSTESİ'!$B$4:$H$697,5,0)))</f>
      </c>
      <c r="F88" s="330">
        <f>IF(ISERROR(VLOOKUP(B88,'KAYIT LİSTESİ'!$B$4:$H$697,6,0)),"",(VLOOKUP(B88,'KAYIT LİSTESİ'!$B$4:$H$697,6,0)))</f>
      </c>
      <c r="G88" s="324"/>
      <c r="H88" s="220"/>
      <c r="J88" s="220"/>
      <c r="K88" s="220"/>
      <c r="L88" s="220"/>
      <c r="M88" s="220"/>
      <c r="N88" s="220"/>
      <c r="O88" s="220"/>
      <c r="P88" s="220"/>
    </row>
    <row r="89" spans="1:16" ht="49.5" customHeight="1">
      <c r="A89" s="321">
        <v>7</v>
      </c>
      <c r="B89" s="322" t="s">
        <v>433</v>
      </c>
      <c r="C89" s="328">
        <f>IF(ISERROR(VLOOKUP(B89,'KAYIT LİSTESİ'!$B$4:$H$697,2,0)),"",(VLOOKUP(B89,'KAYIT LİSTESİ'!$B$4:$H$697,2,0)))</f>
      </c>
      <c r="D89" s="329">
        <f>IF(ISERROR(VLOOKUP(B89,'KAYIT LİSTESİ'!$B$4:$H$697,4,0)),"",(VLOOKUP(B89,'KAYIT LİSTESİ'!$B$4:$H$697,4,0)))</f>
      </c>
      <c r="E89" s="330">
        <f>IF(ISERROR(VLOOKUP(B89,'KAYIT LİSTESİ'!$B$4:$H$697,5,0)),"",(VLOOKUP(B89,'KAYIT LİSTESİ'!$B$4:$H$697,5,0)))</f>
      </c>
      <c r="F89" s="330">
        <f>IF(ISERROR(VLOOKUP(B89,'KAYIT LİSTESİ'!$B$4:$H$697,6,0)),"",(VLOOKUP(B89,'KAYIT LİSTESİ'!$B$4:$H$697,6,0)))</f>
      </c>
      <c r="G89" s="324"/>
      <c r="H89" s="220"/>
      <c r="J89" s="220"/>
      <c r="K89" s="220"/>
      <c r="L89" s="220"/>
      <c r="M89" s="220"/>
      <c r="N89" s="220"/>
      <c r="O89" s="220"/>
      <c r="P89" s="220"/>
    </row>
    <row r="90" spans="1:16" ht="49.5" customHeight="1">
      <c r="A90" s="321">
        <v>8</v>
      </c>
      <c r="B90" s="322" t="s">
        <v>434</v>
      </c>
      <c r="C90" s="328">
        <f>IF(ISERROR(VLOOKUP(B90,'KAYIT LİSTESİ'!$B$4:$H$697,2,0)),"",(VLOOKUP(B90,'KAYIT LİSTESİ'!$B$4:$H$697,2,0)))</f>
      </c>
      <c r="D90" s="329">
        <f>IF(ISERROR(VLOOKUP(B90,'KAYIT LİSTESİ'!$B$4:$H$697,4,0)),"",(VLOOKUP(B90,'KAYIT LİSTESİ'!$B$4:$H$697,4,0)))</f>
      </c>
      <c r="E90" s="330">
        <f>IF(ISERROR(VLOOKUP(B90,'KAYIT LİSTESİ'!$B$4:$H$697,5,0)),"",(VLOOKUP(B90,'KAYIT LİSTESİ'!$B$4:$H$697,5,0)))</f>
      </c>
      <c r="F90" s="330">
        <f>IF(ISERROR(VLOOKUP(B90,'KAYIT LİSTESİ'!$B$4:$H$697,6,0)),"",(VLOOKUP(B90,'KAYIT LİSTESİ'!$B$4:$H$697,6,0)))</f>
      </c>
      <c r="G90" s="324"/>
      <c r="H90" s="220"/>
      <c r="J90" s="220"/>
      <c r="K90" s="220"/>
      <c r="L90" s="220"/>
      <c r="M90" s="220"/>
      <c r="N90" s="220"/>
      <c r="O90" s="220"/>
      <c r="P90" s="220"/>
    </row>
    <row r="91" spans="1:16" ht="49.5" customHeight="1">
      <c r="A91" s="321">
        <v>9</v>
      </c>
      <c r="B91" s="322" t="s">
        <v>435</v>
      </c>
      <c r="C91" s="328">
        <f>IF(ISERROR(VLOOKUP(B91,'KAYIT LİSTESİ'!$B$4:$H$697,2,0)),"",(VLOOKUP(B91,'KAYIT LİSTESİ'!$B$4:$H$697,2,0)))</f>
      </c>
      <c r="D91" s="329">
        <f>IF(ISERROR(VLOOKUP(B91,'KAYIT LİSTESİ'!$B$4:$H$697,4,0)),"",(VLOOKUP(B91,'KAYIT LİSTESİ'!$B$4:$H$697,4,0)))</f>
      </c>
      <c r="E91" s="330">
        <f>IF(ISERROR(VLOOKUP(B91,'KAYIT LİSTESİ'!$B$4:$H$697,5,0)),"",(VLOOKUP(B91,'KAYIT LİSTESİ'!$B$4:$H$697,5,0)))</f>
      </c>
      <c r="F91" s="330">
        <f>IF(ISERROR(VLOOKUP(B91,'KAYIT LİSTESİ'!$B$4:$H$697,6,0)),"",(VLOOKUP(B91,'KAYIT LİSTESİ'!$B$4:$H$697,6,0)))</f>
      </c>
      <c r="G91" s="324"/>
      <c r="H91" s="220"/>
      <c r="J91" s="220"/>
      <c r="K91" s="220"/>
      <c r="L91" s="220"/>
      <c r="M91" s="220"/>
      <c r="N91" s="220"/>
      <c r="O91" s="220"/>
      <c r="P91" s="220"/>
    </row>
    <row r="92" spans="1:16" ht="49.5" customHeight="1">
      <c r="A92" s="321">
        <v>10</v>
      </c>
      <c r="B92" s="322" t="s">
        <v>436</v>
      </c>
      <c r="C92" s="328">
        <f>IF(ISERROR(VLOOKUP(B92,'KAYIT LİSTESİ'!$B$4:$H$697,2,0)),"",(VLOOKUP(B92,'KAYIT LİSTESİ'!$B$4:$H$697,2,0)))</f>
      </c>
      <c r="D92" s="329">
        <f>IF(ISERROR(VLOOKUP(B92,'KAYIT LİSTESİ'!$B$4:$H$697,4,0)),"",(VLOOKUP(B92,'KAYIT LİSTESİ'!$B$4:$H$697,4,0)))</f>
      </c>
      <c r="E92" s="330">
        <f>IF(ISERROR(VLOOKUP(B92,'KAYIT LİSTESİ'!$B$4:$H$697,5,0)),"",(VLOOKUP(B92,'KAYIT LİSTESİ'!$B$4:$H$697,5,0)))</f>
      </c>
      <c r="F92" s="330">
        <f>IF(ISERROR(VLOOKUP(B92,'KAYIT LİSTESİ'!$B$4:$H$697,6,0)),"",(VLOOKUP(B92,'KAYIT LİSTESİ'!$B$4:$H$697,6,0)))</f>
      </c>
      <c r="G92" s="324"/>
      <c r="H92" s="220"/>
      <c r="J92" s="220"/>
      <c r="K92" s="220"/>
      <c r="L92" s="220"/>
      <c r="M92" s="220"/>
      <c r="N92" s="220"/>
      <c r="O92" s="220"/>
      <c r="P92" s="220"/>
    </row>
    <row r="93" spans="1:16" ht="49.5" customHeight="1">
      <c r="A93" s="321">
        <v>11</v>
      </c>
      <c r="B93" s="322" t="s">
        <v>437</v>
      </c>
      <c r="C93" s="328">
        <f>IF(ISERROR(VLOOKUP(B93,'KAYIT LİSTESİ'!$B$4:$H$697,2,0)),"",(VLOOKUP(B93,'KAYIT LİSTESİ'!$B$4:$H$697,2,0)))</f>
      </c>
      <c r="D93" s="329">
        <f>IF(ISERROR(VLOOKUP(B93,'KAYIT LİSTESİ'!$B$4:$H$697,4,0)),"",(VLOOKUP(B93,'KAYIT LİSTESİ'!$B$4:$H$697,4,0)))</f>
      </c>
      <c r="E93" s="330">
        <f>IF(ISERROR(VLOOKUP(B93,'KAYIT LİSTESİ'!$B$4:$H$697,5,0)),"",(VLOOKUP(B93,'KAYIT LİSTESİ'!$B$4:$H$697,5,0)))</f>
      </c>
      <c r="F93" s="330">
        <f>IF(ISERROR(VLOOKUP(B93,'KAYIT LİSTESİ'!$B$4:$H$697,6,0)),"",(VLOOKUP(B93,'KAYIT LİSTESİ'!$B$4:$H$697,6,0)))</f>
      </c>
      <c r="G93" s="324"/>
      <c r="H93" s="220"/>
      <c r="J93" s="220"/>
      <c r="K93" s="220"/>
      <c r="L93" s="220"/>
      <c r="M93" s="220"/>
      <c r="N93" s="220"/>
      <c r="O93" s="220"/>
      <c r="P93" s="220"/>
    </row>
    <row r="94" spans="1:16" ht="49.5" customHeight="1">
      <c r="A94" s="321">
        <v>12</v>
      </c>
      <c r="B94" s="322" t="s">
        <v>438</v>
      </c>
      <c r="C94" s="328">
        <f>IF(ISERROR(VLOOKUP(B94,'KAYIT LİSTESİ'!$B$4:$H$697,2,0)),"",(VLOOKUP(B94,'KAYIT LİSTESİ'!$B$4:$H$697,2,0)))</f>
      </c>
      <c r="D94" s="329">
        <f>IF(ISERROR(VLOOKUP(B94,'KAYIT LİSTESİ'!$B$4:$H$697,4,0)),"",(VLOOKUP(B94,'KAYIT LİSTESİ'!$B$4:$H$697,4,0)))</f>
      </c>
      <c r="E94" s="330">
        <f>IF(ISERROR(VLOOKUP(B94,'KAYIT LİSTESİ'!$B$4:$H$697,5,0)),"",(VLOOKUP(B94,'KAYIT LİSTESİ'!$B$4:$H$697,5,0)))</f>
      </c>
      <c r="F94" s="330">
        <f>IF(ISERROR(VLOOKUP(B94,'KAYIT LİSTESİ'!$B$4:$H$697,6,0)),"",(VLOOKUP(B94,'KAYIT LİSTESİ'!$B$4:$H$697,6,0)))</f>
      </c>
      <c r="G94" s="324"/>
      <c r="H94" s="220"/>
      <c r="J94" s="220"/>
      <c r="K94" s="220"/>
      <c r="L94" s="220"/>
      <c r="M94" s="220"/>
      <c r="N94" s="220"/>
      <c r="O94" s="220"/>
      <c r="P94" s="220"/>
    </row>
    <row r="95" spans="1:16" ht="49.5" customHeight="1">
      <c r="A95" s="570" t="s">
        <v>18</v>
      </c>
      <c r="B95" s="571"/>
      <c r="C95" s="571"/>
      <c r="D95" s="571"/>
      <c r="E95" s="571"/>
      <c r="F95" s="571"/>
      <c r="G95" s="571"/>
      <c r="H95" s="220"/>
      <c r="J95" s="220"/>
      <c r="K95" s="220"/>
      <c r="L95" s="220"/>
      <c r="M95" s="220"/>
      <c r="N95" s="220"/>
      <c r="O95" s="220"/>
      <c r="P95" s="220"/>
    </row>
    <row r="96" spans="1:16" ht="49.5" customHeight="1">
      <c r="A96" s="49" t="s">
        <v>12</v>
      </c>
      <c r="B96" s="49" t="s">
        <v>71</v>
      </c>
      <c r="C96" s="49" t="s">
        <v>70</v>
      </c>
      <c r="D96" s="123" t="s">
        <v>13</v>
      </c>
      <c r="E96" s="124" t="s">
        <v>14</v>
      </c>
      <c r="F96" s="124" t="s">
        <v>350</v>
      </c>
      <c r="G96" s="181" t="s">
        <v>218</v>
      </c>
      <c r="H96" s="220"/>
      <c r="J96" s="220"/>
      <c r="K96" s="220"/>
      <c r="L96" s="220"/>
      <c r="M96" s="220"/>
      <c r="N96" s="220"/>
      <c r="O96" s="220"/>
      <c r="P96" s="220"/>
    </row>
    <row r="97" spans="1:16" ht="55.5" customHeight="1">
      <c r="A97" s="72">
        <v>1</v>
      </c>
      <c r="B97" s="212" t="s">
        <v>439</v>
      </c>
      <c r="C97" s="331">
        <f>IF(ISERROR(VLOOKUP(B97,'KAYIT LİSTESİ'!$B$4:$H$697,2,0)),"",(VLOOKUP(B97,'KAYIT LİSTESİ'!$B$4:$H$697,2,0)))</f>
      </c>
      <c r="D97" s="332">
        <f>IF(ISERROR(VLOOKUP(B97,'KAYIT LİSTESİ'!$B$4:$H$697,4,0)),"",(VLOOKUP(B97,'KAYIT LİSTESİ'!$B$4:$H$697,4,0)))</f>
      </c>
      <c r="E97" s="333">
        <f>IF(ISERROR(VLOOKUP(B97,'KAYIT LİSTESİ'!$B$4:$H$697,5,0)),"",(VLOOKUP(B97,'KAYIT LİSTESİ'!$B$4:$H$697,5,0)))</f>
      </c>
      <c r="F97" s="333">
        <f>IF(ISERROR(VLOOKUP(B97,'KAYIT LİSTESİ'!$B$4:$H$697,6,0)),"",(VLOOKUP(B97,'KAYIT LİSTESİ'!$B$4:$H$697,6,0)))</f>
      </c>
      <c r="G97" s="187"/>
      <c r="H97" s="220"/>
      <c r="J97" s="220"/>
      <c r="K97" s="220"/>
      <c r="L97" s="220"/>
      <c r="M97" s="220"/>
      <c r="N97" s="220"/>
      <c r="O97" s="220"/>
      <c r="P97" s="220"/>
    </row>
    <row r="98" spans="1:16" ht="55.5" customHeight="1">
      <c r="A98" s="72">
        <v>2</v>
      </c>
      <c r="B98" s="212" t="s">
        <v>440</v>
      </c>
      <c r="C98" s="331">
        <f>IF(ISERROR(VLOOKUP(B98,'KAYIT LİSTESİ'!$B$4:$H$697,2,0)),"",(VLOOKUP(B98,'KAYIT LİSTESİ'!$B$4:$H$697,2,0)))</f>
      </c>
      <c r="D98" s="332">
        <f>IF(ISERROR(VLOOKUP(B98,'KAYIT LİSTESİ'!$B$4:$H$697,4,0)),"",(VLOOKUP(B98,'KAYIT LİSTESİ'!$B$4:$H$697,4,0)))</f>
      </c>
      <c r="E98" s="333">
        <f>IF(ISERROR(VLOOKUP(B98,'KAYIT LİSTESİ'!$B$4:$H$697,5,0)),"",(VLOOKUP(B98,'KAYIT LİSTESİ'!$B$4:$H$697,5,0)))</f>
      </c>
      <c r="F98" s="333">
        <f>IF(ISERROR(VLOOKUP(B98,'KAYIT LİSTESİ'!$B$4:$H$697,6,0)),"",(VLOOKUP(B98,'KAYIT LİSTESİ'!$B$4:$H$697,6,0)))</f>
      </c>
      <c r="G98" s="187"/>
      <c r="H98" s="220"/>
      <c r="J98" s="220"/>
      <c r="K98" s="220"/>
      <c r="L98" s="220"/>
      <c r="M98" s="220"/>
      <c r="N98" s="220"/>
      <c r="O98" s="220"/>
      <c r="P98" s="220"/>
    </row>
    <row r="99" spans="1:16" ht="55.5" customHeight="1">
      <c r="A99" s="72">
        <v>3</v>
      </c>
      <c r="B99" s="212" t="s">
        <v>441</v>
      </c>
      <c r="C99" s="331">
        <f>IF(ISERROR(VLOOKUP(B99,'KAYIT LİSTESİ'!$B$4:$H$697,2,0)),"",(VLOOKUP(B99,'KAYIT LİSTESİ'!$B$4:$H$697,2,0)))</f>
      </c>
      <c r="D99" s="332">
        <f>IF(ISERROR(VLOOKUP(B99,'KAYIT LİSTESİ'!$B$4:$H$697,4,0)),"",(VLOOKUP(B99,'KAYIT LİSTESİ'!$B$4:$H$697,4,0)))</f>
      </c>
      <c r="E99" s="333">
        <f>IF(ISERROR(VLOOKUP(B99,'KAYIT LİSTESİ'!$B$4:$H$697,5,0)),"",(VLOOKUP(B99,'KAYIT LİSTESİ'!$B$4:$H$697,5,0)))</f>
      </c>
      <c r="F99" s="333">
        <f>IF(ISERROR(VLOOKUP(B99,'KAYIT LİSTESİ'!$B$4:$H$697,6,0)),"",(VLOOKUP(B99,'KAYIT LİSTESİ'!$B$4:$H$697,6,0)))</f>
      </c>
      <c r="G99" s="187"/>
      <c r="H99" s="220"/>
      <c r="J99" s="220"/>
      <c r="K99" s="220"/>
      <c r="L99" s="220"/>
      <c r="M99" s="220"/>
      <c r="N99" s="220"/>
      <c r="O99" s="220"/>
      <c r="P99" s="220"/>
    </row>
    <row r="100" spans="1:16" ht="55.5" customHeight="1">
      <c r="A100" s="72">
        <v>4</v>
      </c>
      <c r="B100" s="212" t="s">
        <v>442</v>
      </c>
      <c r="C100" s="331">
        <f>IF(ISERROR(VLOOKUP(B100,'KAYIT LİSTESİ'!$B$4:$H$697,2,0)),"",(VLOOKUP(B100,'KAYIT LİSTESİ'!$B$4:$H$697,2,0)))</f>
      </c>
      <c r="D100" s="332">
        <f>IF(ISERROR(VLOOKUP(B100,'KAYIT LİSTESİ'!$B$4:$H$697,4,0)),"",(VLOOKUP(B100,'KAYIT LİSTESİ'!$B$4:$H$697,4,0)))</f>
      </c>
      <c r="E100" s="333">
        <f>IF(ISERROR(VLOOKUP(B100,'KAYIT LİSTESİ'!$B$4:$H$697,5,0)),"",(VLOOKUP(B100,'KAYIT LİSTESİ'!$B$4:$H$697,5,0)))</f>
      </c>
      <c r="F100" s="333">
        <f>IF(ISERROR(VLOOKUP(B100,'KAYIT LİSTESİ'!$B$4:$H$697,6,0)),"",(VLOOKUP(B100,'KAYIT LİSTESİ'!$B$4:$H$697,6,0)))</f>
      </c>
      <c r="G100" s="187"/>
      <c r="H100" s="220"/>
      <c r="J100" s="220"/>
      <c r="K100" s="220"/>
      <c r="L100" s="220"/>
      <c r="M100" s="220"/>
      <c r="N100" s="220"/>
      <c r="O100" s="220"/>
      <c r="P100" s="220"/>
    </row>
    <row r="101" spans="1:16" ht="55.5" customHeight="1">
      <c r="A101" s="72">
        <v>5</v>
      </c>
      <c r="B101" s="212" t="s">
        <v>443</v>
      </c>
      <c r="C101" s="331">
        <f>IF(ISERROR(VLOOKUP(B101,'KAYIT LİSTESİ'!$B$4:$H$697,2,0)),"",(VLOOKUP(B101,'KAYIT LİSTESİ'!$B$4:$H$697,2,0)))</f>
      </c>
      <c r="D101" s="332">
        <f>IF(ISERROR(VLOOKUP(B101,'KAYIT LİSTESİ'!$B$4:$H$697,4,0)),"",(VLOOKUP(B101,'KAYIT LİSTESİ'!$B$4:$H$697,4,0)))</f>
      </c>
      <c r="E101" s="333">
        <f>IF(ISERROR(VLOOKUP(B101,'KAYIT LİSTESİ'!$B$4:$H$697,5,0)),"",(VLOOKUP(B101,'KAYIT LİSTESİ'!$B$4:$H$697,5,0)))</f>
      </c>
      <c r="F101" s="333">
        <f>IF(ISERROR(VLOOKUP(B101,'KAYIT LİSTESİ'!$B$4:$H$697,6,0)),"",(VLOOKUP(B101,'KAYIT LİSTESİ'!$B$4:$H$697,6,0)))</f>
      </c>
      <c r="G101" s="187"/>
      <c r="H101" s="220"/>
      <c r="J101" s="220"/>
      <c r="K101" s="220"/>
      <c r="L101" s="220"/>
      <c r="M101" s="220"/>
      <c r="N101" s="220"/>
      <c r="O101" s="220"/>
      <c r="P101" s="220"/>
    </row>
    <row r="102" spans="1:16" ht="55.5" customHeight="1">
      <c r="A102" s="72">
        <v>6</v>
      </c>
      <c r="B102" s="212" t="s">
        <v>444</v>
      </c>
      <c r="C102" s="331">
        <f>IF(ISERROR(VLOOKUP(B102,'KAYIT LİSTESİ'!$B$4:$H$697,2,0)),"",(VLOOKUP(B102,'KAYIT LİSTESİ'!$B$4:$H$697,2,0)))</f>
      </c>
      <c r="D102" s="332">
        <f>IF(ISERROR(VLOOKUP(B102,'KAYIT LİSTESİ'!$B$4:$H$697,4,0)),"",(VLOOKUP(B102,'KAYIT LİSTESİ'!$B$4:$H$697,4,0)))</f>
      </c>
      <c r="E102" s="333">
        <f>IF(ISERROR(VLOOKUP(B102,'KAYIT LİSTESİ'!$B$4:$H$697,5,0)),"",(VLOOKUP(B102,'KAYIT LİSTESİ'!$B$4:$H$697,5,0)))</f>
      </c>
      <c r="F102" s="333">
        <f>IF(ISERROR(VLOOKUP(B102,'KAYIT LİSTESİ'!$B$4:$H$697,6,0)),"",(VLOOKUP(B102,'KAYIT LİSTESİ'!$B$4:$H$697,6,0)))</f>
      </c>
      <c r="G102" s="187"/>
      <c r="H102" s="220"/>
      <c r="J102" s="220"/>
      <c r="K102" s="220"/>
      <c r="L102" s="220"/>
      <c r="M102" s="220"/>
      <c r="N102" s="220"/>
      <c r="O102" s="220"/>
      <c r="P102" s="220"/>
    </row>
    <row r="103" spans="1:16" ht="55.5" customHeight="1">
      <c r="A103" s="72">
        <v>7</v>
      </c>
      <c r="B103" s="212" t="s">
        <v>445</v>
      </c>
      <c r="C103" s="331">
        <f>IF(ISERROR(VLOOKUP(B103,'KAYIT LİSTESİ'!$B$4:$H$697,2,0)),"",(VLOOKUP(B103,'KAYIT LİSTESİ'!$B$4:$H$697,2,0)))</f>
      </c>
      <c r="D103" s="332">
        <f>IF(ISERROR(VLOOKUP(B103,'KAYIT LİSTESİ'!$B$4:$H$697,4,0)),"",(VLOOKUP(B103,'KAYIT LİSTESİ'!$B$4:$H$697,4,0)))</f>
      </c>
      <c r="E103" s="333">
        <f>IF(ISERROR(VLOOKUP(B103,'KAYIT LİSTESİ'!$B$4:$H$697,5,0)),"",(VLOOKUP(B103,'KAYIT LİSTESİ'!$B$4:$H$697,5,0)))</f>
      </c>
      <c r="F103" s="333">
        <f>IF(ISERROR(VLOOKUP(B103,'KAYIT LİSTESİ'!$B$4:$H$697,6,0)),"",(VLOOKUP(B103,'KAYIT LİSTESİ'!$B$4:$H$697,6,0)))</f>
      </c>
      <c r="G103" s="187"/>
      <c r="H103" s="220"/>
      <c r="J103" s="220"/>
      <c r="K103" s="220"/>
      <c r="L103" s="220"/>
      <c r="M103" s="220"/>
      <c r="N103" s="220"/>
      <c r="O103" s="220"/>
      <c r="P103" s="220"/>
    </row>
    <row r="104" spans="1:16" ht="55.5" customHeight="1">
      <c r="A104" s="72">
        <v>8</v>
      </c>
      <c r="B104" s="212" t="s">
        <v>446</v>
      </c>
      <c r="C104" s="331">
        <f>IF(ISERROR(VLOOKUP(B104,'KAYIT LİSTESİ'!$B$4:$H$697,2,0)),"",(VLOOKUP(B104,'KAYIT LİSTESİ'!$B$4:$H$697,2,0)))</f>
      </c>
      <c r="D104" s="332">
        <f>IF(ISERROR(VLOOKUP(B104,'KAYIT LİSTESİ'!$B$4:$H$697,4,0)),"",(VLOOKUP(B104,'KAYIT LİSTESİ'!$B$4:$H$697,4,0)))</f>
      </c>
      <c r="E104" s="333">
        <f>IF(ISERROR(VLOOKUP(B104,'KAYIT LİSTESİ'!$B$4:$H$697,5,0)),"",(VLOOKUP(B104,'KAYIT LİSTESİ'!$B$4:$H$697,5,0)))</f>
      </c>
      <c r="F104" s="333">
        <f>IF(ISERROR(VLOOKUP(B104,'KAYIT LİSTESİ'!$B$4:$H$697,6,0)),"",(VLOOKUP(B104,'KAYIT LİSTESİ'!$B$4:$H$697,6,0)))</f>
      </c>
      <c r="G104" s="187"/>
      <c r="H104" s="220"/>
      <c r="J104" s="220"/>
      <c r="K104" s="220"/>
      <c r="L104" s="220"/>
      <c r="M104" s="220"/>
      <c r="N104" s="220"/>
      <c r="O104" s="220"/>
      <c r="P104" s="220"/>
    </row>
    <row r="105" spans="1:16" ht="55.5" customHeight="1">
      <c r="A105" s="72">
        <v>9</v>
      </c>
      <c r="B105" s="212" t="s">
        <v>447</v>
      </c>
      <c r="C105" s="331">
        <f>IF(ISERROR(VLOOKUP(B105,'KAYIT LİSTESİ'!$B$4:$H$697,2,0)),"",(VLOOKUP(B105,'KAYIT LİSTESİ'!$B$4:$H$697,2,0)))</f>
      </c>
      <c r="D105" s="332">
        <f>IF(ISERROR(VLOOKUP(B105,'KAYIT LİSTESİ'!$B$4:$H$697,4,0)),"",(VLOOKUP(B105,'KAYIT LİSTESİ'!$B$4:$H$697,4,0)))</f>
      </c>
      <c r="E105" s="333">
        <f>IF(ISERROR(VLOOKUP(B105,'KAYIT LİSTESİ'!$B$4:$H$697,5,0)),"",(VLOOKUP(B105,'KAYIT LİSTESİ'!$B$4:$H$697,5,0)))</f>
      </c>
      <c r="F105" s="333">
        <f>IF(ISERROR(VLOOKUP(B105,'KAYIT LİSTESİ'!$B$4:$H$697,6,0)),"",(VLOOKUP(B105,'KAYIT LİSTESİ'!$B$4:$H$697,6,0)))</f>
      </c>
      <c r="G105" s="187"/>
      <c r="H105" s="220"/>
      <c r="J105" s="220"/>
      <c r="K105" s="220"/>
      <c r="L105" s="220"/>
      <c r="M105" s="220"/>
      <c r="N105" s="220"/>
      <c r="O105" s="220"/>
      <c r="P105" s="220"/>
    </row>
    <row r="106" spans="1:16" ht="55.5" customHeight="1">
      <c r="A106" s="72">
        <v>10</v>
      </c>
      <c r="B106" s="212" t="s">
        <v>448</v>
      </c>
      <c r="C106" s="331">
        <f>IF(ISERROR(VLOOKUP(B106,'KAYIT LİSTESİ'!$B$4:$H$697,2,0)),"",(VLOOKUP(B106,'KAYIT LİSTESİ'!$B$4:$H$697,2,0)))</f>
      </c>
      <c r="D106" s="332">
        <f>IF(ISERROR(VLOOKUP(B106,'KAYIT LİSTESİ'!$B$4:$H$697,4,0)),"",(VLOOKUP(B106,'KAYIT LİSTESİ'!$B$4:$H$697,4,0)))</f>
      </c>
      <c r="E106" s="333">
        <f>IF(ISERROR(VLOOKUP(B106,'KAYIT LİSTESİ'!$B$4:$H$697,5,0)),"",(VLOOKUP(B106,'KAYIT LİSTESİ'!$B$4:$H$697,5,0)))</f>
      </c>
      <c r="F106" s="333">
        <f>IF(ISERROR(VLOOKUP(B106,'KAYIT LİSTESİ'!$B$4:$H$697,6,0)),"",(VLOOKUP(B106,'KAYIT LİSTESİ'!$B$4:$H$697,6,0)))</f>
      </c>
      <c r="G106" s="187"/>
      <c r="H106" s="220"/>
      <c r="J106" s="220"/>
      <c r="K106" s="220"/>
      <c r="L106" s="220"/>
      <c r="M106" s="220"/>
      <c r="N106" s="220"/>
      <c r="O106" s="220"/>
      <c r="P106" s="220"/>
    </row>
    <row r="107" spans="1:16" ht="55.5" customHeight="1">
      <c r="A107" s="72">
        <v>11</v>
      </c>
      <c r="B107" s="212" t="s">
        <v>449</v>
      </c>
      <c r="C107" s="331">
        <f>IF(ISERROR(VLOOKUP(B107,'KAYIT LİSTESİ'!$B$4:$H$697,2,0)),"",(VLOOKUP(B107,'KAYIT LİSTESİ'!$B$4:$H$697,2,0)))</f>
      </c>
      <c r="D107" s="332">
        <f>IF(ISERROR(VLOOKUP(B107,'KAYIT LİSTESİ'!$B$4:$H$697,4,0)),"",(VLOOKUP(B107,'KAYIT LİSTESİ'!$B$4:$H$697,4,0)))</f>
      </c>
      <c r="E107" s="333">
        <f>IF(ISERROR(VLOOKUP(B107,'KAYIT LİSTESİ'!$B$4:$H$697,5,0)),"",(VLOOKUP(B107,'KAYIT LİSTESİ'!$B$4:$H$697,5,0)))</f>
      </c>
      <c r="F107" s="333">
        <f>IF(ISERROR(VLOOKUP(B107,'KAYIT LİSTESİ'!$B$4:$H$697,6,0)),"",(VLOOKUP(B107,'KAYIT LİSTESİ'!$B$4:$H$697,6,0)))</f>
      </c>
      <c r="G107" s="187"/>
      <c r="H107" s="220"/>
      <c r="J107" s="220"/>
      <c r="K107" s="220"/>
      <c r="L107" s="220"/>
      <c r="M107" s="220"/>
      <c r="N107" s="220"/>
      <c r="O107" s="220"/>
      <c r="P107" s="220"/>
    </row>
    <row r="108" spans="1:16" ht="55.5" customHeight="1">
      <c r="A108" s="72">
        <v>12</v>
      </c>
      <c r="B108" s="212" t="s">
        <v>450</v>
      </c>
      <c r="C108" s="331">
        <f>IF(ISERROR(VLOOKUP(B108,'KAYIT LİSTESİ'!$B$4:$H$697,2,0)),"",(VLOOKUP(B108,'KAYIT LİSTESİ'!$B$4:$H$697,2,0)))</f>
      </c>
      <c r="D108" s="332">
        <f>IF(ISERROR(VLOOKUP(B108,'KAYIT LİSTESİ'!$B$4:$H$697,4,0)),"",(VLOOKUP(B108,'KAYIT LİSTESİ'!$B$4:$H$697,4,0)))</f>
      </c>
      <c r="E108" s="333">
        <f>IF(ISERROR(VLOOKUP(B108,'KAYIT LİSTESİ'!$B$4:$H$697,5,0)),"",(VLOOKUP(B108,'KAYIT LİSTESİ'!$B$4:$H$697,5,0)))</f>
      </c>
      <c r="F108" s="333">
        <f>IF(ISERROR(VLOOKUP(B108,'KAYIT LİSTESİ'!$B$4:$H$697,6,0)),"",(VLOOKUP(B108,'KAYIT LİSTESİ'!$B$4:$H$697,6,0)))</f>
      </c>
      <c r="G108" s="187"/>
      <c r="H108" s="220"/>
      <c r="J108" s="220"/>
      <c r="K108" s="220"/>
      <c r="L108" s="220"/>
      <c r="M108" s="220"/>
      <c r="N108" s="220"/>
      <c r="O108" s="220"/>
      <c r="P108" s="220"/>
    </row>
  </sheetData>
  <sheetProtection/>
  <mergeCells count="32">
    <mergeCell ref="P5:P6"/>
    <mergeCell ref="A1:P1"/>
    <mergeCell ref="A2:P2"/>
    <mergeCell ref="A3:P3"/>
    <mergeCell ref="J4:P4"/>
    <mergeCell ref="M5:M6"/>
    <mergeCell ref="N5:N6"/>
    <mergeCell ref="J5:J6"/>
    <mergeCell ref="K5:K6"/>
    <mergeCell ref="L5:L6"/>
    <mergeCell ref="O5:O6"/>
    <mergeCell ref="A4:G4"/>
    <mergeCell ref="I5:I6"/>
    <mergeCell ref="A5:G5"/>
    <mergeCell ref="A15:G15"/>
    <mergeCell ref="A25:G25"/>
    <mergeCell ref="A35:G35"/>
    <mergeCell ref="A67:G67"/>
    <mergeCell ref="A81:G81"/>
    <mergeCell ref="A95:G95"/>
    <mergeCell ref="A66:G66"/>
    <mergeCell ref="A36:G36"/>
    <mergeCell ref="A46:G46"/>
    <mergeCell ref="A56:G56"/>
    <mergeCell ref="J35:P35"/>
    <mergeCell ref="J36:J37"/>
    <mergeCell ref="K36:K37"/>
    <mergeCell ref="L36:L37"/>
    <mergeCell ref="M36:M37"/>
    <mergeCell ref="N36:N37"/>
    <mergeCell ref="O36:O37"/>
    <mergeCell ref="P36:P37"/>
  </mergeCells>
  <printOptions/>
  <pageMargins left="0.7" right="0.7" top="0.75" bottom="0.75" header="0.3" footer="0.3"/>
  <pageSetup horizontalDpi="600" verticalDpi="600" orientation="portrait" paperSize="9" scale="44" r:id="rId2"/>
  <rowBreaks count="3" manualBreakCount="3">
    <brk id="34" max="15" man="1"/>
    <brk id="65" max="15" man="1"/>
    <brk id="94" max="15" man="1"/>
  </rowBreaks>
  <ignoredErrors>
    <ignoredError sqref="L38:O68" unlockedFormula="1"/>
  </ignoredErrors>
  <drawing r:id="rId1"/>
</worksheet>
</file>

<file path=xl/worksheets/sheet16.xml><?xml version="1.0" encoding="utf-8"?>
<worksheet xmlns="http://schemas.openxmlformats.org/spreadsheetml/2006/main" xmlns:r="http://schemas.openxmlformats.org/officeDocument/2006/relationships">
  <sheetPr>
    <tabColor theme="8" tint="0.39998000860214233"/>
  </sheetPr>
  <dimension ref="A1:O81"/>
  <sheetViews>
    <sheetView view="pageBreakPreview" zoomScale="60" zoomScalePageLayoutView="0" workbookViewId="0" topLeftCell="A1">
      <selection activeCell="U10" sqref="U10"/>
    </sheetView>
  </sheetViews>
  <sheetFormatPr defaultColWidth="9.140625" defaultRowHeight="12.75"/>
  <cols>
    <col min="1" max="1" width="8.7109375" style="0" bestFit="1" customWidth="1"/>
    <col min="2" max="2" width="15.421875" style="0" hidden="1" customWidth="1"/>
    <col min="3" max="3" width="10.57421875" style="0" bestFit="1" customWidth="1"/>
    <col min="4" max="4" width="16.140625" style="0" customWidth="1"/>
    <col min="5" max="5" width="25.28125" style="0" customWidth="1"/>
    <col min="6" max="6" width="30.7109375" style="0" customWidth="1"/>
    <col min="7" max="7" width="12.8515625" style="0" customWidth="1"/>
    <col min="8" max="8" width="9.140625" style="0" customWidth="1"/>
    <col min="10" max="10" width="15.421875" style="0" hidden="1" customWidth="1"/>
    <col min="11" max="11" width="13.140625" style="0" customWidth="1"/>
    <col min="12" max="12" width="17.421875" style="0" customWidth="1"/>
    <col min="13" max="13" width="29.8515625" style="0" customWidth="1"/>
    <col min="14" max="14" width="31.00390625" style="0" customWidth="1"/>
    <col min="15" max="15" width="19.140625" style="0" customWidth="1"/>
  </cols>
  <sheetData>
    <row r="1" spans="1:15" ht="48" customHeight="1">
      <c r="A1" s="498" t="str">
        <f>('YARIŞMA BİLGİLERİ'!A2)</f>
        <v>Gençlik ve Spor Bakanlığı
Spor Genel Müdürlüğü
Spor Faaliyetleri Daire Başkanlığı</v>
      </c>
      <c r="B1" s="498"/>
      <c r="C1" s="498"/>
      <c r="D1" s="498"/>
      <c r="E1" s="498"/>
      <c r="F1" s="498"/>
      <c r="G1" s="498"/>
      <c r="H1" s="498"/>
      <c r="I1" s="498"/>
      <c r="J1" s="498"/>
      <c r="K1" s="498"/>
      <c r="L1" s="498"/>
      <c r="M1" s="498"/>
      <c r="N1" s="498"/>
      <c r="O1" s="498"/>
    </row>
    <row r="2" spans="1:15" ht="18" customHeight="1">
      <c r="A2" s="579" t="str">
        <f>'YARIŞMA BİLGİLERİ'!F19</f>
        <v>Anadolu Yıldızlar Ligi Final Yarışmaları</v>
      </c>
      <c r="B2" s="579"/>
      <c r="C2" s="579"/>
      <c r="D2" s="579"/>
      <c r="E2" s="579"/>
      <c r="F2" s="579"/>
      <c r="G2" s="579"/>
      <c r="H2" s="579"/>
      <c r="I2" s="579"/>
      <c r="J2" s="579"/>
      <c r="K2" s="579"/>
      <c r="L2" s="579"/>
      <c r="M2" s="579"/>
      <c r="N2" s="579"/>
      <c r="O2" s="579"/>
    </row>
    <row r="3" spans="1:15" ht="23.25" customHeight="1">
      <c r="A3" s="580" t="s">
        <v>355</v>
      </c>
      <c r="B3" s="580"/>
      <c r="C3" s="580"/>
      <c r="D3" s="580"/>
      <c r="E3" s="580"/>
      <c r="F3" s="580"/>
      <c r="G3" s="580"/>
      <c r="H3" s="580"/>
      <c r="I3" s="580"/>
      <c r="J3" s="580"/>
      <c r="K3" s="580"/>
      <c r="L3" s="580"/>
      <c r="M3" s="580"/>
      <c r="N3" s="580"/>
      <c r="O3" s="580"/>
    </row>
    <row r="4" spans="1:15" ht="23.25" customHeight="1">
      <c r="A4" s="578" t="s">
        <v>220</v>
      </c>
      <c r="B4" s="578"/>
      <c r="C4" s="578"/>
      <c r="D4" s="578"/>
      <c r="E4" s="578"/>
      <c r="F4" s="578"/>
      <c r="G4" s="578"/>
      <c r="H4" s="230"/>
      <c r="I4" s="581" t="s">
        <v>219</v>
      </c>
      <c r="J4" s="581"/>
      <c r="K4" s="581"/>
      <c r="L4" s="581"/>
      <c r="M4" s="581"/>
      <c r="N4" s="581"/>
      <c r="O4" s="581"/>
    </row>
    <row r="5" spans="1:15" ht="27" customHeight="1">
      <c r="A5" s="570" t="s">
        <v>16</v>
      </c>
      <c r="B5" s="571"/>
      <c r="C5" s="571"/>
      <c r="D5" s="571"/>
      <c r="E5" s="571"/>
      <c r="F5" s="571"/>
      <c r="G5" s="571"/>
      <c r="H5" s="226"/>
      <c r="I5" s="231"/>
      <c r="J5" s="232"/>
      <c r="K5" s="233"/>
      <c r="L5" s="233"/>
      <c r="M5" s="233"/>
      <c r="N5" s="233"/>
      <c r="O5" s="233"/>
    </row>
    <row r="6" spans="1:15" ht="28.5">
      <c r="A6" s="205" t="s">
        <v>12</v>
      </c>
      <c r="B6" s="205" t="s">
        <v>71</v>
      </c>
      <c r="C6" s="205" t="s">
        <v>70</v>
      </c>
      <c r="D6" s="206" t="s">
        <v>13</v>
      </c>
      <c r="E6" s="207" t="s">
        <v>14</v>
      </c>
      <c r="F6" s="207" t="s">
        <v>350</v>
      </c>
      <c r="G6" s="208" t="s">
        <v>218</v>
      </c>
      <c r="H6" s="227"/>
      <c r="I6" s="582" t="s">
        <v>6</v>
      </c>
      <c r="J6" s="584"/>
      <c r="K6" s="228" t="s">
        <v>69</v>
      </c>
      <c r="L6" s="582" t="s">
        <v>21</v>
      </c>
      <c r="M6" s="582" t="s">
        <v>7</v>
      </c>
      <c r="N6" s="582" t="s">
        <v>350</v>
      </c>
      <c r="O6" s="582" t="s">
        <v>228</v>
      </c>
    </row>
    <row r="7" spans="1:15" ht="51" customHeight="1">
      <c r="A7" s="72">
        <v>1</v>
      </c>
      <c r="B7" s="212" t="s">
        <v>51</v>
      </c>
      <c r="C7" s="328">
        <f>IF(ISERROR(VLOOKUP(B7,'KAYIT LİSTESİ'!$B$4:$H$697,2,0)),"",(VLOOKUP(B7,'KAYIT LİSTESİ'!$B$4:$H$697,2,0)))</f>
        <v>401</v>
      </c>
      <c r="D7" s="329">
        <f>IF(ISERROR(VLOOKUP(B7,'KAYIT LİSTESİ'!$B$4:$H$697,4,0)),"",(VLOOKUP(B7,'KAYIT LİSTESİ'!$B$4:$H$697,4,0)))</f>
        <v>36874</v>
      </c>
      <c r="E7" s="330" t="str">
        <f>IF(ISERROR(VLOOKUP(B7,'KAYIT LİSTESİ'!$B$4:$H$697,5,0)),"",(VLOOKUP(B7,'KAYIT LİSTESİ'!$B$4:$H$697,5,0)))</f>
        <v>ELİF EĞİLMEZ</v>
      </c>
      <c r="F7" s="330" t="str">
        <f>IF(ISERROR(VLOOKUP(B7,'KAYIT LİSTESİ'!$B$4:$H$697,6,0)),"",(VLOOKUP(B7,'KAYIT LİSTESİ'!$B$4:$H$697,6,0)))</f>
        <v>ANKARA</v>
      </c>
      <c r="G7" s="187"/>
      <c r="H7" s="227"/>
      <c r="I7" s="583"/>
      <c r="J7" s="584"/>
      <c r="K7" s="229"/>
      <c r="L7" s="583"/>
      <c r="M7" s="583"/>
      <c r="N7" s="583"/>
      <c r="O7" s="583"/>
    </row>
    <row r="8" spans="1:15" ht="51" customHeight="1">
      <c r="A8" s="72">
        <v>2</v>
      </c>
      <c r="B8" s="212" t="s">
        <v>52</v>
      </c>
      <c r="C8" s="328">
        <f>IF(ISERROR(VLOOKUP(B8,'KAYIT LİSTESİ'!$B$4:$H$697,2,0)),"",(VLOOKUP(B8,'KAYIT LİSTESİ'!$B$4:$H$697,2,0)))</f>
        <v>498</v>
      </c>
      <c r="D8" s="329">
        <f>IF(ISERROR(VLOOKUP(B8,'KAYIT LİSTESİ'!$B$4:$H$697,4,0)),"",(VLOOKUP(B8,'KAYIT LİSTESİ'!$B$4:$H$697,4,0)))</f>
        <v>37184</v>
      </c>
      <c r="E8" s="330" t="str">
        <f>IF(ISERROR(VLOOKUP(B8,'KAYIT LİSTESİ'!$B$4:$H$697,5,0)),"",(VLOOKUP(B8,'KAYIT LİSTESİ'!$B$4:$H$697,5,0)))</f>
        <v>GAYE ÇAKMAK</v>
      </c>
      <c r="F8" s="330" t="str">
        <f>IF(ISERROR(VLOOKUP(B8,'KAYIT LİSTESİ'!$B$4:$H$697,6,0)),"",(VLOOKUP(B8,'KAYIT LİSTESİ'!$B$4:$H$697,6,0)))</f>
        <v>ZONGULDAK</v>
      </c>
      <c r="G8" s="187"/>
      <c r="H8" s="227"/>
      <c r="I8" s="72">
        <v>1</v>
      </c>
      <c r="J8" s="212" t="s">
        <v>451</v>
      </c>
      <c r="K8" s="334">
        <f>IF(ISERROR(VLOOKUP(J8,'KAYIT LİSTESİ'!$B$4:$H$697,2,0)),"",(VLOOKUP(J8,'KAYIT LİSTESİ'!$B$4:$H$697,2,0)))</f>
        <v>270</v>
      </c>
      <c r="L8" s="335">
        <f>IF(ISERROR(VLOOKUP(J8,'KAYIT LİSTESİ'!$B$4:$H$697,4,0)),"",(VLOOKUP(J8,'KAYIT LİSTESİ'!$B$4:$H$697,4,0)))</f>
        <v>36803</v>
      </c>
      <c r="M8" s="353" t="str">
        <f>IF(ISERROR(VLOOKUP(J8,'KAYIT LİSTESİ'!$B$4:$H$697,5,0)),"",(VLOOKUP(J8,'KAYIT LİSTESİ'!$B$4:$H$697,5,0)))</f>
        <v>SEDA PINAR</v>
      </c>
      <c r="N8" s="353" t="str">
        <f>IF(ISERROR(VLOOKUP(J8,'KAYIT LİSTESİ'!$B$4:$H$697,6,0)),"",(VLOOKUP(J8,'KAYIT LİSTESİ'!$B$4:$H$697,6,0)))</f>
        <v>ADANA</v>
      </c>
      <c r="O8" s="213"/>
    </row>
    <row r="9" spans="1:15" ht="51" customHeight="1">
      <c r="A9" s="72">
        <v>3</v>
      </c>
      <c r="B9" s="212" t="s">
        <v>53</v>
      </c>
      <c r="C9" s="328">
        <f>IF(ISERROR(VLOOKUP(B9,'KAYIT LİSTESİ'!$B$4:$H$697,2,0)),"",(VLOOKUP(B9,'KAYIT LİSTESİ'!$B$4:$H$697,2,0)))</f>
        <v>269</v>
      </c>
      <c r="D9" s="329">
        <f>IF(ISERROR(VLOOKUP(B9,'KAYIT LİSTESİ'!$B$4:$H$697,4,0)),"",(VLOOKUP(B9,'KAYIT LİSTESİ'!$B$4:$H$697,4,0)))</f>
        <v>36951</v>
      </c>
      <c r="E9" s="330" t="str">
        <f>IF(ISERROR(VLOOKUP(B9,'KAYIT LİSTESİ'!$B$4:$H$697,5,0)),"",(VLOOKUP(B9,'KAYIT LİSTESİ'!$B$4:$H$697,5,0)))</f>
        <v>MİZGİN DEMİR</v>
      </c>
      <c r="F9" s="330" t="str">
        <f>IF(ISERROR(VLOOKUP(B9,'KAYIT LİSTESİ'!$B$4:$H$697,6,0)),"",(VLOOKUP(B9,'KAYIT LİSTESİ'!$B$4:$H$697,6,0)))</f>
        <v>ADANA</v>
      </c>
      <c r="G9" s="187"/>
      <c r="H9" s="227"/>
      <c r="I9" s="72">
        <v>2</v>
      </c>
      <c r="J9" s="212" t="s">
        <v>452</v>
      </c>
      <c r="K9" s="334">
        <f>IF(ISERROR(VLOOKUP(J9,'KAYIT LİSTESİ'!$B$4:$H$697,2,0)),"",(VLOOKUP(J9,'KAYIT LİSTESİ'!$B$4:$H$697,2,0)))</f>
        <v>259</v>
      </c>
      <c r="L9" s="335">
        <f>IF(ISERROR(VLOOKUP(J9,'KAYIT LİSTESİ'!$B$4:$H$697,4,0)),"",(VLOOKUP(J9,'KAYIT LİSTESİ'!$B$4:$H$697,4,0)))</f>
        <v>36535</v>
      </c>
      <c r="M9" s="353" t="str">
        <f>IF(ISERROR(VLOOKUP(J9,'KAYIT LİSTESİ'!$B$4:$H$697,5,0)),"",(VLOOKUP(J9,'KAYIT LİSTESİ'!$B$4:$H$697,5,0)))</f>
        <v>ESRA KILIÇÇIOĞLU</v>
      </c>
      <c r="N9" s="353" t="str">
        <f>IF(ISERROR(VLOOKUP(J9,'KAYIT LİSTESİ'!$B$4:$H$697,6,0)),"",(VLOOKUP(J9,'KAYIT LİSTESİ'!$B$4:$H$697,6,0)))</f>
        <v>MERSİN</v>
      </c>
      <c r="O9" s="213"/>
    </row>
    <row r="10" spans="1:15" ht="51" customHeight="1">
      <c r="A10" s="72">
        <v>4</v>
      </c>
      <c r="B10" s="212" t="s">
        <v>54</v>
      </c>
      <c r="C10" s="328">
        <f>IF(ISERROR(VLOOKUP(B10,'KAYIT LİSTESİ'!$B$4:$H$697,2,0)),"",(VLOOKUP(B10,'KAYIT LİSTESİ'!$B$4:$H$697,2,0)))</f>
        <v>655</v>
      </c>
      <c r="D10" s="329">
        <f>IF(ISERROR(VLOOKUP(B10,'KAYIT LİSTESİ'!$B$4:$H$697,4,0)),"",(VLOOKUP(B10,'KAYIT LİSTESİ'!$B$4:$H$697,4,0)))</f>
        <v>36591</v>
      </c>
      <c r="E10" s="330" t="str">
        <f>IF(ISERROR(VLOOKUP(B10,'KAYIT LİSTESİ'!$B$4:$H$697,5,0)),"",(VLOOKUP(B10,'KAYIT LİSTESİ'!$B$4:$H$697,5,0)))</f>
        <v>BEYZANUR YAVUZ</v>
      </c>
      <c r="F10" s="330" t="str">
        <f>IF(ISERROR(VLOOKUP(B10,'KAYIT LİSTESİ'!$B$4:$H$697,6,0)),"",(VLOOKUP(B10,'KAYIT LİSTESİ'!$B$4:$H$697,6,0)))</f>
        <v>TRABZON</v>
      </c>
      <c r="G10" s="187"/>
      <c r="H10" s="227"/>
      <c r="I10" s="72">
        <v>3</v>
      </c>
      <c r="J10" s="212" t="s">
        <v>453</v>
      </c>
      <c r="K10" s="334">
        <f>IF(ISERROR(VLOOKUP(J10,'KAYIT LİSTESİ'!$B$4:$H$697,2,0)),"",(VLOOKUP(J10,'KAYIT LİSTESİ'!$B$4:$H$697,2,0)))</f>
        <v>499</v>
      </c>
      <c r="L10" s="335">
        <f>IF(ISERROR(VLOOKUP(J10,'KAYIT LİSTESİ'!$B$4:$H$697,4,0)),"",(VLOOKUP(J10,'KAYIT LİSTESİ'!$B$4:$H$697,4,0)))</f>
        <v>36662</v>
      </c>
      <c r="M10" s="353" t="str">
        <f>IF(ISERROR(VLOOKUP(J10,'KAYIT LİSTESİ'!$B$4:$H$697,5,0)),"",(VLOOKUP(J10,'KAYIT LİSTESİ'!$B$4:$H$697,5,0)))</f>
        <v>SUDE GEDİK</v>
      </c>
      <c r="N10" s="353" t="str">
        <f>IF(ISERROR(VLOOKUP(J10,'KAYIT LİSTESİ'!$B$4:$H$697,6,0)),"",(VLOOKUP(J10,'KAYIT LİSTESİ'!$B$4:$H$697,6,0)))</f>
        <v>ZONGULDAK</v>
      </c>
      <c r="O10" s="213"/>
    </row>
    <row r="11" spans="1:15" ht="51" customHeight="1">
      <c r="A11" s="72">
        <v>5</v>
      </c>
      <c r="B11" s="212" t="s">
        <v>55</v>
      </c>
      <c r="C11" s="328">
        <f>IF(ISERROR(VLOOKUP(B11,'KAYIT LİSTESİ'!$B$4:$H$697,2,0)),"",(VLOOKUP(B11,'KAYIT LİSTESİ'!$B$4:$H$697,2,0)))</f>
        <v>258</v>
      </c>
      <c r="D11" s="329">
        <f>IF(ISERROR(VLOOKUP(B11,'KAYIT LİSTESİ'!$B$4:$H$697,4,0)),"",(VLOOKUP(B11,'KAYIT LİSTESİ'!$B$4:$H$697,4,0)))</f>
        <v>36685</v>
      </c>
      <c r="E11" s="330" t="str">
        <f>IF(ISERROR(VLOOKUP(B11,'KAYIT LİSTESİ'!$B$4:$H$697,5,0)),"",(VLOOKUP(B11,'KAYIT LİSTESİ'!$B$4:$H$697,5,0)))</f>
        <v>AYNUR TİMUR</v>
      </c>
      <c r="F11" s="330" t="str">
        <f>IF(ISERROR(VLOOKUP(B11,'KAYIT LİSTESİ'!$B$4:$H$697,6,0)),"",(VLOOKUP(B11,'KAYIT LİSTESİ'!$B$4:$H$697,6,0)))</f>
        <v>MERSİN</v>
      </c>
      <c r="G11" s="187"/>
      <c r="H11" s="227"/>
      <c r="I11" s="72">
        <v>4</v>
      </c>
      <c r="J11" s="212" t="s">
        <v>454</v>
      </c>
      <c r="K11" s="334">
        <f>IF(ISERROR(VLOOKUP(J11,'KAYIT LİSTESİ'!$B$4:$H$697,2,0)),"",(VLOOKUP(J11,'KAYIT LİSTESİ'!$B$4:$H$697,2,0)))</f>
        <v>677</v>
      </c>
      <c r="L11" s="335">
        <f>IF(ISERROR(VLOOKUP(J11,'KAYIT LİSTESİ'!$B$4:$H$697,4,0)),"",(VLOOKUP(J11,'KAYIT LİSTESİ'!$B$4:$H$697,4,0)))</f>
        <v>37529</v>
      </c>
      <c r="M11" s="353" t="str">
        <f>IF(ISERROR(VLOOKUP(J11,'KAYIT LİSTESİ'!$B$4:$H$697,5,0)),"",(VLOOKUP(J11,'KAYIT LİSTESİ'!$B$4:$H$697,5,0)))</f>
        <v>BEYZANUR UÇAK</v>
      </c>
      <c r="N11" s="353" t="str">
        <f>IF(ISERROR(VLOOKUP(J11,'KAYIT LİSTESİ'!$B$4:$H$697,6,0)),"",(VLOOKUP(J11,'KAYIT LİSTESİ'!$B$4:$H$697,6,0)))</f>
        <v>TRABZON</v>
      </c>
      <c r="O11" s="213"/>
    </row>
    <row r="12" spans="1:15" ht="51" customHeight="1">
      <c r="A12" s="72">
        <v>6</v>
      </c>
      <c r="B12" s="212" t="s">
        <v>56</v>
      </c>
      <c r="C12" s="328">
        <f>IF(ISERROR(VLOOKUP(B12,'KAYIT LİSTESİ'!$B$4:$H$697,2,0)),"",(VLOOKUP(B12,'KAYIT LİSTESİ'!$B$4:$H$697,2,0)))</f>
        <v>762</v>
      </c>
      <c r="D12" s="329">
        <f>IF(ISERROR(VLOOKUP(B12,'KAYIT LİSTESİ'!$B$4:$H$697,4,0)),"",(VLOOKUP(B12,'KAYIT LİSTESİ'!$B$4:$H$697,4,0)))</f>
        <v>36756</v>
      </c>
      <c r="E12" s="330" t="str">
        <f>IF(ISERROR(VLOOKUP(B12,'KAYIT LİSTESİ'!$B$4:$H$697,5,0)),"",(VLOOKUP(B12,'KAYIT LİSTESİ'!$B$4:$H$697,5,0)))</f>
        <v>EBRU YILMAZ</v>
      </c>
      <c r="F12" s="330" t="str">
        <f>IF(ISERROR(VLOOKUP(B12,'KAYIT LİSTESİ'!$B$4:$H$697,6,0)),"",(VLOOKUP(B12,'KAYIT LİSTESİ'!$B$4:$H$697,6,0)))</f>
        <v>GAZİANTEP</v>
      </c>
      <c r="G12" s="187"/>
      <c r="H12" s="227"/>
      <c r="I12" s="72">
        <v>5</v>
      </c>
      <c r="J12" s="212" t="s">
        <v>455</v>
      </c>
      <c r="K12" s="334">
        <f>IF(ISERROR(VLOOKUP(J12,'KAYIT LİSTESİ'!$B$4:$H$697,2,0)),"",(VLOOKUP(J12,'KAYIT LİSTESİ'!$B$4:$H$697,2,0)))</f>
        <v>944</v>
      </c>
      <c r="L12" s="335">
        <f>IF(ISERROR(VLOOKUP(J12,'KAYIT LİSTESİ'!$B$4:$H$697,4,0)),"",(VLOOKUP(J12,'KAYIT LİSTESİ'!$B$4:$H$697,4,0)))</f>
        <v>36526</v>
      </c>
      <c r="M12" s="353" t="str">
        <f>IF(ISERROR(VLOOKUP(J12,'KAYIT LİSTESİ'!$B$4:$H$697,5,0)),"",(VLOOKUP(J12,'KAYIT LİSTESİ'!$B$4:$H$697,5,0)))</f>
        <v>HASRET URNEK</v>
      </c>
      <c r="N12" s="353" t="str">
        <f>IF(ISERROR(VLOOKUP(J12,'KAYIT LİSTESİ'!$B$4:$H$697,6,0)),"",(VLOOKUP(J12,'KAYIT LİSTESİ'!$B$4:$H$697,6,0)))</f>
        <v>MUŞ</v>
      </c>
      <c r="O12" s="213"/>
    </row>
    <row r="13" spans="1:15" ht="51" customHeight="1">
      <c r="A13" s="72">
        <v>7</v>
      </c>
      <c r="B13" s="212" t="s">
        <v>182</v>
      </c>
      <c r="C13" s="328">
        <f>IF(ISERROR(VLOOKUP(B13,'KAYIT LİSTESİ'!$B$4:$H$697,2,0)),"",(VLOOKUP(B13,'KAYIT LİSTESİ'!$B$4:$H$697,2,0)))</f>
        <v>482</v>
      </c>
      <c r="D13" s="329">
        <f>IF(ISERROR(VLOOKUP(B13,'KAYIT LİSTESİ'!$B$4:$H$697,4,0)),"",(VLOOKUP(B13,'KAYIT LİSTESİ'!$B$4:$H$697,4,0)))</f>
        <v>36670</v>
      </c>
      <c r="E13" s="330" t="str">
        <f>IF(ISERROR(VLOOKUP(B13,'KAYIT LİSTESİ'!$B$4:$H$697,5,0)),"",(VLOOKUP(B13,'KAYIT LİSTESİ'!$B$4:$H$697,5,0)))</f>
        <v>FİLİZ KARAKOÇ</v>
      </c>
      <c r="F13" s="330" t="str">
        <f>IF(ISERROR(VLOOKUP(B13,'KAYIT LİSTESİ'!$B$4:$H$697,6,0)),"",(VLOOKUP(B13,'KAYIT LİSTESİ'!$B$4:$H$697,6,0)))</f>
        <v>SAMSUN</v>
      </c>
      <c r="G13" s="187"/>
      <c r="H13" s="227"/>
      <c r="I13" s="72">
        <v>6</v>
      </c>
      <c r="J13" s="212" t="s">
        <v>456</v>
      </c>
      <c r="K13" s="334">
        <f>IF(ISERROR(VLOOKUP(J13,'KAYIT LİSTESİ'!$B$4:$H$697,2,0)),"",(VLOOKUP(J13,'KAYIT LİSTESİ'!$B$4:$H$697,2,0)))</f>
        <v>231</v>
      </c>
      <c r="L13" s="335">
        <f>IF(ISERROR(VLOOKUP(J13,'KAYIT LİSTESİ'!$B$4:$H$697,4,0)),"",(VLOOKUP(J13,'KAYIT LİSTESİ'!$B$4:$H$697,4,0)))</f>
        <v>36772</v>
      </c>
      <c r="M13" s="353" t="str">
        <f>IF(ISERROR(VLOOKUP(J13,'KAYIT LİSTESİ'!$B$4:$H$697,5,0)),"",(VLOOKUP(J13,'KAYIT LİSTESİ'!$B$4:$H$697,5,0)))</f>
        <v>BENSU VAROL</v>
      </c>
      <c r="N13" s="353" t="str">
        <f>IF(ISERROR(VLOOKUP(J13,'KAYIT LİSTESİ'!$B$4:$H$697,6,0)),"",(VLOOKUP(J13,'KAYIT LİSTESİ'!$B$4:$H$697,6,0)))</f>
        <v>TEKİRDAĞ</v>
      </c>
      <c r="O13" s="213"/>
    </row>
    <row r="14" spans="1:15" ht="51" customHeight="1">
      <c r="A14" s="72">
        <v>8</v>
      </c>
      <c r="B14" s="212" t="s">
        <v>183</v>
      </c>
      <c r="C14" s="328">
        <f>IF(ISERROR(VLOOKUP(B14,'KAYIT LİSTESİ'!$B$4:$H$697,2,0)),"",(VLOOKUP(B14,'KAYIT LİSTESİ'!$B$4:$H$697,2,0)))</f>
        <v>774</v>
      </c>
      <c r="D14" s="329">
        <f>IF(ISERROR(VLOOKUP(B14,'KAYIT LİSTESİ'!$B$4:$H$697,4,0)),"",(VLOOKUP(B14,'KAYIT LİSTESİ'!$B$4:$H$697,4,0)))</f>
        <v>36681</v>
      </c>
      <c r="E14" s="330" t="str">
        <f>IF(ISERROR(VLOOKUP(B14,'KAYIT LİSTESİ'!$B$4:$H$697,5,0)),"",(VLOOKUP(B14,'KAYIT LİSTESİ'!$B$4:$H$697,5,0)))</f>
        <v>MEDİNE ÖKTE</v>
      </c>
      <c r="F14" s="330" t="str">
        <f>IF(ISERROR(VLOOKUP(B14,'KAYIT LİSTESİ'!$B$4:$H$697,6,0)),"",(VLOOKUP(B14,'KAYIT LİSTESİ'!$B$4:$H$697,6,0)))</f>
        <v>ŞANLIURFA</v>
      </c>
      <c r="G14" s="187"/>
      <c r="H14" s="227"/>
      <c r="I14" s="72">
        <v>7</v>
      </c>
      <c r="J14" s="212" t="s">
        <v>457</v>
      </c>
      <c r="K14" s="334">
        <f>IF(ISERROR(VLOOKUP(J14,'KAYIT LİSTESİ'!$B$4:$H$697,2,0)),"",(VLOOKUP(J14,'KAYIT LİSTESİ'!$B$4:$H$697,2,0)))</f>
        <v>16</v>
      </c>
      <c r="L14" s="335">
        <f>IF(ISERROR(VLOOKUP(J14,'KAYIT LİSTESİ'!$B$4:$H$697,4,0)),"",(VLOOKUP(J14,'KAYIT LİSTESİ'!$B$4:$H$697,4,0)))</f>
        <v>36563</v>
      </c>
      <c r="M14" s="353" t="str">
        <f>IF(ISERROR(VLOOKUP(J14,'KAYIT LİSTESİ'!$B$4:$H$697,5,0)),"",(VLOOKUP(J14,'KAYIT LİSTESİ'!$B$4:$H$697,5,0)))</f>
        <v>RÜMEYSA ÖKDEM</v>
      </c>
      <c r="N14" s="353" t="str">
        <f>IF(ISERROR(VLOOKUP(J14,'KAYIT LİSTESİ'!$B$4:$H$697,6,0)),"",(VLOOKUP(J14,'KAYIT LİSTESİ'!$B$4:$H$697,6,0)))</f>
        <v>BURSA</v>
      </c>
      <c r="O14" s="213"/>
    </row>
    <row r="15" spans="1:15" ht="51" customHeight="1">
      <c r="A15" s="72">
        <v>9</v>
      </c>
      <c r="B15" s="212" t="s">
        <v>184</v>
      </c>
      <c r="C15" s="328">
        <f>IF(ISERROR(VLOOKUP(B15,'KAYIT LİSTESİ'!$B$4:$H$697,2,0)),"",(VLOOKUP(B15,'KAYIT LİSTESİ'!$B$4:$H$697,2,0)))</f>
        <v>36</v>
      </c>
      <c r="D15" s="329">
        <f>IF(ISERROR(VLOOKUP(B15,'KAYIT LİSTESİ'!$B$4:$H$697,4,0)),"",(VLOOKUP(B15,'KAYIT LİSTESİ'!$B$4:$H$697,4,0)))</f>
        <v>37153</v>
      </c>
      <c r="E15" s="330" t="str">
        <f>IF(ISERROR(VLOOKUP(B15,'KAYIT LİSTESİ'!$B$4:$H$697,5,0)),"",(VLOOKUP(B15,'KAYIT LİSTESİ'!$B$4:$H$697,5,0)))</f>
        <v>ZEHRA ERHAN</v>
      </c>
      <c r="F15" s="330" t="str">
        <f>IF(ISERROR(VLOOKUP(B15,'KAYIT LİSTESİ'!$B$4:$H$697,6,0)),"",(VLOOKUP(B15,'KAYIT LİSTESİ'!$B$4:$H$697,6,0)))</f>
        <v>İSTANBUL ANADOLU</v>
      </c>
      <c r="G15" s="187"/>
      <c r="H15" s="227"/>
      <c r="I15" s="72">
        <v>8</v>
      </c>
      <c r="J15" s="212" t="s">
        <v>458</v>
      </c>
      <c r="K15" s="334">
        <f>IF(ISERROR(VLOOKUP(J15,'KAYIT LİSTESİ'!$B$4:$H$697,2,0)),"",(VLOOKUP(J15,'KAYIT LİSTESİ'!$B$4:$H$697,2,0)))</f>
        <v>404</v>
      </c>
      <c r="L15" s="335">
        <f>IF(ISERROR(VLOOKUP(J15,'KAYIT LİSTESİ'!$B$4:$H$697,4,0)),"",(VLOOKUP(J15,'KAYIT LİSTESİ'!$B$4:$H$697,4,0)))</f>
        <v>36773</v>
      </c>
      <c r="M15" s="353" t="str">
        <f>IF(ISERROR(VLOOKUP(J15,'KAYIT LİSTESİ'!$B$4:$H$697,5,0)),"",(VLOOKUP(J15,'KAYIT LİSTESİ'!$B$4:$H$697,5,0)))</f>
        <v>SENA NUR AKGÜN</v>
      </c>
      <c r="N15" s="353" t="str">
        <f>IF(ISERROR(VLOOKUP(J15,'KAYIT LİSTESİ'!$B$4:$H$697,6,0)),"",(VLOOKUP(J15,'KAYIT LİSTESİ'!$B$4:$H$697,6,0)))</f>
        <v>ANKARA</v>
      </c>
      <c r="O15" s="213"/>
    </row>
    <row r="16" spans="1:15" ht="51" customHeight="1">
      <c r="A16" s="72">
        <v>10</v>
      </c>
      <c r="B16" s="212" t="s">
        <v>185</v>
      </c>
      <c r="C16" s="328">
        <f>IF(ISERROR(VLOOKUP(B16,'KAYIT LİSTESİ'!$B$4:$H$697,2,0)),"",(VLOOKUP(B16,'KAYIT LİSTESİ'!$B$4:$H$697,2,0)))</f>
        <v>943</v>
      </c>
      <c r="D16" s="329">
        <f>IF(ISERROR(VLOOKUP(B16,'KAYIT LİSTESİ'!$B$4:$H$697,4,0)),"",(VLOOKUP(B16,'KAYIT LİSTESİ'!$B$4:$H$697,4,0)))</f>
        <v>36628</v>
      </c>
      <c r="E16" s="330" t="str">
        <f>IF(ISERROR(VLOOKUP(B16,'KAYIT LİSTESİ'!$B$4:$H$697,5,0)),"",(VLOOKUP(B16,'KAYIT LİSTESİ'!$B$4:$H$697,5,0)))</f>
        <v>MEHTAP ALTUN</v>
      </c>
      <c r="F16" s="330" t="str">
        <f>IF(ISERROR(VLOOKUP(B16,'KAYIT LİSTESİ'!$B$4:$H$697,6,0)),"",(VLOOKUP(B16,'KAYIT LİSTESİ'!$B$4:$H$697,6,0)))</f>
        <v>MUŞ</v>
      </c>
      <c r="G16" s="187"/>
      <c r="H16" s="227"/>
      <c r="I16" s="72">
        <v>9</v>
      </c>
      <c r="J16" s="212" t="s">
        <v>459</v>
      </c>
      <c r="K16" s="334">
        <f>IF(ISERROR(VLOOKUP(J16,'KAYIT LİSTESİ'!$B$4:$H$697,2,0)),"",(VLOOKUP(J16,'KAYIT LİSTESİ'!$B$4:$H$697,2,0)))</f>
        <v>485</v>
      </c>
      <c r="L16" s="335">
        <f>IF(ISERROR(VLOOKUP(J16,'KAYIT LİSTESİ'!$B$4:$H$697,4,0)),"",(VLOOKUP(J16,'KAYIT LİSTESİ'!$B$4:$H$697,4,0)))</f>
        <v>36681</v>
      </c>
      <c r="M16" s="353" t="str">
        <f>IF(ISERROR(VLOOKUP(J16,'KAYIT LİSTESİ'!$B$4:$H$697,5,0)),"",(VLOOKUP(J16,'KAYIT LİSTESİ'!$B$4:$H$697,5,0)))</f>
        <v>AYSUN ARDAL</v>
      </c>
      <c r="N16" s="353" t="str">
        <f>IF(ISERROR(VLOOKUP(J16,'KAYIT LİSTESİ'!$B$4:$H$697,6,0)),"",(VLOOKUP(J16,'KAYIT LİSTESİ'!$B$4:$H$697,6,0)))</f>
        <v>SAMSUN</v>
      </c>
      <c r="O16" s="213"/>
    </row>
    <row r="17" spans="1:15" ht="51" customHeight="1">
      <c r="A17" s="72">
        <v>11</v>
      </c>
      <c r="B17" s="212" t="s">
        <v>186</v>
      </c>
      <c r="C17" s="328">
        <f>IF(ISERROR(VLOOKUP(B17,'KAYIT LİSTESİ'!$B$4:$H$697,2,0)),"",(VLOOKUP(B17,'KAYIT LİSTESİ'!$B$4:$H$697,2,0)))</f>
        <v>234</v>
      </c>
      <c r="D17" s="329">
        <f>IF(ISERROR(VLOOKUP(B17,'KAYIT LİSTESİ'!$B$4:$H$697,4,0)),"",(VLOOKUP(B17,'KAYIT LİSTESİ'!$B$4:$H$697,4,0)))</f>
        <v>36572</v>
      </c>
      <c r="E17" s="330" t="str">
        <f>IF(ISERROR(VLOOKUP(B17,'KAYIT LİSTESİ'!$B$4:$H$697,5,0)),"",(VLOOKUP(B17,'KAYIT LİSTESİ'!$B$4:$H$697,5,0)))</f>
        <v>NURHAN ARDAL</v>
      </c>
      <c r="F17" s="330" t="str">
        <f>IF(ISERROR(VLOOKUP(B17,'KAYIT LİSTESİ'!$B$4:$H$697,6,0)),"",(VLOOKUP(B17,'KAYIT LİSTESİ'!$B$4:$H$697,6,0)))</f>
        <v>TEKİRDAĞ</v>
      </c>
      <c r="G17" s="187"/>
      <c r="H17" s="227"/>
      <c r="I17" s="72">
        <v>10</v>
      </c>
      <c r="J17" s="212" t="s">
        <v>460</v>
      </c>
      <c r="K17" s="334">
        <f>IF(ISERROR(VLOOKUP(J17,'KAYIT LİSTESİ'!$B$4:$H$697,2,0)),"",(VLOOKUP(J17,'KAYIT LİSTESİ'!$B$4:$H$697,2,0)))</f>
        <v>765</v>
      </c>
      <c r="L17" s="335">
        <f>IF(ISERROR(VLOOKUP(J17,'KAYIT LİSTESİ'!$B$4:$H$697,4,0)),"",(VLOOKUP(J17,'KAYIT LİSTESİ'!$B$4:$H$697,4,0)))</f>
        <v>0</v>
      </c>
      <c r="M17" s="353" t="str">
        <f>IF(ISERROR(VLOOKUP(J17,'KAYIT LİSTESİ'!$B$4:$H$697,5,0)),"",(VLOOKUP(J17,'KAYIT LİSTESİ'!$B$4:$H$697,5,0)))</f>
        <v>LEYLA ÖZTÜRK</v>
      </c>
      <c r="N17" s="353" t="str">
        <f>IF(ISERROR(VLOOKUP(J17,'KAYIT LİSTESİ'!$B$4:$H$697,6,0)),"",(VLOOKUP(J17,'KAYIT LİSTESİ'!$B$4:$H$697,6,0)))</f>
        <v>GAZİANTEP</v>
      </c>
      <c r="O17" s="213"/>
    </row>
    <row r="18" spans="1:15" ht="51" customHeight="1">
      <c r="A18" s="72">
        <v>12</v>
      </c>
      <c r="B18" s="212" t="s">
        <v>187</v>
      </c>
      <c r="C18" s="328">
        <f>IF(ISERROR(VLOOKUP(B18,'KAYIT LİSTESİ'!$B$4:$H$697,2,0)),"",(VLOOKUP(B18,'KAYIT LİSTESİ'!$B$4:$H$697,2,0)))</f>
        <v>13</v>
      </c>
      <c r="D18" s="329">
        <f>IF(ISERROR(VLOOKUP(B18,'KAYIT LİSTESİ'!$B$4:$H$697,4,0)),"",(VLOOKUP(B18,'KAYIT LİSTESİ'!$B$4:$H$697,4,0)))</f>
        <v>36850</v>
      </c>
      <c r="E18" s="330" t="str">
        <f>IF(ISERROR(VLOOKUP(B18,'KAYIT LİSTESİ'!$B$4:$H$697,5,0)),"",(VLOOKUP(B18,'KAYIT LİSTESİ'!$B$4:$H$697,5,0)))</f>
        <v>MERVE KAPLAN</v>
      </c>
      <c r="F18" s="330" t="str">
        <f>IF(ISERROR(VLOOKUP(B18,'KAYIT LİSTESİ'!$B$4:$H$697,6,0)),"",(VLOOKUP(B18,'KAYIT LİSTESİ'!$B$4:$H$697,6,0)))</f>
        <v>BURSA</v>
      </c>
      <c r="G18" s="187"/>
      <c r="H18" s="227"/>
      <c r="I18" s="72">
        <v>11</v>
      </c>
      <c r="J18" s="212" t="s">
        <v>461</v>
      </c>
      <c r="K18" s="334">
        <f>IF(ISERROR(VLOOKUP(J18,'KAYIT LİSTESİ'!$B$4:$H$697,2,0)),"",(VLOOKUP(J18,'KAYIT LİSTESİ'!$B$4:$H$697,2,0)))</f>
        <v>773</v>
      </c>
      <c r="L18" s="335">
        <f>IF(ISERROR(VLOOKUP(J18,'KAYIT LİSTESİ'!$B$4:$H$697,4,0)),"",(VLOOKUP(J18,'KAYIT LİSTESİ'!$B$4:$H$697,4,0)))</f>
        <v>36836</v>
      </c>
      <c r="M18" s="353" t="str">
        <f>IF(ISERROR(VLOOKUP(J18,'KAYIT LİSTESİ'!$B$4:$H$697,5,0)),"",(VLOOKUP(J18,'KAYIT LİSTESİ'!$B$4:$H$697,5,0)))</f>
        <v>ZEHRA AKDAĞ</v>
      </c>
      <c r="N18" s="353" t="str">
        <f>IF(ISERROR(VLOOKUP(J18,'KAYIT LİSTESİ'!$B$4:$H$697,6,0)),"",(VLOOKUP(J18,'KAYIT LİSTESİ'!$B$4:$H$697,6,0)))</f>
        <v>ŞANLIURFA</v>
      </c>
      <c r="O18" s="213"/>
    </row>
    <row r="19" spans="1:15" ht="51" customHeight="1">
      <c r="A19" s="570" t="s">
        <v>17</v>
      </c>
      <c r="B19" s="571"/>
      <c r="C19" s="571"/>
      <c r="D19" s="571"/>
      <c r="E19" s="571"/>
      <c r="F19" s="571"/>
      <c r="G19" s="571"/>
      <c r="H19" s="227"/>
      <c r="I19" s="72">
        <v>12</v>
      </c>
      <c r="J19" s="212" t="s">
        <v>462</v>
      </c>
      <c r="K19" s="334">
        <f>IF(ISERROR(VLOOKUP(J19,'KAYIT LİSTESİ'!$B$4:$H$697,2,0)),"",(VLOOKUP(J19,'KAYIT LİSTESİ'!$B$4:$H$697,2,0)))</f>
        <v>39</v>
      </c>
      <c r="L19" s="335">
        <f>IF(ISERROR(VLOOKUP(J19,'KAYIT LİSTESİ'!$B$4:$H$697,4,0)),"",(VLOOKUP(J19,'KAYIT LİSTESİ'!$B$4:$H$697,4,0)))</f>
        <v>37026</v>
      </c>
      <c r="M19" s="353" t="str">
        <f>IF(ISERROR(VLOOKUP(J19,'KAYIT LİSTESİ'!$B$4:$H$697,5,0)),"",(VLOOKUP(J19,'KAYIT LİSTESİ'!$B$4:$H$697,5,0)))</f>
        <v>İREM ZEHRA KARABABA</v>
      </c>
      <c r="N19" s="353" t="str">
        <f>IF(ISERROR(VLOOKUP(J19,'KAYIT LİSTESİ'!$B$4:$H$697,6,0)),"",(VLOOKUP(J19,'KAYIT LİSTESİ'!$B$4:$H$697,6,0)))</f>
        <v>İSTANBUL ANADOLU</v>
      </c>
      <c r="O19" s="213"/>
    </row>
    <row r="20" spans="1:15" ht="51" customHeight="1">
      <c r="A20" s="205" t="s">
        <v>12</v>
      </c>
      <c r="B20" s="205" t="s">
        <v>71</v>
      </c>
      <c r="C20" s="205" t="s">
        <v>70</v>
      </c>
      <c r="D20" s="206" t="s">
        <v>13</v>
      </c>
      <c r="E20" s="207" t="s">
        <v>14</v>
      </c>
      <c r="F20" s="207" t="s">
        <v>350</v>
      </c>
      <c r="G20" s="208" t="s">
        <v>218</v>
      </c>
      <c r="H20" s="227"/>
      <c r="I20" s="72">
        <v>13</v>
      </c>
      <c r="J20" s="212" t="s">
        <v>463</v>
      </c>
      <c r="K20" s="334">
        <f>IF(ISERROR(VLOOKUP(J20,'KAYIT LİSTESİ'!$B$4:$H$697,2,0)),"",(VLOOKUP(J20,'KAYIT LİSTESİ'!$B$4:$H$697,2,0)))</f>
      </c>
      <c r="L20" s="335">
        <f>IF(ISERROR(VLOOKUP(J20,'KAYIT LİSTESİ'!$B$4:$H$697,4,0)),"",(VLOOKUP(J20,'KAYIT LİSTESİ'!$B$4:$H$697,4,0)))</f>
      </c>
      <c r="M20" s="353">
        <f>IF(ISERROR(VLOOKUP(J20,'KAYIT LİSTESİ'!$B$4:$H$697,5,0)),"",(VLOOKUP(J20,'KAYIT LİSTESİ'!$B$4:$H$697,5,0)))</f>
      </c>
      <c r="N20" s="353">
        <f>IF(ISERROR(VLOOKUP(J20,'KAYIT LİSTESİ'!$B$4:$H$697,6,0)),"",(VLOOKUP(J20,'KAYIT LİSTESİ'!$B$4:$H$697,6,0)))</f>
      </c>
      <c r="O20" s="213"/>
    </row>
    <row r="21" spans="1:15" ht="51" customHeight="1">
      <c r="A21" s="72">
        <v>1</v>
      </c>
      <c r="B21" s="212" t="s">
        <v>57</v>
      </c>
      <c r="C21" s="328">
        <f>IF(ISERROR(VLOOKUP(B21,'KAYIT LİSTESİ'!$B$4:$H$697,2,0)),"",(VLOOKUP(B21,'KAYIT LİSTESİ'!$B$4:$H$697,2,0)))</f>
      </c>
      <c r="D21" s="329">
        <f>IF(ISERROR(VLOOKUP(B21,'KAYIT LİSTESİ'!$B$4:$H$697,4,0)),"",(VLOOKUP(B21,'KAYIT LİSTESİ'!$B$4:$H$697,4,0)))</f>
      </c>
      <c r="E21" s="330">
        <f>IF(ISERROR(VLOOKUP(B21,'KAYIT LİSTESİ'!$B$4:$H$697,5,0)),"",(VLOOKUP(B21,'KAYIT LİSTESİ'!$B$4:$H$697,5,0)))</f>
      </c>
      <c r="F21" s="330">
        <f>IF(ISERROR(VLOOKUP(B21,'KAYIT LİSTESİ'!$B$4:$H$697,6,0)),"",(VLOOKUP(B21,'KAYIT LİSTESİ'!$B$4:$H$697,6,0)))</f>
      </c>
      <c r="G21" s="187"/>
      <c r="H21" s="227"/>
      <c r="I21" s="72">
        <v>14</v>
      </c>
      <c r="J21" s="212" t="s">
        <v>464</v>
      </c>
      <c r="K21" s="334">
        <f>IF(ISERROR(VLOOKUP(J21,'KAYIT LİSTESİ'!$B$4:$H$697,2,0)),"",(VLOOKUP(J21,'KAYIT LİSTESİ'!$B$4:$H$697,2,0)))</f>
      </c>
      <c r="L21" s="335">
        <f>IF(ISERROR(VLOOKUP(J21,'KAYIT LİSTESİ'!$B$4:$H$697,4,0)),"",(VLOOKUP(J21,'KAYIT LİSTESİ'!$B$4:$H$697,4,0)))</f>
      </c>
      <c r="M21" s="353">
        <f>IF(ISERROR(VLOOKUP(J21,'KAYIT LİSTESİ'!$B$4:$H$697,5,0)),"",(VLOOKUP(J21,'KAYIT LİSTESİ'!$B$4:$H$697,5,0)))</f>
      </c>
      <c r="N21" s="353">
        <f>IF(ISERROR(VLOOKUP(J21,'KAYIT LİSTESİ'!$B$4:$H$697,6,0)),"",(VLOOKUP(J21,'KAYIT LİSTESİ'!$B$4:$H$697,6,0)))</f>
      </c>
      <c r="O21" s="213"/>
    </row>
    <row r="22" spans="1:15" ht="51" customHeight="1">
      <c r="A22" s="72">
        <v>2</v>
      </c>
      <c r="B22" s="212" t="s">
        <v>58</v>
      </c>
      <c r="C22" s="328">
        <f>IF(ISERROR(VLOOKUP(B22,'KAYIT LİSTESİ'!$B$4:$H$697,2,0)),"",(VLOOKUP(B22,'KAYIT LİSTESİ'!$B$4:$H$697,2,0)))</f>
      </c>
      <c r="D22" s="329">
        <f>IF(ISERROR(VLOOKUP(B22,'KAYIT LİSTESİ'!$B$4:$H$697,4,0)),"",(VLOOKUP(B22,'KAYIT LİSTESİ'!$B$4:$H$697,4,0)))</f>
      </c>
      <c r="E22" s="330">
        <f>IF(ISERROR(VLOOKUP(B22,'KAYIT LİSTESİ'!$B$4:$H$697,5,0)),"",(VLOOKUP(B22,'KAYIT LİSTESİ'!$B$4:$H$697,5,0)))</f>
      </c>
      <c r="F22" s="330">
        <f>IF(ISERROR(VLOOKUP(B22,'KAYIT LİSTESİ'!$B$4:$H$697,6,0)),"",(VLOOKUP(B22,'KAYIT LİSTESİ'!$B$4:$H$697,6,0)))</f>
      </c>
      <c r="G22" s="187"/>
      <c r="H22" s="227"/>
      <c r="I22" s="72">
        <v>15</v>
      </c>
      <c r="J22" s="212" t="s">
        <v>465</v>
      </c>
      <c r="K22" s="334">
        <f>IF(ISERROR(VLOOKUP(J22,'KAYIT LİSTESİ'!$B$4:$H$697,2,0)),"",(VLOOKUP(J22,'KAYIT LİSTESİ'!$B$4:$H$697,2,0)))</f>
      </c>
      <c r="L22" s="335">
        <f>IF(ISERROR(VLOOKUP(J22,'KAYIT LİSTESİ'!$B$4:$H$697,4,0)),"",(VLOOKUP(J22,'KAYIT LİSTESİ'!$B$4:$H$697,4,0)))</f>
      </c>
      <c r="M22" s="353">
        <f>IF(ISERROR(VLOOKUP(J22,'KAYIT LİSTESİ'!$B$4:$H$697,5,0)),"",(VLOOKUP(J22,'KAYIT LİSTESİ'!$B$4:$H$697,5,0)))</f>
      </c>
      <c r="N22" s="353">
        <f>IF(ISERROR(VLOOKUP(J22,'KAYIT LİSTESİ'!$B$4:$H$697,6,0)),"",(VLOOKUP(J22,'KAYIT LİSTESİ'!$B$4:$H$697,6,0)))</f>
      </c>
      <c r="O22" s="213"/>
    </row>
    <row r="23" spans="1:15" ht="51" customHeight="1">
      <c r="A23" s="72">
        <v>3</v>
      </c>
      <c r="B23" s="212" t="s">
        <v>59</v>
      </c>
      <c r="C23" s="328">
        <f>IF(ISERROR(VLOOKUP(B23,'KAYIT LİSTESİ'!$B$4:$H$697,2,0)),"",(VLOOKUP(B23,'KAYIT LİSTESİ'!$B$4:$H$697,2,0)))</f>
      </c>
      <c r="D23" s="329">
        <f>IF(ISERROR(VLOOKUP(B23,'KAYIT LİSTESİ'!$B$4:$H$697,4,0)),"",(VLOOKUP(B23,'KAYIT LİSTESİ'!$B$4:$H$697,4,0)))</f>
      </c>
      <c r="E23" s="330">
        <f>IF(ISERROR(VLOOKUP(B23,'KAYIT LİSTESİ'!$B$4:$H$697,5,0)),"",(VLOOKUP(B23,'KAYIT LİSTESİ'!$B$4:$H$697,5,0)))</f>
      </c>
      <c r="F23" s="330">
        <f>IF(ISERROR(VLOOKUP(B23,'KAYIT LİSTESİ'!$B$4:$H$697,6,0)),"",(VLOOKUP(B23,'KAYIT LİSTESİ'!$B$4:$H$697,6,0)))</f>
      </c>
      <c r="G23" s="187"/>
      <c r="H23" s="227"/>
      <c r="I23" s="72">
        <v>16</v>
      </c>
      <c r="J23" s="212" t="s">
        <v>466</v>
      </c>
      <c r="K23" s="334">
        <f>IF(ISERROR(VLOOKUP(J23,'KAYIT LİSTESİ'!$B$4:$H$697,2,0)),"",(VLOOKUP(J23,'KAYIT LİSTESİ'!$B$4:$H$697,2,0)))</f>
      </c>
      <c r="L23" s="335">
        <f>IF(ISERROR(VLOOKUP(J23,'KAYIT LİSTESİ'!$B$4:$H$697,4,0)),"",(VLOOKUP(J23,'KAYIT LİSTESİ'!$B$4:$H$697,4,0)))</f>
      </c>
      <c r="M23" s="353">
        <f>IF(ISERROR(VLOOKUP(J23,'KAYIT LİSTESİ'!$B$4:$H$697,5,0)),"",(VLOOKUP(J23,'KAYIT LİSTESİ'!$B$4:$H$697,5,0)))</f>
      </c>
      <c r="N23" s="353">
        <f>IF(ISERROR(VLOOKUP(J23,'KAYIT LİSTESİ'!$B$4:$H$697,6,0)),"",(VLOOKUP(J23,'KAYIT LİSTESİ'!$B$4:$H$697,6,0)))</f>
      </c>
      <c r="O23" s="213"/>
    </row>
    <row r="24" spans="1:15" ht="51" customHeight="1">
      <c r="A24" s="72">
        <v>4</v>
      </c>
      <c r="B24" s="212" t="s">
        <v>60</v>
      </c>
      <c r="C24" s="328">
        <f>IF(ISERROR(VLOOKUP(B24,'KAYIT LİSTESİ'!$B$4:$H$697,2,0)),"",(VLOOKUP(B24,'KAYIT LİSTESİ'!$B$4:$H$697,2,0)))</f>
      </c>
      <c r="D24" s="329">
        <f>IF(ISERROR(VLOOKUP(B24,'KAYIT LİSTESİ'!$B$4:$H$697,4,0)),"",(VLOOKUP(B24,'KAYIT LİSTESİ'!$B$4:$H$697,4,0)))</f>
      </c>
      <c r="E24" s="330">
        <f>IF(ISERROR(VLOOKUP(B24,'KAYIT LİSTESİ'!$B$4:$H$697,5,0)),"",(VLOOKUP(B24,'KAYIT LİSTESİ'!$B$4:$H$697,5,0)))</f>
      </c>
      <c r="F24" s="330">
        <f>IF(ISERROR(VLOOKUP(B24,'KAYIT LİSTESİ'!$B$4:$H$697,6,0)),"",(VLOOKUP(B24,'KAYIT LİSTESİ'!$B$4:$H$697,6,0)))</f>
      </c>
      <c r="G24" s="187"/>
      <c r="H24" s="227"/>
      <c r="I24" s="72">
        <v>17</v>
      </c>
      <c r="J24" s="212" t="s">
        <v>467</v>
      </c>
      <c r="K24" s="334">
        <f>IF(ISERROR(VLOOKUP(J24,'KAYIT LİSTESİ'!$B$4:$H$697,2,0)),"",(VLOOKUP(J24,'KAYIT LİSTESİ'!$B$4:$H$697,2,0)))</f>
      </c>
      <c r="L24" s="335">
        <f>IF(ISERROR(VLOOKUP(J24,'KAYIT LİSTESİ'!$B$4:$H$697,4,0)),"",(VLOOKUP(J24,'KAYIT LİSTESİ'!$B$4:$H$697,4,0)))</f>
      </c>
      <c r="M24" s="353">
        <f>IF(ISERROR(VLOOKUP(J24,'KAYIT LİSTESİ'!$B$4:$H$697,5,0)),"",(VLOOKUP(J24,'KAYIT LİSTESİ'!$B$4:$H$697,5,0)))</f>
      </c>
      <c r="N24" s="353">
        <f>IF(ISERROR(VLOOKUP(J24,'KAYIT LİSTESİ'!$B$4:$H$697,6,0)),"",(VLOOKUP(J24,'KAYIT LİSTESİ'!$B$4:$H$697,6,0)))</f>
      </c>
      <c r="O24" s="213"/>
    </row>
    <row r="25" spans="1:15" ht="51" customHeight="1">
      <c r="A25" s="72">
        <v>5</v>
      </c>
      <c r="B25" s="212" t="s">
        <v>61</v>
      </c>
      <c r="C25" s="328">
        <f>IF(ISERROR(VLOOKUP(B25,'KAYIT LİSTESİ'!$B$4:$H$697,2,0)),"",(VLOOKUP(B25,'KAYIT LİSTESİ'!$B$4:$H$697,2,0)))</f>
      </c>
      <c r="D25" s="329">
        <f>IF(ISERROR(VLOOKUP(B25,'KAYIT LİSTESİ'!$B$4:$H$697,4,0)),"",(VLOOKUP(B25,'KAYIT LİSTESİ'!$B$4:$H$697,4,0)))</f>
      </c>
      <c r="E25" s="330">
        <f>IF(ISERROR(VLOOKUP(B25,'KAYIT LİSTESİ'!$B$4:$H$697,5,0)),"",(VLOOKUP(B25,'KAYIT LİSTESİ'!$B$4:$H$697,5,0)))</f>
      </c>
      <c r="F25" s="330">
        <f>IF(ISERROR(VLOOKUP(B25,'KAYIT LİSTESİ'!$B$4:$H$697,6,0)),"",(VLOOKUP(B25,'KAYIT LİSTESİ'!$B$4:$H$697,6,0)))</f>
      </c>
      <c r="G25" s="187"/>
      <c r="H25" s="227"/>
      <c r="I25" s="72">
        <v>18</v>
      </c>
      <c r="J25" s="212" t="s">
        <v>468</v>
      </c>
      <c r="K25" s="334">
        <f>IF(ISERROR(VLOOKUP(J25,'KAYIT LİSTESİ'!$B$4:$H$697,2,0)),"",(VLOOKUP(J25,'KAYIT LİSTESİ'!$B$4:$H$697,2,0)))</f>
      </c>
      <c r="L25" s="335">
        <f>IF(ISERROR(VLOOKUP(J25,'KAYIT LİSTESİ'!$B$4:$H$697,4,0)),"",(VLOOKUP(J25,'KAYIT LİSTESİ'!$B$4:$H$697,4,0)))</f>
      </c>
      <c r="M25" s="353">
        <f>IF(ISERROR(VLOOKUP(J25,'KAYIT LİSTESİ'!$B$4:$H$697,5,0)),"",(VLOOKUP(J25,'KAYIT LİSTESİ'!$B$4:$H$697,5,0)))</f>
      </c>
      <c r="N25" s="353">
        <f>IF(ISERROR(VLOOKUP(J25,'KAYIT LİSTESİ'!$B$4:$H$697,6,0)),"",(VLOOKUP(J25,'KAYIT LİSTESİ'!$B$4:$H$697,6,0)))</f>
      </c>
      <c r="O25" s="213"/>
    </row>
    <row r="26" spans="1:15" ht="51" customHeight="1">
      <c r="A26" s="72">
        <v>6</v>
      </c>
      <c r="B26" s="212" t="s">
        <v>62</v>
      </c>
      <c r="C26" s="328">
        <f>IF(ISERROR(VLOOKUP(B26,'KAYIT LİSTESİ'!$B$4:$H$697,2,0)),"",(VLOOKUP(B26,'KAYIT LİSTESİ'!$B$4:$H$697,2,0)))</f>
      </c>
      <c r="D26" s="329">
        <f>IF(ISERROR(VLOOKUP(B26,'KAYIT LİSTESİ'!$B$4:$H$697,4,0)),"",(VLOOKUP(B26,'KAYIT LİSTESİ'!$B$4:$H$697,4,0)))</f>
      </c>
      <c r="E26" s="330">
        <f>IF(ISERROR(VLOOKUP(B26,'KAYIT LİSTESİ'!$B$4:$H$697,5,0)),"",(VLOOKUP(B26,'KAYIT LİSTESİ'!$B$4:$H$697,5,0)))</f>
      </c>
      <c r="F26" s="330">
        <f>IF(ISERROR(VLOOKUP(B26,'KAYIT LİSTESİ'!$B$4:$H$697,6,0)),"",(VLOOKUP(B26,'KAYIT LİSTESİ'!$B$4:$H$697,6,0)))</f>
      </c>
      <c r="G26" s="187"/>
      <c r="H26" s="227"/>
      <c r="I26" s="72">
        <v>19</v>
      </c>
      <c r="J26" s="212" t="s">
        <v>469</v>
      </c>
      <c r="K26" s="334">
        <f>IF(ISERROR(VLOOKUP(J26,'KAYIT LİSTESİ'!$B$4:$H$697,2,0)),"",(VLOOKUP(J26,'KAYIT LİSTESİ'!$B$4:$H$697,2,0)))</f>
      </c>
      <c r="L26" s="335">
        <f>IF(ISERROR(VLOOKUP(J26,'KAYIT LİSTESİ'!$B$4:$H$697,4,0)),"",(VLOOKUP(J26,'KAYIT LİSTESİ'!$B$4:$H$697,4,0)))</f>
      </c>
      <c r="M26" s="353">
        <f>IF(ISERROR(VLOOKUP(J26,'KAYIT LİSTESİ'!$B$4:$H$697,5,0)),"",(VLOOKUP(J26,'KAYIT LİSTESİ'!$B$4:$H$697,5,0)))</f>
      </c>
      <c r="N26" s="353">
        <f>IF(ISERROR(VLOOKUP(J26,'KAYIT LİSTESİ'!$B$4:$H$697,6,0)),"",(VLOOKUP(J26,'KAYIT LİSTESİ'!$B$4:$H$697,6,0)))</f>
      </c>
      <c r="O26" s="213"/>
    </row>
    <row r="27" spans="1:15" ht="51" customHeight="1">
      <c r="A27" s="72">
        <v>7</v>
      </c>
      <c r="B27" s="212" t="s">
        <v>188</v>
      </c>
      <c r="C27" s="328">
        <f>IF(ISERROR(VLOOKUP(B27,'KAYIT LİSTESİ'!$B$4:$H$697,2,0)),"",(VLOOKUP(B27,'KAYIT LİSTESİ'!$B$4:$H$697,2,0)))</f>
      </c>
      <c r="D27" s="329">
        <f>IF(ISERROR(VLOOKUP(B27,'KAYIT LİSTESİ'!$B$4:$H$697,4,0)),"",(VLOOKUP(B27,'KAYIT LİSTESİ'!$B$4:$H$697,4,0)))</f>
      </c>
      <c r="E27" s="330">
        <f>IF(ISERROR(VLOOKUP(B27,'KAYIT LİSTESİ'!$B$4:$H$697,5,0)),"",(VLOOKUP(B27,'KAYIT LİSTESİ'!$B$4:$H$697,5,0)))</f>
      </c>
      <c r="F27" s="330">
        <f>IF(ISERROR(VLOOKUP(B27,'KAYIT LİSTESİ'!$B$4:$H$697,6,0)),"",(VLOOKUP(B27,'KAYIT LİSTESİ'!$B$4:$H$697,6,0)))</f>
      </c>
      <c r="G27" s="187"/>
      <c r="H27" s="227"/>
      <c r="I27" s="72">
        <v>20</v>
      </c>
      <c r="J27" s="212" t="s">
        <v>470</v>
      </c>
      <c r="K27" s="334">
        <f>IF(ISERROR(VLOOKUP(J27,'KAYIT LİSTESİ'!$B$4:$H$697,2,0)),"",(VLOOKUP(J27,'KAYIT LİSTESİ'!$B$4:$H$697,2,0)))</f>
      </c>
      <c r="L27" s="335">
        <f>IF(ISERROR(VLOOKUP(J27,'KAYIT LİSTESİ'!$B$4:$H$697,4,0)),"",(VLOOKUP(J27,'KAYIT LİSTESİ'!$B$4:$H$697,4,0)))</f>
      </c>
      <c r="M27" s="353">
        <f>IF(ISERROR(VLOOKUP(J27,'KAYIT LİSTESİ'!$B$4:$H$697,5,0)),"",(VLOOKUP(J27,'KAYIT LİSTESİ'!$B$4:$H$697,5,0)))</f>
      </c>
      <c r="N27" s="353">
        <f>IF(ISERROR(VLOOKUP(J27,'KAYIT LİSTESİ'!$B$4:$H$697,6,0)),"",(VLOOKUP(J27,'KAYIT LİSTESİ'!$B$4:$H$697,6,0)))</f>
      </c>
      <c r="O27" s="213"/>
    </row>
    <row r="28" spans="1:15" ht="51" customHeight="1">
      <c r="A28" s="72">
        <v>8</v>
      </c>
      <c r="B28" s="212" t="s">
        <v>189</v>
      </c>
      <c r="C28" s="328">
        <f>IF(ISERROR(VLOOKUP(B28,'KAYIT LİSTESİ'!$B$4:$H$697,2,0)),"",(VLOOKUP(B28,'KAYIT LİSTESİ'!$B$4:$H$697,2,0)))</f>
      </c>
      <c r="D28" s="329">
        <f>IF(ISERROR(VLOOKUP(B28,'KAYIT LİSTESİ'!$B$4:$H$697,4,0)),"",(VLOOKUP(B28,'KAYIT LİSTESİ'!$B$4:$H$697,4,0)))</f>
      </c>
      <c r="E28" s="330">
        <f>IF(ISERROR(VLOOKUP(B28,'KAYIT LİSTESİ'!$B$4:$H$697,5,0)),"",(VLOOKUP(B28,'KAYIT LİSTESİ'!$B$4:$H$697,5,0)))</f>
      </c>
      <c r="F28" s="330">
        <f>IF(ISERROR(VLOOKUP(B28,'KAYIT LİSTESİ'!$B$4:$H$697,6,0)),"",(VLOOKUP(B28,'KAYIT LİSTESİ'!$B$4:$H$697,6,0)))</f>
      </c>
      <c r="G28" s="187"/>
      <c r="H28" s="227"/>
      <c r="I28" s="72">
        <v>21</v>
      </c>
      <c r="J28" s="212" t="s">
        <v>471</v>
      </c>
      <c r="K28" s="334">
        <f>IF(ISERROR(VLOOKUP(J28,'KAYIT LİSTESİ'!$B$4:$H$697,2,0)),"",(VLOOKUP(J28,'KAYIT LİSTESİ'!$B$4:$H$697,2,0)))</f>
      </c>
      <c r="L28" s="335">
        <f>IF(ISERROR(VLOOKUP(J28,'KAYIT LİSTESİ'!$B$4:$H$697,4,0)),"",(VLOOKUP(J28,'KAYIT LİSTESİ'!$B$4:$H$697,4,0)))</f>
      </c>
      <c r="M28" s="353">
        <f>IF(ISERROR(VLOOKUP(J28,'KAYIT LİSTESİ'!$B$4:$H$697,5,0)),"",(VLOOKUP(J28,'KAYIT LİSTESİ'!$B$4:$H$697,5,0)))</f>
      </c>
      <c r="N28" s="353">
        <f>IF(ISERROR(VLOOKUP(J28,'KAYIT LİSTESİ'!$B$4:$H$697,6,0)),"",(VLOOKUP(J28,'KAYIT LİSTESİ'!$B$4:$H$697,6,0)))</f>
      </c>
      <c r="O28" s="213"/>
    </row>
    <row r="29" spans="1:15" ht="51" customHeight="1">
      <c r="A29" s="72">
        <v>9</v>
      </c>
      <c r="B29" s="212" t="s">
        <v>190</v>
      </c>
      <c r="C29" s="328">
        <f>IF(ISERROR(VLOOKUP(B29,'KAYIT LİSTESİ'!$B$4:$H$697,2,0)),"",(VLOOKUP(B29,'KAYIT LİSTESİ'!$B$4:$H$697,2,0)))</f>
      </c>
      <c r="D29" s="329">
        <f>IF(ISERROR(VLOOKUP(B29,'KAYIT LİSTESİ'!$B$4:$H$697,4,0)),"",(VLOOKUP(B29,'KAYIT LİSTESİ'!$B$4:$H$697,4,0)))</f>
      </c>
      <c r="E29" s="330">
        <f>IF(ISERROR(VLOOKUP(B29,'KAYIT LİSTESİ'!$B$4:$H$697,5,0)),"",(VLOOKUP(B29,'KAYIT LİSTESİ'!$B$4:$H$697,5,0)))</f>
      </c>
      <c r="F29" s="330">
        <f>IF(ISERROR(VLOOKUP(B29,'KAYIT LİSTESİ'!$B$4:$H$697,6,0)),"",(VLOOKUP(B29,'KAYIT LİSTESİ'!$B$4:$H$697,6,0)))</f>
      </c>
      <c r="G29" s="187"/>
      <c r="H29" s="227"/>
      <c r="I29" s="72">
        <v>22</v>
      </c>
      <c r="J29" s="212" t="s">
        <v>472</v>
      </c>
      <c r="K29" s="334">
        <f>IF(ISERROR(VLOOKUP(J29,'KAYIT LİSTESİ'!$B$4:$H$697,2,0)),"",(VLOOKUP(J29,'KAYIT LİSTESİ'!$B$4:$H$697,2,0)))</f>
      </c>
      <c r="L29" s="335">
        <f>IF(ISERROR(VLOOKUP(J29,'KAYIT LİSTESİ'!$B$4:$H$697,4,0)),"",(VLOOKUP(J29,'KAYIT LİSTESİ'!$B$4:$H$697,4,0)))</f>
      </c>
      <c r="M29" s="353">
        <f>IF(ISERROR(VLOOKUP(J29,'KAYIT LİSTESİ'!$B$4:$H$697,5,0)),"",(VLOOKUP(J29,'KAYIT LİSTESİ'!$B$4:$H$697,5,0)))</f>
      </c>
      <c r="N29" s="353">
        <f>IF(ISERROR(VLOOKUP(J29,'KAYIT LİSTESİ'!$B$4:$H$697,6,0)),"",(VLOOKUP(J29,'KAYIT LİSTESİ'!$B$4:$H$697,6,0)))</f>
      </c>
      <c r="O29" s="213"/>
    </row>
    <row r="30" spans="1:15" ht="51" customHeight="1">
      <c r="A30" s="72">
        <v>10</v>
      </c>
      <c r="B30" s="212" t="s">
        <v>191</v>
      </c>
      <c r="C30" s="328">
        <f>IF(ISERROR(VLOOKUP(B30,'KAYIT LİSTESİ'!$B$4:$H$697,2,0)),"",(VLOOKUP(B30,'KAYIT LİSTESİ'!$B$4:$H$697,2,0)))</f>
      </c>
      <c r="D30" s="329">
        <f>IF(ISERROR(VLOOKUP(B30,'KAYIT LİSTESİ'!$B$4:$H$697,4,0)),"",(VLOOKUP(B30,'KAYIT LİSTESİ'!$B$4:$H$697,4,0)))</f>
      </c>
      <c r="E30" s="330">
        <f>IF(ISERROR(VLOOKUP(B30,'KAYIT LİSTESİ'!$B$4:$H$697,5,0)),"",(VLOOKUP(B30,'KAYIT LİSTESİ'!$B$4:$H$697,5,0)))</f>
      </c>
      <c r="F30" s="330">
        <f>IF(ISERROR(VLOOKUP(B30,'KAYIT LİSTESİ'!$B$4:$H$697,6,0)),"",(VLOOKUP(B30,'KAYIT LİSTESİ'!$B$4:$H$697,6,0)))</f>
      </c>
      <c r="G30" s="187"/>
      <c r="H30" s="227"/>
      <c r="I30" s="72">
        <v>23</v>
      </c>
      <c r="J30" s="212" t="s">
        <v>473</v>
      </c>
      <c r="K30" s="334">
        <f>IF(ISERROR(VLOOKUP(J30,'KAYIT LİSTESİ'!$B$4:$H$697,2,0)),"",(VLOOKUP(J30,'KAYIT LİSTESİ'!$B$4:$H$697,2,0)))</f>
      </c>
      <c r="L30" s="335">
        <f>IF(ISERROR(VLOOKUP(J30,'KAYIT LİSTESİ'!$B$4:$H$697,4,0)),"",(VLOOKUP(J30,'KAYIT LİSTESİ'!$B$4:$H$697,4,0)))</f>
      </c>
      <c r="M30" s="353">
        <f>IF(ISERROR(VLOOKUP(J30,'KAYIT LİSTESİ'!$B$4:$H$697,5,0)),"",(VLOOKUP(J30,'KAYIT LİSTESİ'!$B$4:$H$697,5,0)))</f>
      </c>
      <c r="N30" s="353">
        <f>IF(ISERROR(VLOOKUP(J30,'KAYIT LİSTESİ'!$B$4:$H$697,6,0)),"",(VLOOKUP(J30,'KAYIT LİSTESİ'!$B$4:$H$697,6,0)))</f>
      </c>
      <c r="O30" s="213"/>
    </row>
    <row r="31" spans="1:15" ht="51" customHeight="1">
      <c r="A31" s="72">
        <v>11</v>
      </c>
      <c r="B31" s="212" t="s">
        <v>192</v>
      </c>
      <c r="C31" s="328">
        <f>IF(ISERROR(VLOOKUP(B31,'KAYIT LİSTESİ'!$B$4:$H$697,2,0)),"",(VLOOKUP(B31,'KAYIT LİSTESİ'!$B$4:$H$697,2,0)))</f>
      </c>
      <c r="D31" s="329">
        <f>IF(ISERROR(VLOOKUP(B31,'KAYIT LİSTESİ'!$B$4:$H$697,4,0)),"",(VLOOKUP(B31,'KAYIT LİSTESİ'!$B$4:$H$697,4,0)))</f>
      </c>
      <c r="E31" s="330">
        <f>IF(ISERROR(VLOOKUP(B31,'KAYIT LİSTESİ'!$B$4:$H$697,5,0)),"",(VLOOKUP(B31,'KAYIT LİSTESİ'!$B$4:$H$697,5,0)))</f>
      </c>
      <c r="F31" s="330">
        <f>IF(ISERROR(VLOOKUP(B31,'KAYIT LİSTESİ'!$B$4:$H$697,6,0)),"",(VLOOKUP(B31,'KAYIT LİSTESİ'!$B$4:$H$697,6,0)))</f>
      </c>
      <c r="G31" s="187"/>
      <c r="H31" s="227"/>
      <c r="I31" s="72">
        <v>24</v>
      </c>
      <c r="J31" s="212" t="s">
        <v>474</v>
      </c>
      <c r="K31" s="334">
        <f>IF(ISERROR(VLOOKUP(J31,'KAYIT LİSTESİ'!$B$4:$H$697,2,0)),"",(VLOOKUP(J31,'KAYIT LİSTESİ'!$B$4:$H$697,2,0)))</f>
      </c>
      <c r="L31" s="335">
        <f>IF(ISERROR(VLOOKUP(J31,'KAYIT LİSTESİ'!$B$4:$H$697,4,0)),"",(VLOOKUP(J31,'KAYIT LİSTESİ'!$B$4:$H$697,4,0)))</f>
      </c>
      <c r="M31" s="353">
        <f>IF(ISERROR(VLOOKUP(J31,'KAYIT LİSTESİ'!$B$4:$H$697,5,0)),"",(VLOOKUP(J31,'KAYIT LİSTESİ'!$B$4:$H$697,5,0)))</f>
      </c>
      <c r="N31" s="353">
        <f>IF(ISERROR(VLOOKUP(J31,'KAYIT LİSTESİ'!$B$4:$H$697,6,0)),"",(VLOOKUP(J31,'KAYIT LİSTESİ'!$B$4:$H$697,6,0)))</f>
      </c>
      <c r="O31" s="213"/>
    </row>
    <row r="32" spans="1:15" ht="51" customHeight="1">
      <c r="A32" s="72">
        <v>12</v>
      </c>
      <c r="B32" s="212" t="s">
        <v>193</v>
      </c>
      <c r="C32" s="328">
        <f>IF(ISERROR(VLOOKUP(B32,'KAYIT LİSTESİ'!$B$4:$H$697,2,0)),"",(VLOOKUP(B32,'KAYIT LİSTESİ'!$B$4:$H$697,2,0)))</f>
      </c>
      <c r="D32" s="329">
        <f>IF(ISERROR(VLOOKUP(B32,'KAYIT LİSTESİ'!$B$4:$H$697,4,0)),"",(VLOOKUP(B32,'KAYIT LİSTESİ'!$B$4:$H$697,4,0)))</f>
      </c>
      <c r="E32" s="330">
        <f>IF(ISERROR(VLOOKUP(B32,'KAYIT LİSTESİ'!$B$4:$H$697,5,0)),"",(VLOOKUP(B32,'KAYIT LİSTESİ'!$B$4:$H$697,5,0)))</f>
      </c>
      <c r="F32" s="330">
        <f>IF(ISERROR(VLOOKUP(B32,'KAYIT LİSTESİ'!$B$4:$H$697,6,0)),"",(VLOOKUP(B32,'KAYIT LİSTESİ'!$B$4:$H$697,6,0)))</f>
      </c>
      <c r="G32" s="187"/>
      <c r="H32" s="227"/>
      <c r="I32" s="72">
        <v>25</v>
      </c>
      <c r="J32" s="212" t="s">
        <v>475</v>
      </c>
      <c r="K32" s="334">
        <f>IF(ISERROR(VLOOKUP(J32,'KAYIT LİSTESİ'!$B$4:$H$697,2,0)),"",(VLOOKUP(J32,'KAYIT LİSTESİ'!$B$4:$H$697,2,0)))</f>
      </c>
      <c r="L32" s="335">
        <f>IF(ISERROR(VLOOKUP(J32,'KAYIT LİSTESİ'!$B$4:$H$697,4,0)),"",(VLOOKUP(J32,'KAYIT LİSTESİ'!$B$4:$H$697,4,0)))</f>
      </c>
      <c r="M32" s="353">
        <f>IF(ISERROR(VLOOKUP(J32,'KAYIT LİSTESİ'!$B$4:$H$697,5,0)),"",(VLOOKUP(J32,'KAYIT LİSTESİ'!$B$4:$H$697,5,0)))</f>
      </c>
      <c r="N32" s="353">
        <f>IF(ISERROR(VLOOKUP(J32,'KAYIT LİSTESİ'!$B$4:$H$697,6,0)),"",(VLOOKUP(J32,'KAYIT LİSTESİ'!$B$4:$H$697,6,0)))</f>
      </c>
      <c r="O32" s="213"/>
    </row>
    <row r="33" spans="1:15" ht="51" customHeight="1">
      <c r="A33" s="570" t="s">
        <v>18</v>
      </c>
      <c r="B33" s="571"/>
      <c r="C33" s="571"/>
      <c r="D33" s="571"/>
      <c r="E33" s="571"/>
      <c r="F33" s="571"/>
      <c r="G33" s="571"/>
      <c r="H33" s="227"/>
      <c r="I33" s="581" t="s">
        <v>333</v>
      </c>
      <c r="J33" s="581"/>
      <c r="K33" s="581"/>
      <c r="L33" s="581"/>
      <c r="M33" s="581"/>
      <c r="N33" s="581"/>
      <c r="O33" s="581"/>
    </row>
    <row r="34" spans="1:15" ht="51" customHeight="1">
      <c r="A34" s="205" t="s">
        <v>12</v>
      </c>
      <c r="B34" s="205" t="s">
        <v>71</v>
      </c>
      <c r="C34" s="205" t="s">
        <v>70</v>
      </c>
      <c r="D34" s="206" t="s">
        <v>13</v>
      </c>
      <c r="E34" s="207" t="s">
        <v>14</v>
      </c>
      <c r="F34" s="207" t="s">
        <v>350</v>
      </c>
      <c r="G34" s="208" t="s">
        <v>218</v>
      </c>
      <c r="H34" s="227"/>
      <c r="I34" s="228" t="s">
        <v>6</v>
      </c>
      <c r="J34" s="234"/>
      <c r="K34" s="228" t="s">
        <v>69</v>
      </c>
      <c r="L34" s="228" t="s">
        <v>21</v>
      </c>
      <c r="M34" s="228" t="s">
        <v>7</v>
      </c>
      <c r="N34" s="228" t="s">
        <v>350</v>
      </c>
      <c r="O34" s="228" t="s">
        <v>228</v>
      </c>
    </row>
    <row r="35" spans="1:15" ht="51" customHeight="1">
      <c r="A35" s="72">
        <v>1</v>
      </c>
      <c r="B35" s="212" t="s">
        <v>63</v>
      </c>
      <c r="C35" s="328">
        <f>IF(ISERROR(VLOOKUP(B35,'KAYIT LİSTESİ'!$B$4:$H$697,2,0)),"",(VLOOKUP(B35,'KAYIT LİSTESİ'!$B$4:$H$697,2,0)))</f>
      </c>
      <c r="D35" s="329">
        <f>IF(ISERROR(VLOOKUP(B35,'KAYIT LİSTESİ'!$B$4:$H$697,4,0)),"",(VLOOKUP(B35,'KAYIT LİSTESİ'!$B$4:$H$697,4,0)))</f>
      </c>
      <c r="E35" s="330">
        <f>IF(ISERROR(VLOOKUP(B35,'KAYIT LİSTESİ'!$B$4:$H$697,5,0)),"",(VLOOKUP(B35,'KAYIT LİSTESİ'!$B$4:$H$697,5,0)))</f>
      </c>
      <c r="F35" s="330">
        <f>IF(ISERROR(VLOOKUP(B35,'KAYIT LİSTESİ'!$B$4:$H$697,6,0)),"",(VLOOKUP(B35,'KAYIT LİSTESİ'!$B$4:$H$697,6,0)))</f>
      </c>
      <c r="G35" s="187"/>
      <c r="H35" s="227"/>
      <c r="I35" s="93">
        <v>1</v>
      </c>
      <c r="J35" s="94" t="s">
        <v>287</v>
      </c>
      <c r="K35" s="337">
        <f>IF(ISERROR(VLOOKUP(J35,'KAYIT LİSTESİ'!$B$4:$H$697,2,0)),"",(VLOOKUP(J35,'KAYIT LİSTESİ'!$B$4:$H$697,2,0)))</f>
        <v>266</v>
      </c>
      <c r="L35" s="338">
        <f>IF(ISERROR(VLOOKUP(J35,'KAYIT LİSTESİ'!$B$4:$H$697,4,0)),"",(VLOOKUP(J35,'KAYIT LİSTESİ'!$B$4:$H$697,4,0)))</f>
        <v>36702</v>
      </c>
      <c r="M35" s="339" t="str">
        <f>IF(ISERROR(VLOOKUP(J35,'KAYIT LİSTESİ'!$B$4:$H$697,5,0)),"",(VLOOKUP(J35,'KAYIT LİSTESİ'!$B$4:$H$697,5,0)))</f>
        <v>ESRA BARAN</v>
      </c>
      <c r="N35" s="339" t="str">
        <f>IF(ISERROR(VLOOKUP(J35,'KAYIT LİSTESİ'!$B$4:$H$697,6,0)),"",(VLOOKUP(J35,'KAYIT LİSTESİ'!$B$4:$H$697,6,0)))</f>
        <v>ADANA</v>
      </c>
      <c r="O35" s="213"/>
    </row>
    <row r="36" spans="1:15" ht="51" customHeight="1">
      <c r="A36" s="72">
        <v>2</v>
      </c>
      <c r="B36" s="212" t="s">
        <v>64</v>
      </c>
      <c r="C36" s="328">
        <f>IF(ISERROR(VLOOKUP(B36,'KAYIT LİSTESİ'!$B$4:$H$697,2,0)),"",(VLOOKUP(B36,'KAYIT LİSTESİ'!$B$4:$H$697,2,0)))</f>
      </c>
      <c r="D36" s="329">
        <f>IF(ISERROR(VLOOKUP(B36,'KAYIT LİSTESİ'!$B$4:$H$697,4,0)),"",(VLOOKUP(B36,'KAYIT LİSTESİ'!$B$4:$H$697,4,0)))</f>
      </c>
      <c r="E36" s="330">
        <f>IF(ISERROR(VLOOKUP(B36,'KAYIT LİSTESİ'!$B$4:$H$697,5,0)),"",(VLOOKUP(B36,'KAYIT LİSTESİ'!$B$4:$H$697,5,0)))</f>
      </c>
      <c r="F36" s="330">
        <f>IF(ISERROR(VLOOKUP(B36,'KAYIT LİSTESİ'!$B$4:$H$697,6,0)),"",(VLOOKUP(B36,'KAYIT LİSTESİ'!$B$4:$H$697,6,0)))</f>
      </c>
      <c r="G36" s="187"/>
      <c r="H36" s="227"/>
      <c r="I36" s="93">
        <v>2</v>
      </c>
      <c r="J36" s="94" t="s">
        <v>288</v>
      </c>
      <c r="K36" s="337">
        <f>IF(ISERROR(VLOOKUP(J36,'KAYIT LİSTESİ'!$B$4:$H$697,2,0)),"",(VLOOKUP(J36,'KAYIT LİSTESİ'!$B$4:$H$697,2,0)))</f>
        <v>263</v>
      </c>
      <c r="L36" s="338">
        <f>IF(ISERROR(VLOOKUP(J36,'KAYIT LİSTESİ'!$B$4:$H$697,4,0)),"",(VLOOKUP(J36,'KAYIT LİSTESİ'!$B$4:$H$697,4,0)))</f>
        <v>37144</v>
      </c>
      <c r="M36" s="339" t="str">
        <f>IF(ISERROR(VLOOKUP(J36,'KAYIT LİSTESİ'!$B$4:$H$697,5,0)),"",(VLOOKUP(J36,'KAYIT LİSTESİ'!$B$4:$H$697,5,0)))</f>
        <v>ŞÜKRAN GEZER</v>
      </c>
      <c r="N36" s="339" t="str">
        <f>IF(ISERROR(VLOOKUP(J36,'KAYIT LİSTESİ'!$B$4:$H$697,6,0)),"",(VLOOKUP(J36,'KAYIT LİSTESİ'!$B$4:$H$697,6,0)))</f>
        <v>MERSİN</v>
      </c>
      <c r="O36" s="213"/>
    </row>
    <row r="37" spans="1:15" ht="51" customHeight="1">
      <c r="A37" s="72">
        <v>3</v>
      </c>
      <c r="B37" s="212" t="s">
        <v>65</v>
      </c>
      <c r="C37" s="328">
        <f>IF(ISERROR(VLOOKUP(B37,'KAYIT LİSTESİ'!$B$4:$H$697,2,0)),"",(VLOOKUP(B37,'KAYIT LİSTESİ'!$B$4:$H$697,2,0)))</f>
      </c>
      <c r="D37" s="329">
        <f>IF(ISERROR(VLOOKUP(B37,'KAYIT LİSTESİ'!$B$4:$H$697,4,0)),"",(VLOOKUP(B37,'KAYIT LİSTESİ'!$B$4:$H$697,4,0)))</f>
      </c>
      <c r="E37" s="330">
        <f>IF(ISERROR(VLOOKUP(B37,'KAYIT LİSTESİ'!$B$4:$H$697,5,0)),"",(VLOOKUP(B37,'KAYIT LİSTESİ'!$B$4:$H$697,5,0)))</f>
      </c>
      <c r="F37" s="330">
        <f>IF(ISERROR(VLOOKUP(B37,'KAYIT LİSTESİ'!$B$4:$H$697,6,0)),"",(VLOOKUP(B37,'KAYIT LİSTESİ'!$B$4:$H$697,6,0)))</f>
      </c>
      <c r="G37" s="187"/>
      <c r="H37" s="227"/>
      <c r="I37" s="93">
        <v>3</v>
      </c>
      <c r="J37" s="94" t="s">
        <v>289</v>
      </c>
      <c r="K37" s="337">
        <f>IF(ISERROR(VLOOKUP(J37,'KAYIT LİSTESİ'!$B$4:$H$697,2,0)),"",(VLOOKUP(J37,'KAYIT LİSTESİ'!$B$4:$H$697,2,0)))</f>
        <v>501</v>
      </c>
      <c r="L37" s="338">
        <f>IF(ISERROR(VLOOKUP(J37,'KAYIT LİSTESİ'!$B$4:$H$697,4,0)),"",(VLOOKUP(J37,'KAYIT LİSTESİ'!$B$4:$H$697,4,0)))</f>
        <v>36558</v>
      </c>
      <c r="M37" s="339" t="str">
        <f>IF(ISERROR(VLOOKUP(J37,'KAYIT LİSTESİ'!$B$4:$H$697,5,0)),"",(VLOOKUP(J37,'KAYIT LİSTESİ'!$B$4:$H$697,5,0)))</f>
        <v>GAYE GÖKTEPE</v>
      </c>
      <c r="N37" s="339" t="str">
        <f>IF(ISERROR(VLOOKUP(J37,'KAYIT LİSTESİ'!$B$4:$H$697,6,0)),"",(VLOOKUP(J37,'KAYIT LİSTESİ'!$B$4:$H$697,6,0)))</f>
        <v>ZONGULDAK</v>
      </c>
      <c r="O37" s="213"/>
    </row>
    <row r="38" spans="1:15" ht="51" customHeight="1">
      <c r="A38" s="72">
        <v>4</v>
      </c>
      <c r="B38" s="212" t="s">
        <v>66</v>
      </c>
      <c r="C38" s="328">
        <f>IF(ISERROR(VLOOKUP(B38,'KAYIT LİSTESİ'!$B$4:$H$697,2,0)),"",(VLOOKUP(B38,'KAYIT LİSTESİ'!$B$4:$H$697,2,0)))</f>
      </c>
      <c r="D38" s="329">
        <f>IF(ISERROR(VLOOKUP(B38,'KAYIT LİSTESİ'!$B$4:$H$697,4,0)),"",(VLOOKUP(B38,'KAYIT LİSTESİ'!$B$4:$H$697,4,0)))</f>
      </c>
      <c r="E38" s="330">
        <f>IF(ISERROR(VLOOKUP(B38,'KAYIT LİSTESİ'!$B$4:$H$697,5,0)),"",(VLOOKUP(B38,'KAYIT LİSTESİ'!$B$4:$H$697,5,0)))</f>
      </c>
      <c r="F38" s="330">
        <f>IF(ISERROR(VLOOKUP(B38,'KAYIT LİSTESİ'!$B$4:$H$697,6,0)),"",(VLOOKUP(B38,'KAYIT LİSTESİ'!$B$4:$H$697,6,0)))</f>
      </c>
      <c r="G38" s="187"/>
      <c r="H38" s="227"/>
      <c r="I38" s="93">
        <v>4</v>
      </c>
      <c r="J38" s="94" t="s">
        <v>290</v>
      </c>
      <c r="K38" s="337">
        <f>IF(ISERROR(VLOOKUP(J38,'KAYIT LİSTESİ'!$B$4:$H$697,2,0)),"",(VLOOKUP(J38,'KAYIT LİSTESİ'!$B$4:$H$697,2,0)))</f>
        <v>660</v>
      </c>
      <c r="L38" s="338">
        <f>IF(ISERROR(VLOOKUP(J38,'KAYIT LİSTESİ'!$B$4:$H$697,4,0)),"",(VLOOKUP(J38,'KAYIT LİSTESİ'!$B$4:$H$697,4,0)))</f>
        <v>36718</v>
      </c>
      <c r="M38" s="339" t="str">
        <f>IF(ISERROR(VLOOKUP(J38,'KAYIT LİSTESİ'!$B$4:$H$697,5,0)),"",(VLOOKUP(J38,'KAYIT LİSTESİ'!$B$4:$H$697,5,0)))</f>
        <v>HÜMEYRA PEKTAŞ</v>
      </c>
      <c r="N38" s="339" t="str">
        <f>IF(ISERROR(VLOOKUP(J38,'KAYIT LİSTESİ'!$B$4:$H$697,6,0)),"",(VLOOKUP(J38,'KAYIT LİSTESİ'!$B$4:$H$697,6,0)))</f>
        <v>TRABZON</v>
      </c>
      <c r="O38" s="213"/>
    </row>
    <row r="39" spans="1:15" ht="51" customHeight="1">
      <c r="A39" s="72">
        <v>5</v>
      </c>
      <c r="B39" s="212" t="s">
        <v>67</v>
      </c>
      <c r="C39" s="328">
        <f>IF(ISERROR(VLOOKUP(B39,'KAYIT LİSTESİ'!$B$4:$H$697,2,0)),"",(VLOOKUP(B39,'KAYIT LİSTESİ'!$B$4:$H$697,2,0)))</f>
      </c>
      <c r="D39" s="329">
        <f>IF(ISERROR(VLOOKUP(B39,'KAYIT LİSTESİ'!$B$4:$H$697,4,0)),"",(VLOOKUP(B39,'KAYIT LİSTESİ'!$B$4:$H$697,4,0)))</f>
      </c>
      <c r="E39" s="330">
        <f>IF(ISERROR(VLOOKUP(B39,'KAYIT LİSTESİ'!$B$4:$H$697,5,0)),"",(VLOOKUP(B39,'KAYIT LİSTESİ'!$B$4:$H$697,5,0)))</f>
      </c>
      <c r="F39" s="330">
        <f>IF(ISERROR(VLOOKUP(B39,'KAYIT LİSTESİ'!$B$4:$H$697,6,0)),"",(VLOOKUP(B39,'KAYIT LİSTESİ'!$B$4:$H$697,6,0)))</f>
      </c>
      <c r="G39" s="187"/>
      <c r="H39" s="227"/>
      <c r="I39" s="93">
        <v>5</v>
      </c>
      <c r="J39" s="94" t="s">
        <v>291</v>
      </c>
      <c r="K39" s="337">
        <f>IF(ISERROR(VLOOKUP(J39,'KAYIT LİSTESİ'!$B$4:$H$697,2,0)),"",(VLOOKUP(J39,'KAYIT LİSTESİ'!$B$4:$H$697,2,0)))</f>
        <v>945</v>
      </c>
      <c r="L39" s="338">
        <f>IF(ISERROR(VLOOKUP(J39,'KAYIT LİSTESİ'!$B$4:$H$697,4,0)),"",(VLOOKUP(J39,'KAYIT LİSTESİ'!$B$4:$H$697,4,0)))</f>
        <v>36631</v>
      </c>
      <c r="M39" s="339" t="str">
        <f>IF(ISERROR(VLOOKUP(J39,'KAYIT LİSTESİ'!$B$4:$H$697,5,0)),"",(VLOOKUP(J39,'KAYIT LİSTESİ'!$B$4:$H$697,5,0)))</f>
        <v>ELİF AKSU</v>
      </c>
      <c r="N39" s="339" t="str">
        <f>IF(ISERROR(VLOOKUP(J39,'KAYIT LİSTESİ'!$B$4:$H$697,6,0)),"",(VLOOKUP(J39,'KAYIT LİSTESİ'!$B$4:$H$697,6,0)))</f>
        <v>MUŞ</v>
      </c>
      <c r="O39" s="213"/>
    </row>
    <row r="40" spans="1:15" ht="51" customHeight="1">
      <c r="A40" s="72">
        <v>6</v>
      </c>
      <c r="B40" s="212" t="s">
        <v>68</v>
      </c>
      <c r="C40" s="328">
        <f>IF(ISERROR(VLOOKUP(B40,'KAYIT LİSTESİ'!$B$4:$H$697,2,0)),"",(VLOOKUP(B40,'KAYIT LİSTESİ'!$B$4:$H$697,2,0)))</f>
      </c>
      <c r="D40" s="329">
        <f>IF(ISERROR(VLOOKUP(B40,'KAYIT LİSTESİ'!$B$4:$H$697,4,0)),"",(VLOOKUP(B40,'KAYIT LİSTESİ'!$B$4:$H$697,4,0)))</f>
      </c>
      <c r="E40" s="330">
        <f>IF(ISERROR(VLOOKUP(B40,'KAYIT LİSTESİ'!$B$4:$H$697,5,0)),"",(VLOOKUP(B40,'KAYIT LİSTESİ'!$B$4:$H$697,5,0)))</f>
      </c>
      <c r="F40" s="330">
        <f>IF(ISERROR(VLOOKUP(B40,'KAYIT LİSTESİ'!$B$4:$H$697,6,0)),"",(VLOOKUP(B40,'KAYIT LİSTESİ'!$B$4:$H$697,6,0)))</f>
      </c>
      <c r="G40" s="187"/>
      <c r="H40" s="227"/>
      <c r="I40" s="93">
        <v>6</v>
      </c>
      <c r="J40" s="94" t="s">
        <v>292</v>
      </c>
      <c r="K40" s="337">
        <f>IF(ISERROR(VLOOKUP(J40,'KAYIT LİSTESİ'!$B$4:$H$697,2,0)),"",(VLOOKUP(J40,'KAYIT LİSTESİ'!$B$4:$H$697,2,0)))</f>
        <v>234</v>
      </c>
      <c r="L40" s="338">
        <f>IF(ISERROR(VLOOKUP(J40,'KAYIT LİSTESİ'!$B$4:$H$697,4,0)),"",(VLOOKUP(J40,'KAYIT LİSTESİ'!$B$4:$H$697,4,0)))</f>
        <v>36572</v>
      </c>
      <c r="M40" s="339" t="str">
        <f>IF(ISERROR(VLOOKUP(J40,'KAYIT LİSTESİ'!$B$4:$H$697,5,0)),"",(VLOOKUP(J40,'KAYIT LİSTESİ'!$B$4:$H$697,5,0)))</f>
        <v>NURHAN ARDAL</v>
      </c>
      <c r="N40" s="339" t="str">
        <f>IF(ISERROR(VLOOKUP(J40,'KAYIT LİSTESİ'!$B$4:$H$697,6,0)),"",(VLOOKUP(J40,'KAYIT LİSTESİ'!$B$4:$H$697,6,0)))</f>
        <v>TEKİRDAĞ</v>
      </c>
      <c r="O40" s="213"/>
    </row>
    <row r="41" spans="1:15" ht="51" customHeight="1">
      <c r="A41" s="72">
        <v>7</v>
      </c>
      <c r="B41" s="212" t="s">
        <v>194</v>
      </c>
      <c r="C41" s="328">
        <f>IF(ISERROR(VLOOKUP(B41,'KAYIT LİSTESİ'!$B$4:$H$697,2,0)),"",(VLOOKUP(B41,'KAYIT LİSTESİ'!$B$4:$H$697,2,0)))</f>
      </c>
      <c r="D41" s="329">
        <f>IF(ISERROR(VLOOKUP(B41,'KAYIT LİSTESİ'!$B$4:$H$697,4,0)),"",(VLOOKUP(B41,'KAYIT LİSTESİ'!$B$4:$H$697,4,0)))</f>
      </c>
      <c r="E41" s="330">
        <f>IF(ISERROR(VLOOKUP(B41,'KAYIT LİSTESİ'!$B$4:$H$697,5,0)),"",(VLOOKUP(B41,'KAYIT LİSTESİ'!$B$4:$H$697,5,0)))</f>
      </c>
      <c r="F41" s="330">
        <f>IF(ISERROR(VLOOKUP(B41,'KAYIT LİSTESİ'!$B$4:$H$697,6,0)),"",(VLOOKUP(B41,'KAYIT LİSTESİ'!$B$4:$H$697,6,0)))</f>
      </c>
      <c r="G41" s="187"/>
      <c r="H41" s="227"/>
      <c r="I41" s="93">
        <v>7</v>
      </c>
      <c r="J41" s="94" t="s">
        <v>293</v>
      </c>
      <c r="K41" s="337">
        <f>IF(ISERROR(VLOOKUP(J41,'KAYIT LİSTESİ'!$B$4:$H$697,2,0)),"",(VLOOKUP(J41,'KAYIT LİSTESİ'!$B$4:$H$697,2,0)))</f>
        <v>18</v>
      </c>
      <c r="L41" s="338">
        <f>IF(ISERROR(VLOOKUP(J41,'KAYIT LİSTESİ'!$B$4:$H$697,4,0)),"",(VLOOKUP(J41,'KAYIT LİSTESİ'!$B$4:$H$697,4,0)))</f>
        <v>36526</v>
      </c>
      <c r="M41" s="339" t="str">
        <f>IF(ISERROR(VLOOKUP(J41,'KAYIT LİSTESİ'!$B$4:$H$697,5,0)),"",(VLOOKUP(J41,'KAYIT LİSTESİ'!$B$4:$H$697,5,0)))</f>
        <v>NESLİHAN ONBAŞILAR</v>
      </c>
      <c r="N41" s="339" t="str">
        <f>IF(ISERROR(VLOOKUP(J41,'KAYIT LİSTESİ'!$B$4:$H$697,6,0)),"",(VLOOKUP(J41,'KAYIT LİSTESİ'!$B$4:$H$697,6,0)))</f>
        <v>BURSA</v>
      </c>
      <c r="O41" s="213"/>
    </row>
    <row r="42" spans="1:15" ht="51" customHeight="1">
      <c r="A42" s="72">
        <v>8</v>
      </c>
      <c r="B42" s="212" t="s">
        <v>195</v>
      </c>
      <c r="C42" s="328">
        <f>IF(ISERROR(VLOOKUP(B42,'KAYIT LİSTESİ'!$B$4:$H$697,2,0)),"",(VLOOKUP(B42,'KAYIT LİSTESİ'!$B$4:$H$697,2,0)))</f>
      </c>
      <c r="D42" s="329">
        <f>IF(ISERROR(VLOOKUP(B42,'KAYIT LİSTESİ'!$B$4:$H$697,4,0)),"",(VLOOKUP(B42,'KAYIT LİSTESİ'!$B$4:$H$697,4,0)))</f>
      </c>
      <c r="E42" s="330">
        <f>IF(ISERROR(VLOOKUP(B42,'KAYIT LİSTESİ'!$B$4:$H$697,5,0)),"",(VLOOKUP(B42,'KAYIT LİSTESİ'!$B$4:$H$697,5,0)))</f>
      </c>
      <c r="F42" s="330">
        <f>IF(ISERROR(VLOOKUP(B42,'KAYIT LİSTESİ'!$B$4:$H$697,6,0)),"",(VLOOKUP(B42,'KAYIT LİSTESİ'!$B$4:$H$697,6,0)))</f>
      </c>
      <c r="G42" s="187"/>
      <c r="H42" s="227"/>
      <c r="I42" s="93">
        <v>8</v>
      </c>
      <c r="J42" s="94" t="s">
        <v>294</v>
      </c>
      <c r="K42" s="337">
        <f>IF(ISERROR(VLOOKUP(J42,'KAYIT LİSTESİ'!$B$4:$H$697,2,0)),"",(VLOOKUP(J42,'KAYIT LİSTESİ'!$B$4:$H$697,2,0)))</f>
        <v>406</v>
      </c>
      <c r="L42" s="338">
        <f>IF(ISERROR(VLOOKUP(J42,'KAYIT LİSTESİ'!$B$4:$H$697,4,0)),"",(VLOOKUP(J42,'KAYIT LİSTESİ'!$B$4:$H$697,4,0)))</f>
        <v>36611</v>
      </c>
      <c r="M42" s="339" t="str">
        <f>IF(ISERROR(VLOOKUP(J42,'KAYIT LİSTESİ'!$B$4:$H$697,5,0)),"",(VLOOKUP(J42,'KAYIT LİSTESİ'!$B$4:$H$697,5,0)))</f>
        <v>SERPİL ÇELİK</v>
      </c>
      <c r="N42" s="339" t="str">
        <f>IF(ISERROR(VLOOKUP(J42,'KAYIT LİSTESİ'!$B$4:$H$697,6,0)),"",(VLOOKUP(J42,'KAYIT LİSTESİ'!$B$4:$H$697,6,0)))</f>
        <v>ANKARA</v>
      </c>
      <c r="O42" s="213"/>
    </row>
    <row r="43" spans="1:15" ht="51" customHeight="1">
      <c r="A43" s="72">
        <v>9</v>
      </c>
      <c r="B43" s="212" t="s">
        <v>196</v>
      </c>
      <c r="C43" s="328">
        <f>IF(ISERROR(VLOOKUP(B43,'KAYIT LİSTESİ'!$B$4:$H$697,2,0)),"",(VLOOKUP(B43,'KAYIT LİSTESİ'!$B$4:$H$697,2,0)))</f>
      </c>
      <c r="D43" s="329">
        <f>IF(ISERROR(VLOOKUP(B43,'KAYIT LİSTESİ'!$B$4:$H$697,4,0)),"",(VLOOKUP(B43,'KAYIT LİSTESİ'!$B$4:$H$697,4,0)))</f>
      </c>
      <c r="E43" s="330">
        <f>IF(ISERROR(VLOOKUP(B43,'KAYIT LİSTESİ'!$B$4:$H$697,5,0)),"",(VLOOKUP(B43,'KAYIT LİSTESİ'!$B$4:$H$697,5,0)))</f>
      </c>
      <c r="F43" s="330">
        <f>IF(ISERROR(VLOOKUP(B43,'KAYIT LİSTESİ'!$B$4:$H$697,6,0)),"",(VLOOKUP(B43,'KAYIT LİSTESİ'!$B$4:$H$697,6,0)))</f>
      </c>
      <c r="G43" s="187"/>
      <c r="H43" s="227"/>
      <c r="I43" s="93">
        <v>9</v>
      </c>
      <c r="J43" s="94" t="s">
        <v>295</v>
      </c>
      <c r="K43" s="337">
        <f>IF(ISERROR(VLOOKUP(J43,'KAYIT LİSTESİ'!$B$4:$H$697,2,0)),"",(VLOOKUP(J43,'KAYIT LİSTESİ'!$B$4:$H$697,2,0)))</f>
        <v>488</v>
      </c>
      <c r="L43" s="338">
        <f>IF(ISERROR(VLOOKUP(J43,'KAYIT LİSTESİ'!$B$4:$H$697,4,0)),"",(VLOOKUP(J43,'KAYIT LİSTESİ'!$B$4:$H$697,4,0)))</f>
        <v>37371</v>
      </c>
      <c r="M43" s="339" t="str">
        <f>IF(ISERROR(VLOOKUP(J43,'KAYIT LİSTESİ'!$B$4:$H$697,5,0)),"",(VLOOKUP(J43,'KAYIT LİSTESİ'!$B$4:$H$697,5,0)))</f>
        <v>GÜLSE BEYZA USTA</v>
      </c>
      <c r="N43" s="339" t="str">
        <f>IF(ISERROR(VLOOKUP(J43,'KAYIT LİSTESİ'!$B$4:$H$697,6,0)),"",(VLOOKUP(J43,'KAYIT LİSTESİ'!$B$4:$H$697,6,0)))</f>
        <v>SAMSUN</v>
      </c>
      <c r="O43" s="213"/>
    </row>
    <row r="44" spans="1:15" ht="51" customHeight="1">
      <c r="A44" s="72">
        <v>10</v>
      </c>
      <c r="B44" s="212" t="s">
        <v>197</v>
      </c>
      <c r="C44" s="328">
        <f>IF(ISERROR(VLOOKUP(B44,'KAYIT LİSTESİ'!$B$4:$H$697,2,0)),"",(VLOOKUP(B44,'KAYIT LİSTESİ'!$B$4:$H$697,2,0)))</f>
      </c>
      <c r="D44" s="329">
        <f>IF(ISERROR(VLOOKUP(B44,'KAYIT LİSTESİ'!$B$4:$H$697,4,0)),"",(VLOOKUP(B44,'KAYIT LİSTESİ'!$B$4:$H$697,4,0)))</f>
      </c>
      <c r="E44" s="330">
        <f>IF(ISERROR(VLOOKUP(B44,'KAYIT LİSTESİ'!$B$4:$H$697,5,0)),"",(VLOOKUP(B44,'KAYIT LİSTESİ'!$B$4:$H$697,5,0)))</f>
      </c>
      <c r="F44" s="330">
        <f>IF(ISERROR(VLOOKUP(B44,'KAYIT LİSTESİ'!$B$4:$H$697,6,0)),"",(VLOOKUP(B44,'KAYIT LİSTESİ'!$B$4:$H$697,6,0)))</f>
      </c>
      <c r="G44" s="187"/>
      <c r="H44" s="227"/>
      <c r="I44" s="93">
        <v>10</v>
      </c>
      <c r="J44" s="94" t="s">
        <v>296</v>
      </c>
      <c r="K44" s="337">
        <f>IF(ISERROR(VLOOKUP(J44,'KAYIT LİSTESİ'!$B$4:$H$697,2,0)),"",(VLOOKUP(J44,'KAYIT LİSTESİ'!$B$4:$H$697,2,0)))</f>
        <v>766</v>
      </c>
      <c r="L44" s="338">
        <f>IF(ISERROR(VLOOKUP(J44,'KAYIT LİSTESİ'!$B$4:$H$697,4,0)),"",(VLOOKUP(J44,'KAYIT LİSTESİ'!$B$4:$H$697,4,0)))</f>
        <v>37257</v>
      </c>
      <c r="M44" s="339" t="str">
        <f>IF(ISERROR(VLOOKUP(J44,'KAYIT LİSTESİ'!$B$4:$H$697,5,0)),"",(VLOOKUP(J44,'KAYIT LİSTESİ'!$B$4:$H$697,5,0)))</f>
        <v>TUĞBA GEZ</v>
      </c>
      <c r="N44" s="339" t="str">
        <f>IF(ISERROR(VLOOKUP(J44,'KAYIT LİSTESİ'!$B$4:$H$697,6,0)),"",(VLOOKUP(J44,'KAYIT LİSTESİ'!$B$4:$H$697,6,0)))</f>
        <v>GAZİANTEP</v>
      </c>
      <c r="O44" s="213"/>
    </row>
    <row r="45" spans="1:15" ht="51" customHeight="1">
      <c r="A45" s="72">
        <v>11</v>
      </c>
      <c r="B45" s="212" t="s">
        <v>198</v>
      </c>
      <c r="C45" s="328">
        <f>IF(ISERROR(VLOOKUP(B45,'KAYIT LİSTESİ'!$B$4:$H$697,2,0)),"",(VLOOKUP(B45,'KAYIT LİSTESİ'!$B$4:$H$697,2,0)))</f>
      </c>
      <c r="D45" s="329">
        <f>IF(ISERROR(VLOOKUP(B45,'KAYIT LİSTESİ'!$B$4:$H$697,4,0)),"",(VLOOKUP(B45,'KAYIT LİSTESİ'!$B$4:$H$697,4,0)))</f>
      </c>
      <c r="E45" s="330">
        <f>IF(ISERROR(VLOOKUP(B45,'KAYIT LİSTESİ'!$B$4:$H$697,5,0)),"",(VLOOKUP(B45,'KAYIT LİSTESİ'!$B$4:$H$697,5,0)))</f>
      </c>
      <c r="F45" s="330">
        <f>IF(ISERROR(VLOOKUP(B45,'KAYIT LİSTESİ'!$B$4:$H$697,6,0)),"",(VLOOKUP(B45,'KAYIT LİSTESİ'!$B$4:$H$697,6,0)))</f>
      </c>
      <c r="G45" s="187"/>
      <c r="H45" s="227"/>
      <c r="I45" s="93">
        <v>11</v>
      </c>
      <c r="J45" s="94" t="s">
        <v>297</v>
      </c>
      <c r="K45" s="337">
        <f>IF(ISERROR(VLOOKUP(J45,'KAYIT LİSTESİ'!$B$4:$H$697,2,0)),"",(VLOOKUP(J45,'KAYIT LİSTESİ'!$B$4:$H$697,2,0)))</f>
        <v>778</v>
      </c>
      <c r="L45" s="338">
        <f>IF(ISERROR(VLOOKUP(J45,'KAYIT LİSTESİ'!$B$4:$H$697,4,0)),"",(VLOOKUP(J45,'KAYIT LİSTESİ'!$B$4:$H$697,4,0)))</f>
        <v>36719</v>
      </c>
      <c r="M45" s="339" t="str">
        <f>IF(ISERROR(VLOOKUP(J45,'KAYIT LİSTESİ'!$B$4:$H$697,5,0)),"",(VLOOKUP(J45,'KAYIT LİSTESİ'!$B$4:$H$697,5,0)))</f>
        <v>BAHAR KARABACAK</v>
      </c>
      <c r="N45" s="339" t="str">
        <f>IF(ISERROR(VLOOKUP(J45,'KAYIT LİSTESİ'!$B$4:$H$697,6,0)),"",(VLOOKUP(J45,'KAYIT LİSTESİ'!$B$4:$H$697,6,0)))</f>
        <v>ŞANLIURFA</v>
      </c>
      <c r="O45" s="213"/>
    </row>
    <row r="46" spans="1:15" ht="51" customHeight="1">
      <c r="A46" s="72">
        <v>12</v>
      </c>
      <c r="B46" s="212" t="s">
        <v>199</v>
      </c>
      <c r="C46" s="328">
        <f>IF(ISERROR(VLOOKUP(B46,'KAYIT LİSTESİ'!$B$4:$H$697,2,0)),"",(VLOOKUP(B46,'KAYIT LİSTESİ'!$B$4:$H$697,2,0)))</f>
      </c>
      <c r="D46" s="329">
        <f>IF(ISERROR(VLOOKUP(B46,'KAYIT LİSTESİ'!$B$4:$H$697,4,0)),"",(VLOOKUP(B46,'KAYIT LİSTESİ'!$B$4:$H$697,4,0)))</f>
      </c>
      <c r="E46" s="330">
        <f>IF(ISERROR(VLOOKUP(B46,'KAYIT LİSTESİ'!$B$4:$H$697,5,0)),"",(VLOOKUP(B46,'KAYIT LİSTESİ'!$B$4:$H$697,5,0)))</f>
      </c>
      <c r="F46" s="330">
        <f>IF(ISERROR(VLOOKUP(B46,'KAYIT LİSTESİ'!$B$4:$H$697,6,0)),"",(VLOOKUP(B46,'KAYIT LİSTESİ'!$B$4:$H$697,6,0)))</f>
      </c>
      <c r="G46" s="187"/>
      <c r="H46" s="227"/>
      <c r="I46" s="93">
        <v>12</v>
      </c>
      <c r="J46" s="94" t="s">
        <v>298</v>
      </c>
      <c r="K46" s="337">
        <f>IF(ISERROR(VLOOKUP(J46,'KAYIT LİSTESİ'!$B$4:$H$697,2,0)),"",(VLOOKUP(J46,'KAYIT LİSTESİ'!$B$4:$H$697,2,0)))</f>
        <v>41</v>
      </c>
      <c r="L46" s="338">
        <f>IF(ISERROR(VLOOKUP(J46,'KAYIT LİSTESİ'!$B$4:$H$697,4,0)),"",(VLOOKUP(J46,'KAYIT LİSTESİ'!$B$4:$H$697,4,0)))</f>
        <v>36794</v>
      </c>
      <c r="M46" s="339" t="str">
        <f>IF(ISERROR(VLOOKUP(J46,'KAYIT LİSTESİ'!$B$4:$H$697,5,0)),"",(VLOOKUP(J46,'KAYIT LİSTESİ'!$B$4:$H$697,5,0)))</f>
        <v>GÜLSEVEN KILINÇ</v>
      </c>
      <c r="N46" s="339" t="str">
        <f>IF(ISERROR(VLOOKUP(J46,'KAYIT LİSTESİ'!$B$4:$H$697,6,0)),"",(VLOOKUP(J46,'KAYIT LİSTESİ'!$B$4:$H$697,6,0)))</f>
        <v>İSTANBUL ANADOLU</v>
      </c>
      <c r="O46" s="213"/>
    </row>
    <row r="47" spans="1:15" ht="51" customHeight="1">
      <c r="A47" s="586" t="s">
        <v>309</v>
      </c>
      <c r="B47" s="586"/>
      <c r="C47" s="586"/>
      <c r="D47" s="586"/>
      <c r="E47" s="586"/>
      <c r="F47" s="586"/>
      <c r="G47" s="586"/>
      <c r="H47" s="227"/>
      <c r="I47" s="586" t="s">
        <v>309</v>
      </c>
      <c r="J47" s="586"/>
      <c r="K47" s="586"/>
      <c r="L47" s="586"/>
      <c r="M47" s="586"/>
      <c r="N47" s="586"/>
      <c r="O47" s="586"/>
    </row>
    <row r="48" spans="1:15" ht="51" customHeight="1">
      <c r="A48" s="570" t="s">
        <v>16</v>
      </c>
      <c r="B48" s="571"/>
      <c r="C48" s="571"/>
      <c r="D48" s="571"/>
      <c r="E48" s="571"/>
      <c r="F48" s="571"/>
      <c r="G48" s="571"/>
      <c r="H48" s="227"/>
      <c r="I48" s="570" t="s">
        <v>18</v>
      </c>
      <c r="J48" s="571"/>
      <c r="K48" s="571"/>
      <c r="L48" s="571"/>
      <c r="M48" s="571"/>
      <c r="N48" s="571"/>
      <c r="O48" s="571"/>
    </row>
    <row r="49" spans="1:15" ht="51" customHeight="1">
      <c r="A49" s="49" t="s">
        <v>12</v>
      </c>
      <c r="B49" s="46" t="s">
        <v>71</v>
      </c>
      <c r="C49" s="46" t="s">
        <v>70</v>
      </c>
      <c r="D49" s="47" t="s">
        <v>13</v>
      </c>
      <c r="E49" s="48" t="s">
        <v>14</v>
      </c>
      <c r="F49" s="48" t="s">
        <v>350</v>
      </c>
      <c r="G49" s="46" t="s">
        <v>15</v>
      </c>
      <c r="H49" s="227"/>
      <c r="I49" s="49" t="s">
        <v>12</v>
      </c>
      <c r="J49" s="46" t="s">
        <v>71</v>
      </c>
      <c r="K49" s="46" t="s">
        <v>70</v>
      </c>
      <c r="L49" s="47" t="s">
        <v>13</v>
      </c>
      <c r="M49" s="48" t="s">
        <v>14</v>
      </c>
      <c r="N49" s="48" t="s">
        <v>350</v>
      </c>
      <c r="O49" s="46" t="s">
        <v>15</v>
      </c>
    </row>
    <row r="50" spans="1:15" ht="51" customHeight="1">
      <c r="A50" s="23">
        <v>1</v>
      </c>
      <c r="B50" s="24" t="s">
        <v>231</v>
      </c>
      <c r="C50" s="331">
        <f>IF(ISERROR(VLOOKUP(B50,'KAYIT LİSTESİ'!$B$4:$H$697,2,0)),"",(VLOOKUP(B50,'KAYIT LİSTESİ'!$B$4:$H$697,2,0)))</f>
      </c>
      <c r="D50" s="332">
        <f>IF(ISERROR(VLOOKUP(B50,'KAYIT LİSTESİ'!$B$4:$H$697,4,0)),"",(VLOOKUP(B50,'KAYIT LİSTESİ'!$B$4:$H$697,4,0)))</f>
      </c>
      <c r="E50" s="333">
        <f>IF(ISERROR(VLOOKUP(B50,'KAYIT LİSTESİ'!$B$4:$H$697,5,0)),"",(VLOOKUP(B50,'KAYIT LİSTESİ'!$B$4:$H$697,5,0)))</f>
      </c>
      <c r="F50" s="333">
        <f>IF(ISERROR(VLOOKUP(B50,'KAYIT LİSTESİ'!$B$4:$H$697,6,0)),"",(VLOOKUP(B50,'KAYIT LİSTESİ'!$B$4:$H$697,6,0)))</f>
      </c>
      <c r="G50" s="25"/>
      <c r="H50" s="227"/>
      <c r="I50" s="23">
        <v>1</v>
      </c>
      <c r="J50" s="24" t="s">
        <v>247</v>
      </c>
      <c r="K50" s="328">
        <f>IF(ISERROR(VLOOKUP(J50,'KAYIT LİSTESİ'!$B$4:$H$697,2,0)),"",(VLOOKUP(J50,'KAYIT LİSTESİ'!$B$4:$H$697,2,0)))</f>
      </c>
      <c r="L50" s="329">
        <f>IF(ISERROR(VLOOKUP(J50,'KAYIT LİSTESİ'!$B$4:$H$697,4,0)),"",(VLOOKUP(J50,'KAYIT LİSTESİ'!$B$4:$H$697,4,0)))</f>
      </c>
      <c r="M50" s="330">
        <f>IF(ISERROR(VLOOKUP(J50,'KAYIT LİSTESİ'!$B$4:$H$697,5,0)),"",(VLOOKUP(J50,'KAYIT LİSTESİ'!$B$4:$H$697,5,0)))</f>
      </c>
      <c r="N50" s="330">
        <f>IF(ISERROR(VLOOKUP(J50,'KAYIT LİSTESİ'!$B$4:$H$697,6,0)),"",(VLOOKUP(J50,'KAYIT LİSTESİ'!$B$4:$H$697,6,0)))</f>
      </c>
      <c r="O50" s="25"/>
    </row>
    <row r="51" spans="1:15" ht="51" customHeight="1">
      <c r="A51" s="23">
        <v>2</v>
      </c>
      <c r="B51" s="24" t="s">
        <v>232</v>
      </c>
      <c r="C51" s="331">
        <f>IF(ISERROR(VLOOKUP(B51,'KAYIT LİSTESİ'!$B$4:$H$697,2,0)),"",(VLOOKUP(B51,'KAYIT LİSTESİ'!$B$4:$H$697,2,0)))</f>
        <v>402</v>
      </c>
      <c r="D51" s="332">
        <f>IF(ISERROR(VLOOKUP(B51,'KAYIT LİSTESİ'!$B$4:$H$697,4,0)),"",(VLOOKUP(B51,'KAYIT LİSTESİ'!$B$4:$H$697,4,0)))</f>
        <v>36633</v>
      </c>
      <c r="E51" s="333" t="str">
        <f>IF(ISERROR(VLOOKUP(B51,'KAYIT LİSTESİ'!$B$4:$H$697,5,0)),"",(VLOOKUP(B51,'KAYIT LİSTESİ'!$B$4:$H$697,5,0)))</f>
        <v>MELİKE BOZ</v>
      </c>
      <c r="F51" s="333" t="str">
        <f>IF(ISERROR(VLOOKUP(B51,'KAYIT LİSTESİ'!$B$4:$H$697,6,0)),"",(VLOOKUP(B51,'KAYIT LİSTESİ'!$B$4:$H$697,6,0)))</f>
        <v>ANKARA</v>
      </c>
      <c r="G51" s="25"/>
      <c r="H51" s="227"/>
      <c r="I51" s="23">
        <v>2</v>
      </c>
      <c r="J51" s="24" t="s">
        <v>248</v>
      </c>
      <c r="K51" s="328">
        <f>IF(ISERROR(VLOOKUP(J51,'KAYIT LİSTESİ'!$B$4:$H$697,2,0)),"",(VLOOKUP(J51,'KAYIT LİSTESİ'!$B$4:$H$697,2,0)))</f>
      </c>
      <c r="L51" s="329">
        <f>IF(ISERROR(VLOOKUP(J51,'KAYIT LİSTESİ'!$B$4:$H$697,4,0)),"",(VLOOKUP(J51,'KAYIT LİSTESİ'!$B$4:$H$697,4,0)))</f>
      </c>
      <c r="M51" s="330">
        <f>IF(ISERROR(VLOOKUP(J51,'KAYIT LİSTESİ'!$B$4:$H$697,5,0)),"",(VLOOKUP(J51,'KAYIT LİSTESİ'!$B$4:$H$697,5,0)))</f>
      </c>
      <c r="N51" s="330">
        <f>IF(ISERROR(VLOOKUP(J51,'KAYIT LİSTESİ'!$B$4:$H$697,6,0)),"",(VLOOKUP(J51,'KAYIT LİSTESİ'!$B$4:$H$697,6,0)))</f>
      </c>
      <c r="O51" s="25"/>
    </row>
    <row r="52" spans="1:15" ht="51" customHeight="1">
      <c r="A52" s="23">
        <v>3</v>
      </c>
      <c r="B52" s="24" t="s">
        <v>233</v>
      </c>
      <c r="C52" s="331">
        <f>IF(ISERROR(VLOOKUP(B52,'KAYIT LİSTESİ'!$B$4:$H$697,2,0)),"",(VLOOKUP(B52,'KAYIT LİSTESİ'!$B$4:$H$697,2,0)))</f>
        <v>499</v>
      </c>
      <c r="D52" s="332">
        <f>IF(ISERROR(VLOOKUP(B52,'KAYIT LİSTESİ'!$B$4:$H$697,4,0)),"",(VLOOKUP(B52,'KAYIT LİSTESİ'!$B$4:$H$697,4,0)))</f>
        <v>36662</v>
      </c>
      <c r="E52" s="333" t="str">
        <f>IF(ISERROR(VLOOKUP(B52,'KAYIT LİSTESİ'!$B$4:$H$697,5,0)),"",(VLOOKUP(B52,'KAYIT LİSTESİ'!$B$4:$H$697,5,0)))</f>
        <v>SUDE GEDİK</v>
      </c>
      <c r="F52" s="333" t="str">
        <f>IF(ISERROR(VLOOKUP(B52,'KAYIT LİSTESİ'!$B$4:$H$697,6,0)),"",(VLOOKUP(B52,'KAYIT LİSTESİ'!$B$4:$H$697,6,0)))</f>
        <v>ZONGULDAK</v>
      </c>
      <c r="G52" s="25"/>
      <c r="H52" s="227"/>
      <c r="I52" s="23">
        <v>3</v>
      </c>
      <c r="J52" s="24" t="s">
        <v>249</v>
      </c>
      <c r="K52" s="328">
        <f>IF(ISERROR(VLOOKUP(J52,'KAYIT LİSTESİ'!$B$4:$H$697,2,0)),"",(VLOOKUP(J52,'KAYIT LİSTESİ'!$B$4:$H$697,2,0)))</f>
      </c>
      <c r="L52" s="329">
        <f>IF(ISERROR(VLOOKUP(J52,'KAYIT LİSTESİ'!$B$4:$H$697,4,0)),"",(VLOOKUP(J52,'KAYIT LİSTESİ'!$B$4:$H$697,4,0)))</f>
      </c>
      <c r="M52" s="330">
        <f>IF(ISERROR(VLOOKUP(J52,'KAYIT LİSTESİ'!$B$4:$H$697,5,0)),"",(VLOOKUP(J52,'KAYIT LİSTESİ'!$B$4:$H$697,5,0)))</f>
      </c>
      <c r="N52" s="330">
        <f>IF(ISERROR(VLOOKUP(J52,'KAYIT LİSTESİ'!$B$4:$H$697,6,0)),"",(VLOOKUP(J52,'KAYIT LİSTESİ'!$B$4:$H$697,6,0)))</f>
      </c>
      <c r="O52" s="25"/>
    </row>
    <row r="53" spans="1:15" ht="51" customHeight="1">
      <c r="A53" s="23">
        <v>4</v>
      </c>
      <c r="B53" s="24" t="s">
        <v>234</v>
      </c>
      <c r="C53" s="331">
        <f>IF(ISERROR(VLOOKUP(B53,'KAYIT LİSTESİ'!$B$4:$H$697,2,0)),"",(VLOOKUP(B53,'KAYIT LİSTESİ'!$B$4:$H$697,2,0)))</f>
        <v>270</v>
      </c>
      <c r="D53" s="332">
        <f>IF(ISERROR(VLOOKUP(B53,'KAYIT LİSTESİ'!$B$4:$H$697,4,0)),"",(VLOOKUP(B53,'KAYIT LİSTESİ'!$B$4:$H$697,4,0)))</f>
        <v>36803</v>
      </c>
      <c r="E53" s="333" t="str">
        <f>IF(ISERROR(VLOOKUP(B53,'KAYIT LİSTESİ'!$B$4:$H$697,5,0)),"",(VLOOKUP(B53,'KAYIT LİSTESİ'!$B$4:$H$697,5,0)))</f>
        <v>SEDA PINAR</v>
      </c>
      <c r="F53" s="333" t="str">
        <f>IF(ISERROR(VLOOKUP(B53,'KAYIT LİSTESİ'!$B$4:$H$697,6,0)),"",(VLOOKUP(B53,'KAYIT LİSTESİ'!$B$4:$H$697,6,0)))</f>
        <v>ADANA</v>
      </c>
      <c r="G53" s="25"/>
      <c r="H53" s="227"/>
      <c r="I53" s="23">
        <v>4</v>
      </c>
      <c r="J53" s="24" t="s">
        <v>250</v>
      </c>
      <c r="K53" s="328">
        <f>IF(ISERROR(VLOOKUP(J53,'KAYIT LİSTESİ'!$B$4:$H$697,2,0)),"",(VLOOKUP(J53,'KAYIT LİSTESİ'!$B$4:$H$697,2,0)))</f>
      </c>
      <c r="L53" s="329">
        <f>IF(ISERROR(VLOOKUP(J53,'KAYIT LİSTESİ'!$B$4:$H$697,4,0)),"",(VLOOKUP(J53,'KAYIT LİSTESİ'!$B$4:$H$697,4,0)))</f>
      </c>
      <c r="M53" s="330">
        <f>IF(ISERROR(VLOOKUP(J53,'KAYIT LİSTESİ'!$B$4:$H$697,5,0)),"",(VLOOKUP(J53,'KAYIT LİSTESİ'!$B$4:$H$697,5,0)))</f>
      </c>
      <c r="N53" s="330">
        <f>IF(ISERROR(VLOOKUP(J53,'KAYIT LİSTESİ'!$B$4:$H$697,6,0)),"",(VLOOKUP(J53,'KAYIT LİSTESİ'!$B$4:$H$697,6,0)))</f>
      </c>
      <c r="O53" s="25"/>
    </row>
    <row r="54" spans="1:15" ht="51" customHeight="1">
      <c r="A54" s="23">
        <v>5</v>
      </c>
      <c r="B54" s="24" t="s">
        <v>235</v>
      </c>
      <c r="C54" s="331">
        <f>IF(ISERROR(VLOOKUP(B54,'KAYIT LİSTESİ'!$B$4:$H$697,2,0)),"",(VLOOKUP(B54,'KAYIT LİSTESİ'!$B$4:$H$697,2,0)))</f>
        <v>661</v>
      </c>
      <c r="D54" s="332">
        <f>IF(ISERROR(VLOOKUP(B54,'KAYIT LİSTESİ'!$B$4:$H$697,4,0)),"",(VLOOKUP(B54,'KAYIT LİSTESİ'!$B$4:$H$697,4,0)))</f>
        <v>36569</v>
      </c>
      <c r="E54" s="333" t="str">
        <f>IF(ISERROR(VLOOKUP(B54,'KAYIT LİSTESİ'!$B$4:$H$697,5,0)),"",(VLOOKUP(B54,'KAYIT LİSTESİ'!$B$4:$H$697,5,0)))</f>
        <v>GÖKÇE YAMİÇ</v>
      </c>
      <c r="F54" s="333" t="str">
        <f>IF(ISERROR(VLOOKUP(B54,'KAYIT LİSTESİ'!$B$4:$H$697,6,0)),"",(VLOOKUP(B54,'KAYIT LİSTESİ'!$B$4:$H$697,6,0)))</f>
        <v>TRABZON</v>
      </c>
      <c r="G54" s="25"/>
      <c r="H54" s="227"/>
      <c r="I54" s="23">
        <v>5</v>
      </c>
      <c r="J54" s="24" t="s">
        <v>251</v>
      </c>
      <c r="K54" s="328">
        <f>IF(ISERROR(VLOOKUP(J54,'KAYIT LİSTESİ'!$B$4:$H$697,2,0)),"",(VLOOKUP(J54,'KAYIT LİSTESİ'!$B$4:$H$697,2,0)))</f>
      </c>
      <c r="L54" s="329">
        <f>IF(ISERROR(VLOOKUP(J54,'KAYIT LİSTESİ'!$B$4:$H$697,4,0)),"",(VLOOKUP(J54,'KAYIT LİSTESİ'!$B$4:$H$697,4,0)))</f>
      </c>
      <c r="M54" s="330">
        <f>IF(ISERROR(VLOOKUP(J54,'KAYIT LİSTESİ'!$B$4:$H$697,5,0)),"",(VLOOKUP(J54,'KAYIT LİSTESİ'!$B$4:$H$697,5,0)))</f>
      </c>
      <c r="N54" s="330">
        <f>IF(ISERROR(VLOOKUP(J54,'KAYIT LİSTESİ'!$B$4:$H$697,6,0)),"",(VLOOKUP(J54,'KAYIT LİSTESİ'!$B$4:$H$697,6,0)))</f>
      </c>
      <c r="O54" s="25"/>
    </row>
    <row r="55" spans="1:15" ht="51" customHeight="1">
      <c r="A55" s="23">
        <v>6</v>
      </c>
      <c r="B55" s="24" t="s">
        <v>236</v>
      </c>
      <c r="C55" s="331">
        <f>IF(ISERROR(VLOOKUP(B55,'KAYIT LİSTESİ'!$B$4:$H$697,2,0)),"",(VLOOKUP(B55,'KAYIT LİSTESİ'!$B$4:$H$697,2,0)))</f>
        <v>262</v>
      </c>
      <c r="D55" s="332">
        <f>IF(ISERROR(VLOOKUP(B55,'KAYIT LİSTESİ'!$B$4:$H$697,4,0)),"",(VLOOKUP(B55,'KAYIT LİSTESİ'!$B$4:$H$697,4,0)))</f>
        <v>36794</v>
      </c>
      <c r="E55" s="333" t="str">
        <f>IF(ISERROR(VLOOKUP(B55,'KAYIT LİSTESİ'!$B$4:$H$697,5,0)),"",(VLOOKUP(B55,'KAYIT LİSTESİ'!$B$4:$H$697,5,0)))</f>
        <v>ŞEVVAL AYAZ</v>
      </c>
      <c r="F55" s="333" t="str">
        <f>IF(ISERROR(VLOOKUP(B55,'KAYIT LİSTESİ'!$B$4:$H$697,6,0)),"",(VLOOKUP(B55,'KAYIT LİSTESİ'!$B$4:$H$697,6,0)))</f>
        <v>MERSİN</v>
      </c>
      <c r="G55" s="25"/>
      <c r="H55" s="227"/>
      <c r="I55" s="23">
        <v>6</v>
      </c>
      <c r="J55" s="24" t="s">
        <v>252</v>
      </c>
      <c r="K55" s="328">
        <f>IF(ISERROR(VLOOKUP(J55,'KAYIT LİSTESİ'!$B$4:$H$697,2,0)),"",(VLOOKUP(J55,'KAYIT LİSTESİ'!$B$4:$H$697,2,0)))</f>
      </c>
      <c r="L55" s="329">
        <f>IF(ISERROR(VLOOKUP(J55,'KAYIT LİSTESİ'!$B$4:$H$697,4,0)),"",(VLOOKUP(J55,'KAYIT LİSTESİ'!$B$4:$H$697,4,0)))</f>
      </c>
      <c r="M55" s="330">
        <f>IF(ISERROR(VLOOKUP(J55,'KAYIT LİSTESİ'!$B$4:$H$697,5,0)),"",(VLOOKUP(J55,'KAYIT LİSTESİ'!$B$4:$H$697,5,0)))</f>
      </c>
      <c r="N55" s="330">
        <f>IF(ISERROR(VLOOKUP(J55,'KAYIT LİSTESİ'!$B$4:$H$697,6,0)),"",(VLOOKUP(J55,'KAYIT LİSTESİ'!$B$4:$H$697,6,0)))</f>
      </c>
      <c r="O55" s="25"/>
    </row>
    <row r="56" spans="1:15" ht="51" customHeight="1">
      <c r="A56" s="23">
        <v>7</v>
      </c>
      <c r="B56" s="24" t="s">
        <v>237</v>
      </c>
      <c r="C56" s="331">
        <f>IF(ISERROR(VLOOKUP(B56,'KAYIT LİSTESİ'!$B$4:$H$697,2,0)),"",(VLOOKUP(B56,'KAYIT LİSTESİ'!$B$4:$H$697,2,0)))</f>
        <v>761</v>
      </c>
      <c r="D56" s="332">
        <f>IF(ISERROR(VLOOKUP(B56,'KAYIT LİSTESİ'!$B$4:$H$697,4,0)),"",(VLOOKUP(B56,'KAYIT LİSTESİ'!$B$4:$H$697,4,0)))</f>
        <v>36678</v>
      </c>
      <c r="E56" s="333" t="str">
        <f>IF(ISERROR(VLOOKUP(B56,'KAYIT LİSTESİ'!$B$4:$H$697,5,0)),"",(VLOOKUP(B56,'KAYIT LİSTESİ'!$B$4:$H$697,5,0)))</f>
        <v>HATİCE N. KAYA</v>
      </c>
      <c r="F56" s="333" t="str">
        <f>IF(ISERROR(VLOOKUP(B56,'KAYIT LİSTESİ'!$B$4:$H$697,6,0)),"",(VLOOKUP(B56,'KAYIT LİSTESİ'!$B$4:$H$697,6,0)))</f>
        <v>GAZİANTEP</v>
      </c>
      <c r="G56" s="25"/>
      <c r="H56" s="227"/>
      <c r="I56" s="23">
        <v>7</v>
      </c>
      <c r="J56" s="24" t="s">
        <v>253</v>
      </c>
      <c r="K56" s="328">
        <f>IF(ISERROR(VLOOKUP(J56,'KAYIT LİSTESİ'!$B$4:$H$697,2,0)),"",(VLOOKUP(J56,'KAYIT LİSTESİ'!$B$4:$H$697,2,0)))</f>
      </c>
      <c r="L56" s="329">
        <f>IF(ISERROR(VLOOKUP(J56,'KAYIT LİSTESİ'!$B$4:$H$697,4,0)),"",(VLOOKUP(J56,'KAYIT LİSTESİ'!$B$4:$H$697,4,0)))</f>
      </c>
      <c r="M56" s="330">
        <f>IF(ISERROR(VLOOKUP(J56,'KAYIT LİSTESİ'!$B$4:$H$697,5,0)),"",(VLOOKUP(J56,'KAYIT LİSTESİ'!$B$4:$H$697,5,0)))</f>
      </c>
      <c r="N56" s="330">
        <f>IF(ISERROR(VLOOKUP(J56,'KAYIT LİSTESİ'!$B$4:$H$697,6,0)),"",(VLOOKUP(J56,'KAYIT LİSTESİ'!$B$4:$H$697,6,0)))</f>
      </c>
      <c r="O56" s="25"/>
    </row>
    <row r="57" spans="1:15" ht="51" customHeight="1">
      <c r="A57" s="23">
        <v>8</v>
      </c>
      <c r="B57" s="24" t="s">
        <v>238</v>
      </c>
      <c r="C57" s="331">
        <f>IF(ISERROR(VLOOKUP(B57,'KAYIT LİSTESİ'!$B$4:$H$697,2,0)),"",(VLOOKUP(B57,'KAYIT LİSTESİ'!$B$4:$H$697,2,0)))</f>
      </c>
      <c r="D57" s="332">
        <f>IF(ISERROR(VLOOKUP(B57,'KAYIT LİSTESİ'!$B$4:$H$697,4,0)),"",(VLOOKUP(B57,'KAYIT LİSTESİ'!$B$4:$H$697,4,0)))</f>
      </c>
      <c r="E57" s="333">
        <f>IF(ISERROR(VLOOKUP(B57,'KAYIT LİSTESİ'!$B$4:$H$697,5,0)),"",(VLOOKUP(B57,'KAYIT LİSTESİ'!$B$4:$H$697,5,0)))</f>
      </c>
      <c r="F57" s="333">
        <f>IF(ISERROR(VLOOKUP(B57,'KAYIT LİSTESİ'!$B$4:$H$697,6,0)),"",(VLOOKUP(B57,'KAYIT LİSTESİ'!$B$4:$H$697,6,0)))</f>
      </c>
      <c r="G57" s="25"/>
      <c r="H57" s="227"/>
      <c r="I57" s="23">
        <v>8</v>
      </c>
      <c r="J57" s="24" t="s">
        <v>254</v>
      </c>
      <c r="K57" s="328">
        <f>IF(ISERROR(VLOOKUP(J57,'KAYIT LİSTESİ'!$B$4:$H$697,2,0)),"",(VLOOKUP(J57,'KAYIT LİSTESİ'!$B$4:$H$697,2,0)))</f>
      </c>
      <c r="L57" s="329">
        <f>IF(ISERROR(VLOOKUP(J57,'KAYIT LİSTESİ'!$B$4:$H$697,4,0)),"",(VLOOKUP(J57,'KAYIT LİSTESİ'!$B$4:$H$697,4,0)))</f>
      </c>
      <c r="M57" s="330">
        <f>IF(ISERROR(VLOOKUP(J57,'KAYIT LİSTESİ'!$B$4:$H$697,5,0)),"",(VLOOKUP(J57,'KAYIT LİSTESİ'!$B$4:$H$697,5,0)))</f>
      </c>
      <c r="N57" s="330">
        <f>IF(ISERROR(VLOOKUP(J57,'KAYIT LİSTESİ'!$B$4:$H$697,6,0)),"",(VLOOKUP(J57,'KAYIT LİSTESİ'!$B$4:$H$697,6,0)))</f>
      </c>
      <c r="O57" s="25"/>
    </row>
    <row r="58" spans="1:15" ht="51" customHeight="1">
      <c r="A58" s="570" t="s">
        <v>17</v>
      </c>
      <c r="B58" s="571"/>
      <c r="C58" s="571"/>
      <c r="D58" s="571"/>
      <c r="E58" s="571"/>
      <c r="F58" s="571"/>
      <c r="G58" s="571"/>
      <c r="H58" s="227"/>
      <c r="I58" s="227"/>
      <c r="J58" s="227"/>
      <c r="K58" s="227"/>
      <c r="L58" s="227"/>
      <c r="M58" s="227"/>
      <c r="N58" s="227"/>
      <c r="O58" s="227"/>
    </row>
    <row r="59" spans="1:15" ht="51" customHeight="1">
      <c r="A59" s="49" t="s">
        <v>12</v>
      </c>
      <c r="B59" s="46" t="s">
        <v>71</v>
      </c>
      <c r="C59" s="46" t="s">
        <v>70</v>
      </c>
      <c r="D59" s="47" t="s">
        <v>13</v>
      </c>
      <c r="E59" s="48" t="s">
        <v>14</v>
      </c>
      <c r="F59" s="48" t="s">
        <v>350</v>
      </c>
      <c r="G59" s="46" t="s">
        <v>15</v>
      </c>
      <c r="H59" s="227"/>
      <c r="I59" s="227"/>
      <c r="J59" s="227"/>
      <c r="K59" s="227"/>
      <c r="L59" s="227"/>
      <c r="M59" s="227"/>
      <c r="N59" s="227"/>
      <c r="O59" s="227"/>
    </row>
    <row r="60" spans="1:15" ht="51" customHeight="1">
      <c r="A60" s="23">
        <v>1</v>
      </c>
      <c r="B60" s="24" t="s">
        <v>239</v>
      </c>
      <c r="C60" s="328">
        <f>IF(ISERROR(VLOOKUP(B60,'KAYIT LİSTESİ'!$B$4:$H$697,2,0)),"",(VLOOKUP(B60,'KAYIT LİSTESİ'!$B$4:$H$697,2,0)))</f>
      </c>
      <c r="D60" s="329">
        <f>IF(ISERROR(VLOOKUP(B60,'KAYIT LİSTESİ'!$B$4:$H$697,4,0)),"",(VLOOKUP(B60,'KAYIT LİSTESİ'!$B$4:$H$697,4,0)))</f>
      </c>
      <c r="E60" s="330">
        <f>IF(ISERROR(VLOOKUP(B60,'KAYIT LİSTESİ'!$B$4:$H$697,5,0)),"",(VLOOKUP(B60,'KAYIT LİSTESİ'!$B$4:$H$697,5,0)))</f>
      </c>
      <c r="F60" s="330">
        <f>IF(ISERROR(VLOOKUP(B60,'KAYIT LİSTESİ'!$B$4:$H$697,6,0)),"",(VLOOKUP(B60,'KAYIT LİSTESİ'!$B$4:$H$697,6,0)))</f>
      </c>
      <c r="G60" s="25"/>
      <c r="H60" s="227"/>
      <c r="I60" s="227"/>
      <c r="J60" s="227"/>
      <c r="K60" s="227"/>
      <c r="L60" s="227"/>
      <c r="M60" s="227"/>
      <c r="N60" s="227"/>
      <c r="O60" s="227"/>
    </row>
    <row r="61" spans="1:15" ht="51" customHeight="1">
      <c r="A61" s="23">
        <v>2</v>
      </c>
      <c r="B61" s="24" t="s">
        <v>240</v>
      </c>
      <c r="C61" s="328">
        <f>IF(ISERROR(VLOOKUP(B61,'KAYIT LİSTESİ'!$B$4:$H$697,2,0)),"",(VLOOKUP(B61,'KAYIT LİSTESİ'!$B$4:$H$697,2,0)))</f>
        <v>485</v>
      </c>
      <c r="D61" s="329">
        <f>IF(ISERROR(VLOOKUP(B61,'KAYIT LİSTESİ'!$B$4:$H$697,4,0)),"",(VLOOKUP(B61,'KAYIT LİSTESİ'!$B$4:$H$697,4,0)))</f>
        <v>36681</v>
      </c>
      <c r="E61" s="330" t="str">
        <f>IF(ISERROR(VLOOKUP(B61,'KAYIT LİSTESİ'!$B$4:$H$697,5,0)),"",(VLOOKUP(B61,'KAYIT LİSTESİ'!$B$4:$H$697,5,0)))</f>
        <v>AYSUN ARDAL</v>
      </c>
      <c r="F61" s="330" t="str">
        <f>IF(ISERROR(VLOOKUP(B61,'KAYIT LİSTESİ'!$B$4:$H$697,6,0)),"",(VLOOKUP(B61,'KAYIT LİSTESİ'!$B$4:$H$697,6,0)))</f>
        <v>SAMSUN</v>
      </c>
      <c r="G61" s="25"/>
      <c r="H61" s="227"/>
      <c r="I61" s="227"/>
      <c r="J61" s="227"/>
      <c r="K61" s="227"/>
      <c r="L61" s="227"/>
      <c r="M61" s="227"/>
      <c r="N61" s="227"/>
      <c r="O61" s="227"/>
    </row>
    <row r="62" spans="1:15" ht="51" customHeight="1">
      <c r="A62" s="23">
        <v>3</v>
      </c>
      <c r="B62" s="24" t="s">
        <v>241</v>
      </c>
      <c r="C62" s="328">
        <f>IF(ISERROR(VLOOKUP(B62,'KAYIT LİSTESİ'!$B$4:$H$697,2,0)),"",(VLOOKUP(B62,'KAYIT LİSTESİ'!$B$4:$H$697,2,0)))</f>
        <v>775</v>
      </c>
      <c r="D62" s="329">
        <f>IF(ISERROR(VLOOKUP(B62,'KAYIT LİSTESİ'!$B$4:$H$697,4,0)),"",(VLOOKUP(B62,'KAYIT LİSTESİ'!$B$4:$H$697,4,0)))</f>
        <v>37104</v>
      </c>
      <c r="E62" s="330" t="str">
        <f>IF(ISERROR(VLOOKUP(B62,'KAYIT LİSTESİ'!$B$4:$H$697,5,0)),"",(VLOOKUP(B62,'KAYIT LİSTESİ'!$B$4:$H$697,5,0)))</f>
        <v>EMİNE REİSOĞLU</v>
      </c>
      <c r="F62" s="330" t="str">
        <f>IF(ISERROR(VLOOKUP(B62,'KAYIT LİSTESİ'!$B$4:$H$697,6,0)),"",(VLOOKUP(B62,'KAYIT LİSTESİ'!$B$4:$H$697,6,0)))</f>
        <v>ŞANLIURFA</v>
      </c>
      <c r="G62" s="25"/>
      <c r="H62" s="227"/>
      <c r="I62" s="227"/>
      <c r="J62" s="227"/>
      <c r="K62" s="227"/>
      <c r="L62" s="227"/>
      <c r="M62" s="227"/>
      <c r="N62" s="227"/>
      <c r="O62" s="227"/>
    </row>
    <row r="63" spans="1:15" ht="51" customHeight="1">
      <c r="A63" s="23">
        <v>4</v>
      </c>
      <c r="B63" s="24" t="s">
        <v>242</v>
      </c>
      <c r="C63" s="328">
        <f>IF(ISERROR(VLOOKUP(B63,'KAYIT LİSTESİ'!$B$4:$H$697,2,0)),"",(VLOOKUP(B63,'KAYIT LİSTESİ'!$B$4:$H$697,2,0)))</f>
        <v>42</v>
      </c>
      <c r="D63" s="329">
        <f>IF(ISERROR(VLOOKUP(B63,'KAYIT LİSTESİ'!$B$4:$H$697,4,0)),"",(VLOOKUP(B63,'KAYIT LİSTESİ'!$B$4:$H$697,4,0)))</f>
        <v>37181</v>
      </c>
      <c r="E63" s="330" t="str">
        <f>IF(ISERROR(VLOOKUP(B63,'KAYIT LİSTESİ'!$B$4:$H$697,5,0)),"",(VLOOKUP(B63,'KAYIT LİSTESİ'!$B$4:$H$697,5,0)))</f>
        <v>MELİSA OBUZ</v>
      </c>
      <c r="F63" s="330" t="str">
        <f>IF(ISERROR(VLOOKUP(B63,'KAYIT LİSTESİ'!$B$4:$H$697,6,0)),"",(VLOOKUP(B63,'KAYIT LİSTESİ'!$B$4:$H$697,6,0)))</f>
        <v>İSTANBUL ANADOLU</v>
      </c>
      <c r="G63" s="25"/>
      <c r="H63" s="227"/>
      <c r="I63" s="227"/>
      <c r="J63" s="227"/>
      <c r="K63" s="227"/>
      <c r="L63" s="227"/>
      <c r="M63" s="227"/>
      <c r="N63" s="227"/>
      <c r="O63" s="227"/>
    </row>
    <row r="64" spans="1:15" ht="51" customHeight="1">
      <c r="A64" s="23">
        <v>5</v>
      </c>
      <c r="B64" s="24" t="s">
        <v>243</v>
      </c>
      <c r="C64" s="328">
        <f>IF(ISERROR(VLOOKUP(B64,'KAYIT LİSTESİ'!$B$4:$H$697,2,0)),"",(VLOOKUP(B64,'KAYIT LİSTESİ'!$B$4:$H$697,2,0)))</f>
        <v>944</v>
      </c>
      <c r="D64" s="329">
        <f>IF(ISERROR(VLOOKUP(B64,'KAYIT LİSTESİ'!$B$4:$H$697,4,0)),"",(VLOOKUP(B64,'KAYIT LİSTESİ'!$B$4:$H$697,4,0)))</f>
        <v>36526</v>
      </c>
      <c r="E64" s="330" t="str">
        <f>IF(ISERROR(VLOOKUP(B64,'KAYIT LİSTESİ'!$B$4:$H$697,5,0)),"",(VLOOKUP(B64,'KAYIT LİSTESİ'!$B$4:$H$697,5,0)))</f>
        <v>HASRET URNEK</v>
      </c>
      <c r="F64" s="330" t="str">
        <f>IF(ISERROR(VLOOKUP(B64,'KAYIT LİSTESİ'!$B$4:$H$697,6,0)),"",(VLOOKUP(B64,'KAYIT LİSTESİ'!$B$4:$H$697,6,0)))</f>
        <v>MUŞ</v>
      </c>
      <c r="G64" s="25"/>
      <c r="H64" s="227"/>
      <c r="I64" s="227"/>
      <c r="J64" s="227"/>
      <c r="K64" s="227"/>
      <c r="L64" s="227"/>
      <c r="M64" s="227"/>
      <c r="N64" s="227"/>
      <c r="O64" s="227"/>
    </row>
    <row r="65" spans="1:15" ht="51" customHeight="1">
      <c r="A65" s="23">
        <v>6</v>
      </c>
      <c r="B65" s="24" t="s">
        <v>244</v>
      </c>
      <c r="C65" s="328">
        <f>IF(ISERROR(VLOOKUP(B65,'KAYIT LİSTESİ'!$B$4:$H$697,2,0)),"",(VLOOKUP(B65,'KAYIT LİSTESİ'!$B$4:$H$697,2,0)))</f>
        <v>231</v>
      </c>
      <c r="D65" s="329">
        <f>IF(ISERROR(VLOOKUP(B65,'KAYIT LİSTESİ'!$B$4:$H$697,4,0)),"",(VLOOKUP(B65,'KAYIT LİSTESİ'!$B$4:$H$697,4,0)))</f>
        <v>36772</v>
      </c>
      <c r="E65" s="330" t="str">
        <f>IF(ISERROR(VLOOKUP(B65,'KAYIT LİSTESİ'!$B$4:$H$697,5,0)),"",(VLOOKUP(B65,'KAYIT LİSTESİ'!$B$4:$H$697,5,0)))</f>
        <v>BENSU VAROL</v>
      </c>
      <c r="F65" s="330" t="str">
        <f>IF(ISERROR(VLOOKUP(B65,'KAYIT LİSTESİ'!$B$4:$H$697,6,0)),"",(VLOOKUP(B65,'KAYIT LİSTESİ'!$B$4:$H$697,6,0)))</f>
        <v>TEKİRDAĞ</v>
      </c>
      <c r="G65" s="25"/>
      <c r="H65" s="227"/>
      <c r="I65" s="227"/>
      <c r="J65" s="227"/>
      <c r="K65" s="227"/>
      <c r="L65" s="227"/>
      <c r="M65" s="227"/>
      <c r="N65" s="227"/>
      <c r="O65" s="227"/>
    </row>
    <row r="66" spans="1:15" ht="51" customHeight="1">
      <c r="A66" s="23">
        <v>7</v>
      </c>
      <c r="B66" s="24" t="s">
        <v>245</v>
      </c>
      <c r="C66" s="328">
        <f>IF(ISERROR(VLOOKUP(B66,'KAYIT LİSTESİ'!$B$4:$H$697,2,0)),"",(VLOOKUP(B66,'KAYIT LİSTESİ'!$B$4:$H$697,2,0)))</f>
        <v>14</v>
      </c>
      <c r="D66" s="329">
        <f>IF(ISERROR(VLOOKUP(B66,'KAYIT LİSTESİ'!$B$4:$H$697,4,0)),"",(VLOOKUP(B66,'KAYIT LİSTESİ'!$B$4:$H$697,4,0)))</f>
        <v>36947</v>
      </c>
      <c r="E66" s="330" t="str">
        <f>IF(ISERROR(VLOOKUP(B66,'KAYIT LİSTESİ'!$B$4:$H$697,5,0)),"",(VLOOKUP(B66,'KAYIT LİSTESİ'!$B$4:$H$697,5,0)))</f>
        <v>ELİF YİĞİT</v>
      </c>
      <c r="F66" s="330" t="str">
        <f>IF(ISERROR(VLOOKUP(B66,'KAYIT LİSTESİ'!$B$4:$H$697,6,0)),"",(VLOOKUP(B66,'KAYIT LİSTESİ'!$B$4:$H$697,6,0)))</f>
        <v>BURSA</v>
      </c>
      <c r="G66" s="25"/>
      <c r="H66" s="227"/>
      <c r="I66" s="227"/>
      <c r="J66" s="227"/>
      <c r="K66" s="227"/>
      <c r="L66" s="227"/>
      <c r="M66" s="227"/>
      <c r="N66" s="227"/>
      <c r="O66" s="227"/>
    </row>
    <row r="67" spans="1:15" ht="51" customHeight="1">
      <c r="A67" s="23">
        <v>8</v>
      </c>
      <c r="B67" s="24" t="s">
        <v>246</v>
      </c>
      <c r="C67" s="328">
        <f>IF(ISERROR(VLOOKUP(B67,'KAYIT LİSTESİ'!$B$4:$H$697,2,0)),"",(VLOOKUP(B67,'KAYIT LİSTESİ'!$B$4:$H$697,2,0)))</f>
      </c>
      <c r="D67" s="329">
        <f>IF(ISERROR(VLOOKUP(B67,'KAYIT LİSTESİ'!$B$4:$H$697,4,0)),"",(VLOOKUP(B67,'KAYIT LİSTESİ'!$B$4:$H$697,4,0)))</f>
      </c>
      <c r="E67" s="330">
        <f>IF(ISERROR(VLOOKUP(B67,'KAYIT LİSTESİ'!$B$4:$H$697,5,0)),"",(VLOOKUP(B67,'KAYIT LİSTESİ'!$B$4:$H$697,5,0)))</f>
      </c>
      <c r="F67" s="330">
        <f>IF(ISERROR(VLOOKUP(B67,'KAYIT LİSTESİ'!$B$4:$H$697,6,0)),"",(VLOOKUP(B67,'KAYIT LİSTESİ'!$B$4:$H$697,6,0)))</f>
      </c>
      <c r="G67" s="25"/>
      <c r="H67" s="227"/>
      <c r="I67" s="227"/>
      <c r="J67" s="227"/>
      <c r="K67" s="227"/>
      <c r="L67" s="227"/>
      <c r="M67" s="227"/>
      <c r="N67" s="227"/>
      <c r="O67" s="227"/>
    </row>
    <row r="68" spans="1:15" ht="51" customHeight="1">
      <c r="A68" s="585" t="s">
        <v>222</v>
      </c>
      <c r="B68" s="585"/>
      <c r="C68" s="585"/>
      <c r="D68" s="585"/>
      <c r="E68" s="585"/>
      <c r="F68" s="585"/>
      <c r="G68" s="585"/>
      <c r="H68" s="227"/>
      <c r="I68" s="585" t="s">
        <v>222</v>
      </c>
      <c r="J68" s="585"/>
      <c r="K68" s="585"/>
      <c r="L68" s="585"/>
      <c r="M68" s="585"/>
      <c r="N68" s="585"/>
      <c r="O68" s="585"/>
    </row>
    <row r="69" spans="1:15" ht="51" customHeight="1">
      <c r="A69" s="570" t="s">
        <v>16</v>
      </c>
      <c r="B69" s="571"/>
      <c r="C69" s="571"/>
      <c r="D69" s="571"/>
      <c r="E69" s="571"/>
      <c r="F69" s="571"/>
      <c r="G69" s="571"/>
      <c r="H69" s="227"/>
      <c r="I69" s="570" t="s">
        <v>17</v>
      </c>
      <c r="J69" s="571"/>
      <c r="K69" s="571"/>
      <c r="L69" s="571"/>
      <c r="M69" s="571"/>
      <c r="N69" s="571"/>
      <c r="O69" s="571"/>
    </row>
    <row r="70" spans="1:15" ht="51" customHeight="1">
      <c r="A70" s="49" t="s">
        <v>12</v>
      </c>
      <c r="B70" s="46" t="s">
        <v>71</v>
      </c>
      <c r="C70" s="46" t="s">
        <v>70</v>
      </c>
      <c r="D70" s="47" t="s">
        <v>13</v>
      </c>
      <c r="E70" s="48" t="s">
        <v>14</v>
      </c>
      <c r="F70" s="48" t="s">
        <v>350</v>
      </c>
      <c r="G70" s="46" t="s">
        <v>218</v>
      </c>
      <c r="H70" s="227"/>
      <c r="I70" s="49" t="s">
        <v>12</v>
      </c>
      <c r="J70" s="46" t="s">
        <v>71</v>
      </c>
      <c r="K70" s="46" t="s">
        <v>70</v>
      </c>
      <c r="L70" s="47" t="s">
        <v>13</v>
      </c>
      <c r="M70" s="48" t="s">
        <v>14</v>
      </c>
      <c r="N70" s="48" t="s">
        <v>350</v>
      </c>
      <c r="O70" s="46" t="s">
        <v>218</v>
      </c>
    </row>
    <row r="71" spans="1:15" ht="118.5" customHeight="1">
      <c r="A71" s="72">
        <v>1</v>
      </c>
      <c r="B71" s="212" t="s">
        <v>200</v>
      </c>
      <c r="C71" s="351">
        <f>IF(ISERROR(VLOOKUP(B71,'KAYIT LİSTESİ'!$B$4:$H$697,2,0)),"",(VLOOKUP(B71,'KAYIT LİSTESİ'!$B$4:$H$697,2,0)))</f>
      </c>
      <c r="D71" s="352">
        <f>IF(ISERROR(VLOOKUP(B71,'KAYIT LİSTESİ'!$B$4:$H$697,4,0)),"",(VLOOKUP(B71,'KAYIT LİSTESİ'!$B$4:$H$697,4,0)))</f>
      </c>
      <c r="E71" s="330">
        <f>IF(ISERROR(VLOOKUP(B71,'KAYIT LİSTESİ'!$B$4:$H$697,5,0)),"",(VLOOKUP(B71,'KAYIT LİSTESİ'!$B$4:$H$697,5,0)))</f>
      </c>
      <c r="F71" s="330">
        <f>IF(ISERROR(VLOOKUP(B71,'KAYIT LİSTESİ'!$B$4:$H$697,6,0)),"",(VLOOKUP(B71,'KAYIT LİSTESİ'!$B$4:$H$697,6,0)))</f>
      </c>
      <c r="G71" s="122"/>
      <c r="H71" s="227"/>
      <c r="I71" s="72">
        <v>1</v>
      </c>
      <c r="J71" s="212" t="s">
        <v>208</v>
      </c>
      <c r="K71" s="351">
        <f>IF(ISERROR(VLOOKUP(J71,'KAYIT LİSTESİ'!$B$4:$H$697,2,0)),"",(VLOOKUP(J71,'KAYIT LİSTESİ'!$B$4:$H$697,2,0)))</f>
      </c>
      <c r="L71" s="352">
        <f>IF(ISERROR(VLOOKUP(J71,'KAYIT LİSTESİ'!$B$4:$H$697,4,0)),"",(VLOOKUP(J71,'KAYIT LİSTESİ'!$B$4:$H$697,4,0)))</f>
      </c>
      <c r="M71" s="330">
        <f>IF(ISERROR(VLOOKUP(J71,'KAYIT LİSTESİ'!$B$4:$H$697,5,0)),"",(VLOOKUP(J71,'KAYIT LİSTESİ'!$B$4:$H$697,5,0)))</f>
      </c>
      <c r="N71" s="330">
        <f>IF(ISERROR(VLOOKUP(J71,'KAYIT LİSTESİ'!$B$4:$H$697,6,0)),"",(VLOOKUP(J71,'KAYIT LİSTESİ'!$B$4:$H$697,6,0)))</f>
      </c>
      <c r="O71" s="122"/>
    </row>
    <row r="72" spans="1:15" ht="118.5" customHeight="1">
      <c r="A72" s="72">
        <v>2</v>
      </c>
      <c r="B72" s="212" t="s">
        <v>201</v>
      </c>
      <c r="C72" s="351" t="str">
        <f>IF(ISERROR(VLOOKUP(B72,'KAYIT LİSTESİ'!$B$4:$H$697,2,0)),"",(VLOOKUP(B72,'KAYIT LİSTESİ'!$B$4:$H$697,2,0)))</f>
        <v>407
403
404
400</v>
      </c>
      <c r="D72" s="352" t="str">
        <f>IF(ISERROR(VLOOKUP(B72,'KAYIT LİSTESİ'!$B$4:$H$697,4,0)),"",(VLOOKUP(B72,'KAYIT LİSTESİ'!$B$4:$H$697,4,0)))</f>
        <v>11.04.2000
31.05.2000
04.09.2000
01.01.2000</v>
      </c>
      <c r="E72" s="330" t="str">
        <f>IF(ISERROR(VLOOKUP(B72,'KAYIT LİSTESİ'!$B$4:$H$697,5,0)),"",(VLOOKUP(B72,'KAYIT LİSTESİ'!$B$4:$H$697,5,0)))</f>
        <v>ÖZLEM GÜZEL  
DERYANUR KILIÇ
SENA NUR AKGÜN
MİZGİN AY</v>
      </c>
      <c r="F72" s="330" t="str">
        <f>IF(ISERROR(VLOOKUP(B72,'KAYIT LİSTESİ'!$B$4:$H$697,6,0)),"",(VLOOKUP(B72,'KAYIT LİSTESİ'!$B$4:$H$697,6,0)))</f>
        <v>ANKARA</v>
      </c>
      <c r="G72" s="122"/>
      <c r="H72" s="227"/>
      <c r="I72" s="72">
        <v>2</v>
      </c>
      <c r="J72" s="212" t="s">
        <v>209</v>
      </c>
      <c r="K72" s="351" t="str">
        <f>IF(ISERROR(VLOOKUP(J72,'KAYIT LİSTESİ'!$B$4:$H$697,2,0)),"",(VLOOKUP(J72,'KAYIT LİSTESİ'!$B$4:$H$697,2,0)))</f>
        <v>481
484
488
485</v>
      </c>
      <c r="L72" s="352" t="str">
        <f>IF(ISERROR(VLOOKUP(J72,'KAYIT LİSTESİ'!$B$4:$H$697,4,0)),"",(VLOOKUP(J72,'KAYIT LİSTESİ'!$B$4:$H$697,4,0)))</f>
        <v>30.05.2000 16.09.2000  25.04.2002 04.06.2000</v>
      </c>
      <c r="M72" s="330" t="str">
        <f>IF(ISERROR(VLOOKUP(J72,'KAYIT LİSTESİ'!$B$4:$H$697,5,0)),"",(VLOOKUP(J72,'KAYIT LİSTESİ'!$B$4:$H$697,5,0)))</f>
        <v>KARDELEN DEMİR
HAVANUR DEMİR
GÜLSE BEYZA USTA     
AYSUN ARDAL</v>
      </c>
      <c r="N72" s="330" t="str">
        <f>IF(ISERROR(VLOOKUP(J72,'KAYIT LİSTESİ'!$B$4:$H$697,6,0)),"",(VLOOKUP(J72,'KAYIT LİSTESİ'!$B$4:$H$697,6,0)))</f>
        <v>SAMSUN</v>
      </c>
      <c r="O72" s="122"/>
    </row>
    <row r="73" spans="1:15" ht="118.5" customHeight="1">
      <c r="A73" s="72">
        <v>3</v>
      </c>
      <c r="B73" s="212" t="s">
        <v>202</v>
      </c>
      <c r="C73" s="351" t="str">
        <f>IF(ISERROR(VLOOKUP(B73,'KAYIT LİSTESİ'!$B$4:$H$697,2,0)),"",(VLOOKUP(B73,'KAYIT LİSTESİ'!$B$4:$H$697,2,0)))</f>
        <v>499
502
497
688</v>
      </c>
      <c r="D73" s="352" t="str">
        <f>IF(ISERROR(VLOOKUP(B73,'KAYIT LİSTESİ'!$B$4:$H$697,4,0)),"",(VLOOKUP(B73,'KAYIT LİSTESİ'!$B$4:$H$697,4,0)))</f>
        <v>16.05.2000               03.10.2001          10.10.2000            23.11.2000</v>
      </c>
      <c r="E73" s="330" t="str">
        <f>IF(ISERROR(VLOOKUP(B73,'KAYIT LİSTESİ'!$B$4:$H$697,5,0)),"",(VLOOKUP(B73,'KAYIT LİSTESİ'!$B$4:$H$697,5,0)))</f>
        <v>SUDE GEDİK                         MERVE ÇİFTÇİ                        ALEYNA BIÇAKÇI                   MELİKE MALKOÇ</v>
      </c>
      <c r="F73" s="330" t="str">
        <f>IF(ISERROR(VLOOKUP(B73,'KAYIT LİSTESİ'!$B$4:$H$697,6,0)),"",(VLOOKUP(B73,'KAYIT LİSTESİ'!$B$4:$H$697,6,0)))</f>
        <v>ZONGULDAK</v>
      </c>
      <c r="G73" s="122"/>
      <c r="H73" s="227"/>
      <c r="I73" s="72">
        <v>3</v>
      </c>
      <c r="J73" s="212" t="s">
        <v>210</v>
      </c>
      <c r="K73" s="351" t="str">
        <f>IF(ISERROR(VLOOKUP(J73,'KAYIT LİSTESİ'!$B$4:$H$697,2,0)),"",(VLOOKUP(J73,'KAYIT LİSTESİ'!$B$4:$H$697,2,0)))</f>
        <v>774
772
779
773</v>
      </c>
      <c r="L73" s="352" t="str">
        <f>IF(ISERROR(VLOOKUP(J73,'KAYIT LİSTESİ'!$B$4:$H$697,4,0)),"",(VLOOKUP(J73,'KAYIT LİSTESİ'!$B$4:$H$697,4,0)))</f>
        <v>15.02.2001 04.06.2000 18.01.2001 03.03.2000</v>
      </c>
      <c r="M73" s="330" t="str">
        <f>IF(ISERROR(VLOOKUP(J73,'KAYIT LİSTESİ'!$B$4:$H$697,5,0)),"",(VLOOKUP(J73,'KAYIT LİSTESİ'!$B$4:$H$697,5,0)))</f>
        <v>MEDİNE ÖKTE
SEHER ALATAŞ  
ZEKİYE YACAN                              
ZEHRA AKDAĞ                        </v>
      </c>
      <c r="N73" s="330" t="str">
        <f>IF(ISERROR(VLOOKUP(J73,'KAYIT LİSTESİ'!$B$4:$H$697,6,0)),"",(VLOOKUP(J73,'KAYIT LİSTESİ'!$B$4:$H$697,6,0)))</f>
        <v>ŞANLIURFA</v>
      </c>
      <c r="O73" s="122"/>
    </row>
    <row r="74" spans="1:15" ht="118.5" customHeight="1">
      <c r="A74" s="72">
        <v>4</v>
      </c>
      <c r="B74" s="212" t="s">
        <v>203</v>
      </c>
      <c r="C74" s="351" t="str">
        <f>IF(ISERROR(VLOOKUP(B74,'KAYIT LİSTESİ'!$B$4:$H$697,2,0)),"",(VLOOKUP(B74,'KAYIT LİSTESİ'!$B$4:$H$697,2,0)))</f>
        <v>271
267
270
266</v>
      </c>
      <c r="D74" s="352" t="str">
        <f>IF(ISERROR(VLOOKUP(B74,'KAYIT LİSTESİ'!$B$4:$H$697,4,0)),"",(VLOOKUP(B74,'KAYIT LİSTESİ'!$B$4:$H$697,4,0)))</f>
        <v>23.03.2001
25.06.2000
04.10.2000
04.10.2000</v>
      </c>
      <c r="E74" s="330" t="str">
        <f>IF(ISERROR(VLOOKUP(B74,'KAYIT LİSTESİ'!$B$4:$H$697,5,0)),"",(VLOOKUP(B74,'KAYIT LİSTESİ'!$B$4:$H$697,5,0)))</f>
        <v>SEVGİ PINAR
İREM KARACAOĞLAN
SEDA PINAR
ESRA BARAN</v>
      </c>
      <c r="F74" s="330" t="str">
        <f>IF(ISERROR(VLOOKUP(B74,'KAYIT LİSTESİ'!$B$4:$H$697,6,0)),"",(VLOOKUP(B74,'KAYIT LİSTESİ'!$B$4:$H$697,6,0)))</f>
        <v>ADANA</v>
      </c>
      <c r="G74" s="122"/>
      <c r="H74" s="227"/>
      <c r="I74" s="72">
        <v>4</v>
      </c>
      <c r="J74" s="212" t="s">
        <v>211</v>
      </c>
      <c r="K74" s="351" t="str">
        <f>IF(ISERROR(VLOOKUP(J74,'KAYIT LİSTESİ'!$B$4:$H$697,2,0)),"",(VLOOKUP(J74,'KAYIT LİSTESİ'!$B$4:$H$697,2,0)))</f>
        <v>35
34
38
39</v>
      </c>
      <c r="L74" s="352" t="str">
        <f>IF(ISERROR(VLOOKUP(J74,'KAYIT LİSTESİ'!$B$4:$H$697,4,0)),"",(VLOOKUP(J74,'KAYIT LİSTESİ'!$B$4:$H$697,4,0)))</f>
        <v>01.01.2001
09.06.2000
20.03.2001
15.05.2001</v>
      </c>
      <c r="M74" s="330" t="str">
        <f>IF(ISERROR(VLOOKUP(J74,'KAYIT LİSTESİ'!$B$4:$H$697,5,0)),"",(VLOOKUP(J74,'KAYIT LİSTESİ'!$B$4:$H$697,5,0)))</f>
        <v>PINAR ATUĞ
BAŞAK GÜL
RÜYANUR TOKAÇ
İREM ZEHRA KARABABA</v>
      </c>
      <c r="N74" s="330" t="str">
        <f>IF(ISERROR(VLOOKUP(J74,'KAYIT LİSTESİ'!$B$4:$H$697,6,0)),"",(VLOOKUP(J74,'KAYIT LİSTESİ'!$B$4:$H$697,6,0)))</f>
        <v>İSTANBUL ANADOLU</v>
      </c>
      <c r="O74" s="122"/>
    </row>
    <row r="75" spans="1:15" ht="118.5" customHeight="1">
      <c r="A75" s="72">
        <v>5</v>
      </c>
      <c r="B75" s="212" t="s">
        <v>204</v>
      </c>
      <c r="C75" s="351" t="str">
        <f>IF(ISERROR(VLOOKUP(B75,'KAYIT LİSTESİ'!$B$4:$H$697,2,0)),"",(VLOOKUP(B75,'KAYIT LİSTESİ'!$B$4:$H$697,2,0)))</f>
        <v>661  655   656   657</v>
      </c>
      <c r="D75" s="352" t="str">
        <f>IF(ISERROR(VLOOKUP(B75,'KAYIT LİSTESİ'!$B$4:$H$697,4,0)),"",(VLOOKUP(B75,'KAYIT LİSTESİ'!$B$4:$H$697,4,0)))</f>
        <v>17.07.2000 06.11.2000 13.02.2000  25.06.2002</v>
      </c>
      <c r="E75" s="330" t="str">
        <f>IF(ISERROR(VLOOKUP(B75,'KAYIT LİSTESİ'!$B$4:$H$697,5,0)),"",(VLOOKUP(B75,'KAYIT LİSTESİ'!$B$4:$H$697,5,0)))</f>
        <v>GÖKÇE YAMİÇ      BEYZANUR YAVUZ   DİLARA ARSLAN              RUMEYSA KIRIMLI                                                                                                                                                                                                                                                                                                                                                                                                                                                                                                                                                                                                                                                                                                                                 </v>
      </c>
      <c r="F75" s="330" t="str">
        <f>IF(ISERROR(VLOOKUP(B75,'KAYIT LİSTESİ'!$B$4:$H$697,6,0)),"",(VLOOKUP(B75,'KAYIT LİSTESİ'!$B$4:$H$697,6,0)))</f>
        <v>TRABZON</v>
      </c>
      <c r="G75" s="122"/>
      <c r="H75" s="227"/>
      <c r="I75" s="72">
        <v>5</v>
      </c>
      <c r="J75" s="212" t="s">
        <v>212</v>
      </c>
      <c r="K75" s="351" t="str">
        <f>IF(ISERROR(VLOOKUP(J75,'KAYIT LİSTESİ'!$B$4:$H$697,2,0)),"",(VLOOKUP(J75,'KAYIT LİSTESİ'!$B$4:$H$697,2,0)))</f>
        <v>941
816
506
943</v>
      </c>
      <c r="L75" s="352" t="str">
        <f>IF(ISERROR(VLOOKUP(J75,'KAYIT LİSTESİ'!$B$4:$H$697,4,0)),"",(VLOOKUP(J75,'KAYIT LİSTESİ'!$B$4:$H$697,4,0)))</f>
        <v>02.07.2000
01.07.2001
14.02.2001
11.07.2000</v>
      </c>
      <c r="M75" s="330" t="str">
        <f>IF(ISERROR(VLOOKUP(J75,'KAYIT LİSTESİ'!$B$4:$H$697,5,0)),"",(VLOOKUP(J75,'KAYIT LİSTESİ'!$B$4:$H$697,5,0)))</f>
        <v>BAHAR GÖK
BERFİN BARIŞER
ŞEYMA NUR YILDIRIM
MEHTAP ALTUN</v>
      </c>
      <c r="N75" s="330" t="str">
        <f>IF(ISERROR(VLOOKUP(J75,'KAYIT LİSTESİ'!$B$4:$H$697,6,0)),"",(VLOOKUP(J75,'KAYIT LİSTESİ'!$B$4:$H$697,6,0)))</f>
        <v>MUŞ</v>
      </c>
      <c r="O75" s="122"/>
    </row>
    <row r="76" spans="1:15" ht="118.5" customHeight="1">
      <c r="A76" s="72">
        <v>6</v>
      </c>
      <c r="B76" s="212" t="s">
        <v>205</v>
      </c>
      <c r="C76" s="351" t="str">
        <f>IF(ISERROR(VLOOKUP(B76,'KAYIT LİSTESİ'!$B$4:$H$697,2,0)),"",(VLOOKUP(B76,'KAYIT LİSTESİ'!$B$4:$H$697,2,0)))</f>
        <v>261
262
259
265</v>
      </c>
      <c r="D76" s="352" t="str">
        <f>IF(ISERROR(VLOOKUP(B76,'KAYIT LİSTESİ'!$B$4:$H$697,4,0)),"",(VLOOKUP(B76,'KAYIT LİSTESİ'!$B$4:$H$697,4,0)))</f>
        <v>26.03.2001
25.09.2000
10.01.2000
01.01.2000</v>
      </c>
      <c r="E76" s="330" t="str">
        <f>IF(ISERROR(VLOOKUP(B76,'KAYIT LİSTESİ'!$B$4:$H$697,5,0)),"",(VLOOKUP(B76,'KAYIT LİSTESİ'!$B$4:$H$697,5,0)))</f>
        <v>MELİSSA KALE
ŞEVVAL AYAZ
ESRA KILIÇÇIOĞLU
S.BİÇER</v>
      </c>
      <c r="F76" s="330" t="str">
        <f>IF(ISERROR(VLOOKUP(B76,'KAYIT LİSTESİ'!$B$4:$H$697,6,0)),"",(VLOOKUP(B76,'KAYIT LİSTESİ'!$B$4:$H$697,6,0)))</f>
        <v>MERSİN</v>
      </c>
      <c r="G76" s="122"/>
      <c r="H76" s="227"/>
      <c r="I76" s="72">
        <v>6</v>
      </c>
      <c r="J76" s="212" t="s">
        <v>213</v>
      </c>
      <c r="K76" s="351" t="str">
        <f>IF(ISERROR(VLOOKUP(J76,'KAYIT LİSTESİ'!$B$4:$H$697,2,0)),"",(VLOOKUP(J76,'KAYIT LİSTESİ'!$B$4:$H$697,2,0)))</f>
        <v>230
232
234
229</v>
      </c>
      <c r="L76" s="352" t="str">
        <f>IF(ISERROR(VLOOKUP(J76,'KAYIT LİSTESİ'!$B$4:$H$697,4,0)),"",(VLOOKUP(J76,'KAYIT LİSTESİ'!$B$4:$H$697,4,0)))</f>
        <v>27.11.2001
25.01.2001
16.02.2000
10.03.2000</v>
      </c>
      <c r="M76" s="330" t="str">
        <f>IF(ISERROR(VLOOKUP(J76,'KAYIT LİSTESİ'!$B$4:$H$697,5,0)),"",(VLOOKUP(J76,'KAYIT LİSTESİ'!$B$4:$H$697,5,0)))</f>
        <v>MELEK ÇOBAN
ALMİNA MALKOÇ
NURHAN ARDAL
EYMEN MUSAOĞLU</v>
      </c>
      <c r="N76" s="330" t="str">
        <f>IF(ISERROR(VLOOKUP(J76,'KAYIT LİSTESİ'!$B$4:$H$697,6,0)),"",(VLOOKUP(J76,'KAYIT LİSTESİ'!$B$4:$H$697,6,0)))</f>
        <v>TEKİRDAĞ</v>
      </c>
      <c r="O76" s="122"/>
    </row>
    <row r="77" spans="1:15" ht="118.5" customHeight="1">
      <c r="A77" s="72">
        <v>7</v>
      </c>
      <c r="B77" s="212" t="s">
        <v>206</v>
      </c>
      <c r="C77" s="351" t="str">
        <f>IF(ISERROR(VLOOKUP(B77,'KAYIT LİSTESİ'!$B$4:$H$697,2,0)),"",(VLOOKUP(B77,'KAYIT LİSTESİ'!$B$4:$H$697,2,0)))</f>
        <v>762
761 
760
758</v>
      </c>
      <c r="D77" s="352" t="str">
        <f>IF(ISERROR(VLOOKUP(B77,'KAYIT LİSTESİ'!$B$4:$H$697,4,0)),"",(VLOOKUP(B77,'KAYIT LİSTESİ'!$B$4:$H$697,4,0)))</f>
        <v>18.08.2000
01.06.2000
01.02.2001
01.01.2000</v>
      </c>
      <c r="E77" s="330" t="str">
        <f>IF(ISERROR(VLOOKUP(B77,'KAYIT LİSTESİ'!$B$4:$H$697,5,0)),"",(VLOOKUP(B77,'KAYIT LİSTESİ'!$B$4:$H$697,5,0)))</f>
        <v>EBRU YILMAZ
HATİCE N. KAYA
RAHİME ERGÜL
DİLARA ÇIKMAZ</v>
      </c>
      <c r="F77" s="330" t="str">
        <f>IF(ISERROR(VLOOKUP(B77,'KAYIT LİSTESİ'!$B$4:$H$697,6,0)),"",(VLOOKUP(B77,'KAYIT LİSTESİ'!$B$4:$H$697,6,0)))</f>
        <v>GAZİANTEP</v>
      </c>
      <c r="G77" s="122"/>
      <c r="H77" s="227"/>
      <c r="I77" s="72">
        <v>7</v>
      </c>
      <c r="J77" s="212" t="s">
        <v>214</v>
      </c>
      <c r="K77" s="351" t="str">
        <f>IF(ISERROR(VLOOKUP(J77,'KAYIT LİSTESİ'!$B$4:$H$697,2,0)),"",(VLOOKUP(J77,'KAYIT LİSTESİ'!$B$4:$H$697,2,0)))</f>
        <v>14
10
16
11</v>
      </c>
      <c r="L77" s="352" t="str">
        <f>IF(ISERROR(VLOOKUP(J77,'KAYIT LİSTESİ'!$B$4:$H$697,4,0)),"",(VLOOKUP(J77,'KAYIT LİSTESİ'!$B$4:$H$697,4,0)))</f>
        <v>25.02.2001
02.03.2000
07.02.2000
03.07.2000</v>
      </c>
      <c r="M77" s="330" t="str">
        <f>IF(ISERROR(VLOOKUP(J77,'KAYIT LİSTESİ'!$B$4:$H$697,5,0)),"",(VLOOKUP(J77,'KAYIT LİSTESİ'!$B$4:$H$697,5,0)))</f>
        <v>ELİF YİĞİT
YAPRAK ALPER
RÜMEYSA ÖKDEM
LEYLA YANARDAĞ</v>
      </c>
      <c r="N77" s="330" t="str">
        <f>IF(ISERROR(VLOOKUP(J77,'KAYIT LİSTESİ'!$B$4:$H$697,6,0)),"",(VLOOKUP(J77,'KAYIT LİSTESİ'!$B$4:$H$697,6,0)))</f>
        <v>BURSA</v>
      </c>
      <c r="O77" s="122"/>
    </row>
    <row r="78" spans="1:15" ht="118.5" customHeight="1">
      <c r="A78" s="72">
        <v>8</v>
      </c>
      <c r="B78" s="212" t="s">
        <v>207</v>
      </c>
      <c r="C78" s="351">
        <f>IF(ISERROR(VLOOKUP(B78,'KAYIT LİSTESİ'!$B$4:$H$697,2,0)),"",(VLOOKUP(B78,'KAYIT LİSTESİ'!$B$4:$H$697,2,0)))</f>
      </c>
      <c r="D78" s="352">
        <f>IF(ISERROR(VLOOKUP(B78,'KAYIT LİSTESİ'!$B$4:$H$697,4,0)),"",(VLOOKUP(B78,'KAYIT LİSTESİ'!$B$4:$H$697,4,0)))</f>
      </c>
      <c r="E78" s="330">
        <f>IF(ISERROR(VLOOKUP(B78,'KAYIT LİSTESİ'!$B$4:$H$697,5,0)),"",(VLOOKUP(B78,'KAYIT LİSTESİ'!$B$4:$H$697,5,0)))</f>
      </c>
      <c r="F78" s="330">
        <f>IF(ISERROR(VLOOKUP(B78,'KAYIT LİSTESİ'!$B$4:$H$697,6,0)),"",(VLOOKUP(B78,'KAYIT LİSTESİ'!$B$4:$H$697,6,0)))</f>
      </c>
      <c r="G78" s="122"/>
      <c r="H78" s="227"/>
      <c r="I78" s="72">
        <v>8</v>
      </c>
      <c r="J78" s="212" t="s">
        <v>215</v>
      </c>
      <c r="K78" s="351">
        <f>IF(ISERROR(VLOOKUP(J78,'KAYIT LİSTESİ'!$B$4:$H$697,2,0)),"",(VLOOKUP(J78,'KAYIT LİSTESİ'!$B$4:$H$697,2,0)))</f>
      </c>
      <c r="L78" s="352">
        <f>IF(ISERROR(VLOOKUP(J78,'KAYIT LİSTESİ'!$B$4:$H$697,4,0)),"",(VLOOKUP(J78,'KAYIT LİSTESİ'!$B$4:$H$697,4,0)))</f>
      </c>
      <c r="M78" s="330">
        <f>IF(ISERROR(VLOOKUP(J78,'KAYIT LİSTESİ'!$B$4:$H$697,5,0)),"",(VLOOKUP(J78,'KAYIT LİSTESİ'!$B$4:$H$697,5,0)))</f>
      </c>
      <c r="N78" s="330">
        <f>IF(ISERROR(VLOOKUP(J78,'KAYIT LİSTESİ'!$B$4:$H$697,6,0)),"",(VLOOKUP(J78,'KAYIT LİSTESİ'!$B$4:$H$697,6,0)))</f>
      </c>
      <c r="O78" s="122"/>
    </row>
    <row r="79" ht="61.5" customHeight="1">
      <c r="H79" s="227"/>
    </row>
    <row r="80" ht="61.5" customHeight="1">
      <c r="H80" s="227"/>
    </row>
    <row r="81" ht="15.75">
      <c r="H81" s="227"/>
    </row>
  </sheetData>
  <sheetProtection/>
  <mergeCells count="24">
    <mergeCell ref="A1:O1"/>
    <mergeCell ref="A2:O2"/>
    <mergeCell ref="A3:O3"/>
    <mergeCell ref="A4:G4"/>
    <mergeCell ref="A5:G5"/>
    <mergeCell ref="I4:O4"/>
    <mergeCell ref="J6:J7"/>
    <mergeCell ref="A68:G68"/>
    <mergeCell ref="A58:G58"/>
    <mergeCell ref="A47:G47"/>
    <mergeCell ref="L6:L7"/>
    <mergeCell ref="I68:O68"/>
    <mergeCell ref="I47:O47"/>
    <mergeCell ref="I48:O48"/>
    <mergeCell ref="A69:G69"/>
    <mergeCell ref="I33:O33"/>
    <mergeCell ref="A48:G48"/>
    <mergeCell ref="A19:G19"/>
    <mergeCell ref="A33:G33"/>
    <mergeCell ref="M6:M7"/>
    <mergeCell ref="N6:N7"/>
    <mergeCell ref="I6:I7"/>
    <mergeCell ref="I69:O69"/>
    <mergeCell ref="O6:O7"/>
  </mergeCells>
  <printOptions/>
  <pageMargins left="0.7" right="0.7" top="0.75" bottom="0.75" header="0.3" footer="0.3"/>
  <pageSetup horizontalDpi="600" verticalDpi="600" orientation="portrait" paperSize="9" scale="38" r:id="rId2"/>
  <rowBreaks count="1" manualBreakCount="1">
    <brk id="67" max="14" man="1"/>
  </rowBreaks>
  <ignoredErrors>
    <ignoredError sqref="L35:N46 K35:K46" unlockedFormula="1"/>
  </ignoredErrors>
  <drawing r:id="rId1"/>
</worksheet>
</file>

<file path=xl/worksheets/sheet17.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4" bestFit="1" customWidth="1"/>
    <col min="2" max="2" width="17.421875" style="241" bestFit="1" customWidth="1"/>
    <col min="3" max="3" width="10.421875" style="2" bestFit="1" customWidth="1"/>
    <col min="4" max="4" width="17.421875" style="157" customWidth="1"/>
    <col min="5" max="5" width="19.140625" style="157"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6" customFormat="1" ht="42" customHeight="1">
      <c r="A1" s="588" t="str">
        <f>'YARIŞMA BİLGİLERİ'!F19</f>
        <v>Anadolu Yıldızlar Ligi Final Yarışmaları</v>
      </c>
      <c r="B1" s="588"/>
      <c r="C1" s="588"/>
      <c r="D1" s="588"/>
      <c r="E1" s="588"/>
      <c r="F1" s="588"/>
      <c r="G1" s="588"/>
      <c r="H1" s="588"/>
      <c r="I1" s="588"/>
      <c r="J1" s="588"/>
      <c r="K1" s="156" t="str">
        <f>'YARIŞMA BİLGİLERİ'!F20</f>
        <v>İzmir</v>
      </c>
      <c r="L1" s="587"/>
      <c r="M1" s="587"/>
    </row>
    <row r="2" spans="1:13" s="143" customFormat="1" ht="27.75" customHeight="1">
      <c r="A2" s="137" t="s">
        <v>25</v>
      </c>
      <c r="B2" s="158" t="s">
        <v>35</v>
      </c>
      <c r="C2" s="139" t="s">
        <v>21</v>
      </c>
      <c r="D2" s="140" t="s">
        <v>26</v>
      </c>
      <c r="E2" s="140" t="s">
        <v>24</v>
      </c>
      <c r="F2" s="141" t="s">
        <v>27</v>
      </c>
      <c r="G2" s="138" t="s">
        <v>30</v>
      </c>
      <c r="H2" s="138" t="s">
        <v>11</v>
      </c>
      <c r="I2" s="138" t="s">
        <v>124</v>
      </c>
      <c r="J2" s="138" t="s">
        <v>31</v>
      </c>
      <c r="K2" s="138" t="s">
        <v>32</v>
      </c>
      <c r="L2" s="142" t="s">
        <v>33</v>
      </c>
      <c r="M2" s="142" t="s">
        <v>34</v>
      </c>
    </row>
    <row r="3" spans="1:13" s="143" customFormat="1" ht="26.25" customHeight="1">
      <c r="A3" s="145">
        <v>1</v>
      </c>
      <c r="B3" s="155" t="s">
        <v>229</v>
      </c>
      <c r="C3" s="146">
        <f>'100m.'!C8</f>
        <v>36526</v>
      </c>
      <c r="D3" s="154" t="str">
        <f>'100m.'!D8</f>
        <v>MİZGİN AY</v>
      </c>
      <c r="E3" s="154" t="str">
        <f>'100m.'!E8</f>
        <v>ANKARA</v>
      </c>
      <c r="F3" s="147">
        <f>'100m.'!F8</f>
        <v>1280</v>
      </c>
      <c r="G3" s="148">
        <f>'100m.'!A8</f>
        <v>1</v>
      </c>
      <c r="H3" s="147" t="s">
        <v>132</v>
      </c>
      <c r="I3" s="149"/>
      <c r="J3" s="147" t="str">
        <f>'YARIŞMA BİLGİLERİ'!$F$21</f>
        <v>Yıldız Kızlar</v>
      </c>
      <c r="K3" s="150" t="str">
        <f aca="true" t="shared" si="0" ref="K3:K34">CONCATENATE(K$1,"-",A$1)</f>
        <v>İzmir-Anadolu Yıldızlar Ligi Final Yarışmaları</v>
      </c>
      <c r="L3" s="151">
        <f>'100m.'!N$4</f>
        <v>41776.71875</v>
      </c>
      <c r="M3" s="151" t="s">
        <v>340</v>
      </c>
    </row>
    <row r="4" spans="1:13" s="143" customFormat="1" ht="26.25" customHeight="1">
      <c r="A4" s="145">
        <v>2</v>
      </c>
      <c r="B4" s="155" t="s">
        <v>229</v>
      </c>
      <c r="C4" s="146">
        <f>'100m.'!C9</f>
        <v>36853</v>
      </c>
      <c r="D4" s="154" t="str">
        <f>'100m.'!D9</f>
        <v>MELİKE MALKOÇ</v>
      </c>
      <c r="E4" s="154" t="str">
        <f>'100m.'!E9</f>
        <v>ZONGULDAK</v>
      </c>
      <c r="F4" s="147">
        <f>'100m.'!F9</f>
        <v>1300</v>
      </c>
      <c r="G4" s="148">
        <f>'100m.'!A9</f>
        <v>2</v>
      </c>
      <c r="H4" s="147" t="s">
        <v>132</v>
      </c>
      <c r="I4" s="149"/>
      <c r="J4" s="147" t="str">
        <f>'YARIŞMA BİLGİLERİ'!$F$21</f>
        <v>Yıldız Kızlar</v>
      </c>
      <c r="K4" s="150" t="str">
        <f t="shared" si="0"/>
        <v>İzmir-Anadolu Yıldızlar Ligi Final Yarışmaları</v>
      </c>
      <c r="L4" s="151">
        <f>'100m.'!N$4</f>
        <v>41776.71875</v>
      </c>
      <c r="M4" s="151" t="s">
        <v>340</v>
      </c>
    </row>
    <row r="5" spans="1:13" s="143" customFormat="1" ht="26.25" customHeight="1">
      <c r="A5" s="145">
        <v>3</v>
      </c>
      <c r="B5" s="155" t="s">
        <v>229</v>
      </c>
      <c r="C5" s="146">
        <f>'100m.'!C10</f>
        <v>36605</v>
      </c>
      <c r="D5" s="154" t="str">
        <f>'100m.'!D10</f>
        <v>YAPRAK ALPER</v>
      </c>
      <c r="E5" s="154" t="str">
        <f>'100m.'!E10</f>
        <v>BURSA</v>
      </c>
      <c r="F5" s="147">
        <f>'100m.'!F10</f>
        <v>1307</v>
      </c>
      <c r="G5" s="148">
        <f>'100m.'!A10</f>
        <v>3</v>
      </c>
      <c r="H5" s="147" t="s">
        <v>132</v>
      </c>
      <c r="I5" s="149"/>
      <c r="J5" s="147" t="str">
        <f>'YARIŞMA BİLGİLERİ'!$F$21</f>
        <v>Yıldız Kızlar</v>
      </c>
      <c r="K5" s="150" t="str">
        <f t="shared" si="0"/>
        <v>İzmir-Anadolu Yıldızlar Ligi Final Yarışmaları</v>
      </c>
      <c r="L5" s="151">
        <f>'100m.'!N$4</f>
        <v>41776.71875</v>
      </c>
      <c r="M5" s="151" t="s">
        <v>340</v>
      </c>
    </row>
    <row r="6" spans="1:13" s="143" customFormat="1" ht="26.25" customHeight="1">
      <c r="A6" s="145">
        <v>4</v>
      </c>
      <c r="B6" s="155" t="s">
        <v>229</v>
      </c>
      <c r="C6" s="146">
        <f>'100m.'!C11</f>
        <v>36686</v>
      </c>
      <c r="D6" s="154" t="str">
        <f>'100m.'!D11</f>
        <v>BAŞAK GÜL</v>
      </c>
      <c r="E6" s="154" t="str">
        <f>'100m.'!E11</f>
        <v>İSTANBUL ANADOLU</v>
      </c>
      <c r="F6" s="147">
        <f>'100m.'!F11</f>
        <v>1325</v>
      </c>
      <c r="G6" s="148">
        <f>'100m.'!A11</f>
        <v>4</v>
      </c>
      <c r="H6" s="147" t="s">
        <v>132</v>
      </c>
      <c r="I6" s="149"/>
      <c r="J6" s="147" t="str">
        <f>'YARIŞMA BİLGİLERİ'!$F$21</f>
        <v>Yıldız Kızlar</v>
      </c>
      <c r="K6" s="150" t="str">
        <f t="shared" si="0"/>
        <v>İzmir-Anadolu Yıldızlar Ligi Final Yarışmaları</v>
      </c>
      <c r="L6" s="151">
        <f>'100m.'!N$4</f>
        <v>41776.71875</v>
      </c>
      <c r="M6" s="151" t="s">
        <v>340</v>
      </c>
    </row>
    <row r="7" spans="1:13" s="143" customFormat="1" ht="26.25" customHeight="1">
      <c r="A7" s="145">
        <v>5</v>
      </c>
      <c r="B7" s="155" t="s">
        <v>229</v>
      </c>
      <c r="C7" s="146">
        <f>'100m.'!C12</f>
        <v>36595</v>
      </c>
      <c r="D7" s="154" t="str">
        <f>'100m.'!D12</f>
        <v>EYMEN MUSAOĞLU</v>
      </c>
      <c r="E7" s="154" t="str">
        <f>'100m.'!E12</f>
        <v>TEKİRDAĞ</v>
      </c>
      <c r="F7" s="147">
        <f>'100m.'!F12</f>
        <v>1345</v>
      </c>
      <c r="G7" s="148">
        <f>'100m.'!A12</f>
        <v>5</v>
      </c>
      <c r="H7" s="147" t="s">
        <v>132</v>
      </c>
      <c r="I7" s="149"/>
      <c r="J7" s="147" t="str">
        <f>'YARIŞMA BİLGİLERİ'!$F$21</f>
        <v>Yıldız Kızlar</v>
      </c>
      <c r="K7" s="150" t="str">
        <f t="shared" si="0"/>
        <v>İzmir-Anadolu Yıldızlar Ligi Final Yarışmaları</v>
      </c>
      <c r="L7" s="151">
        <f>'100m.'!N$4</f>
        <v>41776.71875</v>
      </c>
      <c r="M7" s="151" t="s">
        <v>340</v>
      </c>
    </row>
    <row r="8" spans="1:13" s="143" customFormat="1" ht="26.25" customHeight="1">
      <c r="A8" s="145">
        <v>6</v>
      </c>
      <c r="B8" s="155" t="s">
        <v>229</v>
      </c>
      <c r="C8" s="146">
        <f>'100m.'!C13</f>
        <v>36976</v>
      </c>
      <c r="D8" s="154" t="str">
        <f>'100m.'!D13</f>
        <v>MELİSSA KALE</v>
      </c>
      <c r="E8" s="154" t="str">
        <f>'100m.'!E13</f>
        <v>MERSİN</v>
      </c>
      <c r="F8" s="147">
        <f>'100m.'!F13</f>
        <v>1359</v>
      </c>
      <c r="G8" s="148">
        <f>'100m.'!A13</f>
        <v>6</v>
      </c>
      <c r="H8" s="147" t="s">
        <v>132</v>
      </c>
      <c r="I8" s="149"/>
      <c r="J8" s="147" t="str">
        <f>'YARIŞMA BİLGİLERİ'!$F$21</f>
        <v>Yıldız Kızlar</v>
      </c>
      <c r="K8" s="150" t="str">
        <f t="shared" si="0"/>
        <v>İzmir-Anadolu Yıldızlar Ligi Final Yarışmaları</v>
      </c>
      <c r="L8" s="151">
        <f>'100m.'!N$4</f>
        <v>41776.71875</v>
      </c>
      <c r="M8" s="151" t="s">
        <v>340</v>
      </c>
    </row>
    <row r="9" spans="1:13" s="143" customFormat="1" ht="26.25" customHeight="1">
      <c r="A9" s="145">
        <v>7</v>
      </c>
      <c r="B9" s="155" t="s">
        <v>229</v>
      </c>
      <c r="C9" s="146">
        <f>'100m.'!C14</f>
        <v>36676</v>
      </c>
      <c r="D9" s="154" t="str">
        <f>'100m.'!D14</f>
        <v>KARDELEN DEMİR</v>
      </c>
      <c r="E9" s="154" t="str">
        <f>'100m.'!E14</f>
        <v>SAMSUN</v>
      </c>
      <c r="F9" s="147">
        <f>'100m.'!F14</f>
        <v>1379</v>
      </c>
      <c r="G9" s="148">
        <f>'100m.'!A14</f>
        <v>7</v>
      </c>
      <c r="H9" s="147" t="s">
        <v>132</v>
      </c>
      <c r="I9" s="149"/>
      <c r="J9" s="147" t="str">
        <f>'YARIŞMA BİLGİLERİ'!$F$21</f>
        <v>Yıldız Kızlar</v>
      </c>
      <c r="K9" s="150" t="str">
        <f t="shared" si="0"/>
        <v>İzmir-Anadolu Yıldızlar Ligi Final Yarışmaları</v>
      </c>
      <c r="L9" s="151">
        <f>'100m.'!N$4</f>
        <v>41776.71875</v>
      </c>
      <c r="M9" s="151" t="s">
        <v>340</v>
      </c>
    </row>
    <row r="10" spans="1:13" s="143" customFormat="1" ht="26.25" customHeight="1">
      <c r="A10" s="145">
        <v>8</v>
      </c>
      <c r="B10" s="155" t="s">
        <v>229</v>
      </c>
      <c r="C10" s="146">
        <f>'100m.'!C15</f>
        <v>36973</v>
      </c>
      <c r="D10" s="154" t="str">
        <f>'100m.'!D15</f>
        <v>İREM KARACAOĞLAN</v>
      </c>
      <c r="E10" s="154" t="str">
        <f>'100m.'!E15</f>
        <v>ADANA</v>
      </c>
      <c r="F10" s="147">
        <f>'100m.'!F15</f>
        <v>1391</v>
      </c>
      <c r="G10" s="148">
        <f>'100m.'!A15</f>
        <v>8</v>
      </c>
      <c r="H10" s="147" t="s">
        <v>132</v>
      </c>
      <c r="I10" s="149"/>
      <c r="J10" s="147" t="str">
        <f>'YARIŞMA BİLGİLERİ'!$F$21</f>
        <v>Yıldız Kızlar</v>
      </c>
      <c r="K10" s="150" t="str">
        <f t="shared" si="0"/>
        <v>İzmir-Anadolu Yıldızlar Ligi Final Yarışmaları</v>
      </c>
      <c r="L10" s="151">
        <f>'100m.'!N$4</f>
        <v>41776.71875</v>
      </c>
      <c r="M10" s="151" t="s">
        <v>340</v>
      </c>
    </row>
    <row r="11" spans="1:13" s="143" customFormat="1" ht="26.25" customHeight="1">
      <c r="A11" s="145">
        <v>9</v>
      </c>
      <c r="B11" s="155" t="s">
        <v>229</v>
      </c>
      <c r="C11" s="146">
        <f>'100m.'!C16</f>
        <v>36526</v>
      </c>
      <c r="D11" s="154" t="str">
        <f>'100m.'!D16</f>
        <v>DİLARA ÇIKMAZ</v>
      </c>
      <c r="E11" s="154" t="str">
        <f>'100m.'!E16</f>
        <v>GAZİANTEP</v>
      </c>
      <c r="F11" s="147">
        <f>'100m.'!F16</f>
        <v>1398</v>
      </c>
      <c r="G11" s="148">
        <f>'100m.'!A16</f>
        <v>9</v>
      </c>
      <c r="H11" s="147" t="s">
        <v>132</v>
      </c>
      <c r="I11" s="149"/>
      <c r="J11" s="147" t="str">
        <f>'YARIŞMA BİLGİLERİ'!$F$21</f>
        <v>Yıldız Kızlar</v>
      </c>
      <c r="K11" s="150" t="str">
        <f t="shared" si="0"/>
        <v>İzmir-Anadolu Yıldızlar Ligi Final Yarışmaları</v>
      </c>
      <c r="L11" s="151">
        <f>'100m.'!N$4</f>
        <v>41776.71875</v>
      </c>
      <c r="M11" s="151" t="s">
        <v>340</v>
      </c>
    </row>
    <row r="12" spans="1:13" s="143" customFormat="1" ht="26.25" customHeight="1">
      <c r="A12" s="145">
        <v>10</v>
      </c>
      <c r="B12" s="155" t="s">
        <v>229</v>
      </c>
      <c r="C12" s="146">
        <f>'100m.'!C17</f>
        <v>36588</v>
      </c>
      <c r="D12" s="154" t="str">
        <f>'100m.'!D17</f>
        <v>SEHER ALATAŞ</v>
      </c>
      <c r="E12" s="154" t="str">
        <f>'100m.'!E17</f>
        <v>ŞANLIURFA</v>
      </c>
      <c r="F12" s="147">
        <f>'100m.'!F17</f>
        <v>1467</v>
      </c>
      <c r="G12" s="148">
        <f>'100m.'!A17</f>
        <v>10</v>
      </c>
      <c r="H12" s="147" t="s">
        <v>132</v>
      </c>
      <c r="I12" s="149"/>
      <c r="J12" s="147" t="str">
        <f>'YARIŞMA BİLGİLERİ'!$F$21</f>
        <v>Yıldız Kızlar</v>
      </c>
      <c r="K12" s="150" t="str">
        <f t="shared" si="0"/>
        <v>İzmir-Anadolu Yıldızlar Ligi Final Yarışmaları</v>
      </c>
      <c r="L12" s="151">
        <f>'100m.'!N$4</f>
        <v>41776.71875</v>
      </c>
      <c r="M12" s="151" t="s">
        <v>340</v>
      </c>
    </row>
    <row r="13" spans="1:13" s="143" customFormat="1" ht="26.25" customHeight="1">
      <c r="A13" s="145">
        <v>11</v>
      </c>
      <c r="B13" s="155" t="s">
        <v>229</v>
      </c>
      <c r="C13" s="146">
        <f>'100m.'!C18</f>
        <v>37432</v>
      </c>
      <c r="D13" s="154" t="str">
        <f>'100m.'!D18</f>
        <v>RUMEYSA KIRIMLI</v>
      </c>
      <c r="E13" s="154" t="str">
        <f>'100m.'!E18</f>
        <v>TRABZON</v>
      </c>
      <c r="F13" s="147">
        <f>'100m.'!F18</f>
        <v>1495</v>
      </c>
      <c r="G13" s="148">
        <f>'100m.'!A18</f>
        <v>11</v>
      </c>
      <c r="H13" s="147" t="s">
        <v>132</v>
      </c>
      <c r="I13" s="149"/>
      <c r="J13" s="147" t="str">
        <f>'YARIŞMA BİLGİLERİ'!$F$21</f>
        <v>Yıldız Kızlar</v>
      </c>
      <c r="K13" s="150" t="str">
        <f t="shared" si="0"/>
        <v>İzmir-Anadolu Yıldızlar Ligi Final Yarışmaları</v>
      </c>
      <c r="L13" s="151">
        <f>'100m.'!N$4</f>
        <v>41776.71875</v>
      </c>
      <c r="M13" s="151" t="s">
        <v>340</v>
      </c>
    </row>
    <row r="14" spans="1:13" s="143" customFormat="1" ht="26.25" customHeight="1">
      <c r="A14" s="145">
        <v>12</v>
      </c>
      <c r="B14" s="155" t="s">
        <v>229</v>
      </c>
      <c r="C14" s="146">
        <f>'100m.'!C19</f>
        <v>37073</v>
      </c>
      <c r="D14" s="154" t="str">
        <f>'100m.'!D19</f>
        <v>BERFİN BARIŞER</v>
      </c>
      <c r="E14" s="154" t="str">
        <f>'100m.'!E19</f>
        <v>MUŞ</v>
      </c>
      <c r="F14" s="147">
        <f>'100m.'!F19</f>
        <v>1554</v>
      </c>
      <c r="G14" s="148">
        <f>'100m.'!A19</f>
        <v>12</v>
      </c>
      <c r="H14" s="147" t="s">
        <v>132</v>
      </c>
      <c r="I14" s="149"/>
      <c r="J14" s="147" t="str">
        <f>'YARIŞMA BİLGİLERİ'!$F$21</f>
        <v>Yıldız Kızlar</v>
      </c>
      <c r="K14" s="150" t="str">
        <f t="shared" si="0"/>
        <v>İzmir-Anadolu Yıldızlar Ligi Final Yarışmaları</v>
      </c>
      <c r="L14" s="151">
        <f>'100m.'!N$4</f>
        <v>41776.71875</v>
      </c>
      <c r="M14" s="151" t="s">
        <v>340</v>
      </c>
    </row>
    <row r="15" spans="1:13" s="143" customFormat="1" ht="26.25" customHeight="1">
      <c r="A15" s="145">
        <v>13</v>
      </c>
      <c r="B15" s="155" t="s">
        <v>229</v>
      </c>
      <c r="C15" s="146">
        <f>'100m.'!C20</f>
        <v>0</v>
      </c>
      <c r="D15" s="154">
        <f>'100m.'!D20</f>
        <v>0</v>
      </c>
      <c r="E15" s="154">
        <f>'100m.'!E20</f>
        <v>0</v>
      </c>
      <c r="F15" s="147">
        <f>'100m.'!F20</f>
        <v>0</v>
      </c>
      <c r="G15" s="148">
        <f>'100m.'!A20</f>
        <v>0</v>
      </c>
      <c r="H15" s="147" t="s">
        <v>132</v>
      </c>
      <c r="I15" s="149"/>
      <c r="J15" s="147" t="str">
        <f>'YARIŞMA BİLGİLERİ'!$F$21</f>
        <v>Yıldız Kızlar</v>
      </c>
      <c r="K15" s="150" t="str">
        <f t="shared" si="0"/>
        <v>İzmir-Anadolu Yıldızlar Ligi Final Yarışmaları</v>
      </c>
      <c r="L15" s="151">
        <f>'100m.'!N$4</f>
        <v>41776.71875</v>
      </c>
      <c r="M15" s="151" t="s">
        <v>340</v>
      </c>
    </row>
    <row r="16" spans="1:13" s="143" customFormat="1" ht="26.25" customHeight="1">
      <c r="A16" s="145">
        <v>14</v>
      </c>
      <c r="B16" s="155" t="s">
        <v>229</v>
      </c>
      <c r="C16" s="146">
        <f>'100m.'!C21</f>
        <v>0</v>
      </c>
      <c r="D16" s="154">
        <f>'100m.'!D21</f>
        <v>0</v>
      </c>
      <c r="E16" s="154">
        <f>'100m.'!E21</f>
        <v>0</v>
      </c>
      <c r="F16" s="147">
        <f>'100m.'!F21</f>
        <v>0</v>
      </c>
      <c r="G16" s="148">
        <f>'100m.'!A21</f>
        <v>0</v>
      </c>
      <c r="H16" s="147" t="s">
        <v>132</v>
      </c>
      <c r="I16" s="149"/>
      <c r="J16" s="147" t="str">
        <f>'YARIŞMA BİLGİLERİ'!$F$21</f>
        <v>Yıldız Kızlar</v>
      </c>
      <c r="K16" s="150" t="str">
        <f t="shared" si="0"/>
        <v>İzmir-Anadolu Yıldızlar Ligi Final Yarışmaları</v>
      </c>
      <c r="L16" s="151">
        <f>'100m.'!N$4</f>
        <v>41776.71875</v>
      </c>
      <c r="M16" s="151" t="s">
        <v>340</v>
      </c>
    </row>
    <row r="17" spans="1:13" s="143" customFormat="1" ht="26.25" customHeight="1">
      <c r="A17" s="145">
        <v>15</v>
      </c>
      <c r="B17" s="155" t="s">
        <v>229</v>
      </c>
      <c r="C17" s="146">
        <f>'100m.'!C22</f>
        <v>0</v>
      </c>
      <c r="D17" s="154">
        <f>'100m.'!D22</f>
        <v>0</v>
      </c>
      <c r="E17" s="154">
        <f>'100m.'!E22</f>
        <v>0</v>
      </c>
      <c r="F17" s="147">
        <f>'100m.'!F22</f>
        <v>0</v>
      </c>
      <c r="G17" s="148">
        <f>'100m.'!A22</f>
        <v>0</v>
      </c>
      <c r="H17" s="147" t="s">
        <v>132</v>
      </c>
      <c r="I17" s="149"/>
      <c r="J17" s="147" t="str">
        <f>'YARIŞMA BİLGİLERİ'!$F$21</f>
        <v>Yıldız Kızlar</v>
      </c>
      <c r="K17" s="150" t="str">
        <f t="shared" si="0"/>
        <v>İzmir-Anadolu Yıldızlar Ligi Final Yarışmaları</v>
      </c>
      <c r="L17" s="151">
        <f>'100m.'!N$4</f>
        <v>41776.71875</v>
      </c>
      <c r="M17" s="151" t="s">
        <v>340</v>
      </c>
    </row>
    <row r="18" spans="1:13" s="143" customFormat="1" ht="26.25" customHeight="1">
      <c r="A18" s="145">
        <v>16</v>
      </c>
      <c r="B18" s="155" t="s">
        <v>229</v>
      </c>
      <c r="C18" s="146">
        <f>'100m.'!C23</f>
        <v>0</v>
      </c>
      <c r="D18" s="154">
        <f>'100m.'!D23</f>
        <v>0</v>
      </c>
      <c r="E18" s="154">
        <f>'100m.'!E23</f>
        <v>0</v>
      </c>
      <c r="F18" s="147">
        <f>'100m.'!F23</f>
        <v>0</v>
      </c>
      <c r="G18" s="148">
        <f>'100m.'!A23</f>
        <v>0</v>
      </c>
      <c r="H18" s="147" t="s">
        <v>132</v>
      </c>
      <c r="I18" s="149"/>
      <c r="J18" s="147" t="str">
        <f>'YARIŞMA BİLGİLERİ'!$F$21</f>
        <v>Yıldız Kızlar</v>
      </c>
      <c r="K18" s="150" t="str">
        <f t="shared" si="0"/>
        <v>İzmir-Anadolu Yıldızlar Ligi Final Yarışmaları</v>
      </c>
      <c r="L18" s="151">
        <f>'100m.'!N$4</f>
        <v>41776.71875</v>
      </c>
      <c r="M18" s="151" t="s">
        <v>340</v>
      </c>
    </row>
    <row r="19" spans="1:13" s="143" customFormat="1" ht="26.25" customHeight="1">
      <c r="A19" s="145">
        <v>17</v>
      </c>
      <c r="B19" s="155" t="s">
        <v>229</v>
      </c>
      <c r="C19" s="146">
        <f>'100m.'!C24</f>
        <v>0</v>
      </c>
      <c r="D19" s="154">
        <f>'100m.'!D24</f>
        <v>0</v>
      </c>
      <c r="E19" s="154">
        <f>'100m.'!E24</f>
        <v>0</v>
      </c>
      <c r="F19" s="147">
        <f>'100m.'!F24</f>
        <v>0</v>
      </c>
      <c r="G19" s="148">
        <f>'100m.'!A24</f>
        <v>0</v>
      </c>
      <c r="H19" s="147" t="s">
        <v>132</v>
      </c>
      <c r="I19" s="153"/>
      <c r="J19" s="147" t="str">
        <f>'YARIŞMA BİLGİLERİ'!$F$21</f>
        <v>Yıldız Kızlar</v>
      </c>
      <c r="K19" s="150" t="str">
        <f t="shared" si="0"/>
        <v>İzmir-Anadolu Yıldızlar Ligi Final Yarışmaları</v>
      </c>
      <c r="L19" s="151">
        <f>'100m.'!N$4</f>
        <v>41776.71875</v>
      </c>
      <c r="M19" s="151" t="s">
        <v>340</v>
      </c>
    </row>
    <row r="20" spans="1:13" s="143" customFormat="1" ht="26.25" customHeight="1">
      <c r="A20" s="145">
        <v>18</v>
      </c>
      <c r="B20" s="155" t="s">
        <v>229</v>
      </c>
      <c r="C20" s="146">
        <f>'100m.'!C25</f>
        <v>0</v>
      </c>
      <c r="D20" s="154">
        <f>'100m.'!D25</f>
        <v>0</v>
      </c>
      <c r="E20" s="154">
        <f>'100m.'!E25</f>
        <v>0</v>
      </c>
      <c r="F20" s="147">
        <f>'100m.'!F25</f>
        <v>0</v>
      </c>
      <c r="G20" s="148">
        <f>'100m.'!A25</f>
        <v>0</v>
      </c>
      <c r="H20" s="147" t="s">
        <v>132</v>
      </c>
      <c r="I20" s="153"/>
      <c r="J20" s="147" t="str">
        <f>'YARIŞMA BİLGİLERİ'!$F$21</f>
        <v>Yıldız Kızlar</v>
      </c>
      <c r="K20" s="150" t="str">
        <f t="shared" si="0"/>
        <v>İzmir-Anadolu Yıldızlar Ligi Final Yarışmaları</v>
      </c>
      <c r="L20" s="151">
        <f>'100m.'!N$4</f>
        <v>41776.71875</v>
      </c>
      <c r="M20" s="151" t="s">
        <v>340</v>
      </c>
    </row>
    <row r="21" spans="1:13" s="143" customFormat="1" ht="26.25" customHeight="1">
      <c r="A21" s="145">
        <v>19</v>
      </c>
      <c r="B21" s="155" t="s">
        <v>229</v>
      </c>
      <c r="C21" s="146">
        <f>'100m.'!C26</f>
        <v>0</v>
      </c>
      <c r="D21" s="154">
        <f>'100m.'!D26</f>
        <v>0</v>
      </c>
      <c r="E21" s="154">
        <f>'100m.'!E26</f>
        <v>0</v>
      </c>
      <c r="F21" s="147">
        <f>'100m.'!F26</f>
        <v>0</v>
      </c>
      <c r="G21" s="148">
        <f>'100m.'!A26</f>
        <v>0</v>
      </c>
      <c r="H21" s="147" t="s">
        <v>132</v>
      </c>
      <c r="I21" s="153"/>
      <c r="J21" s="147" t="str">
        <f>'YARIŞMA BİLGİLERİ'!$F$21</f>
        <v>Yıldız Kızlar</v>
      </c>
      <c r="K21" s="150" t="str">
        <f t="shared" si="0"/>
        <v>İzmir-Anadolu Yıldızlar Ligi Final Yarışmaları</v>
      </c>
      <c r="L21" s="151">
        <f>'100m.'!N$4</f>
        <v>41776.71875</v>
      </c>
      <c r="M21" s="151" t="s">
        <v>340</v>
      </c>
    </row>
    <row r="22" spans="1:13" s="143" customFormat="1" ht="26.25" customHeight="1">
      <c r="A22" s="145">
        <v>20</v>
      </c>
      <c r="B22" s="155" t="s">
        <v>229</v>
      </c>
      <c r="C22" s="146">
        <f>'100m.'!C27</f>
        <v>0</v>
      </c>
      <c r="D22" s="154">
        <f>'100m.'!D27</f>
        <v>0</v>
      </c>
      <c r="E22" s="154">
        <f>'100m.'!E27</f>
        <v>0</v>
      </c>
      <c r="F22" s="147">
        <f>'100m.'!F27</f>
        <v>0</v>
      </c>
      <c r="G22" s="148">
        <f>'100m.'!A27</f>
        <v>0</v>
      </c>
      <c r="H22" s="147" t="s">
        <v>132</v>
      </c>
      <c r="I22" s="153"/>
      <c r="J22" s="147" t="str">
        <f>'YARIŞMA BİLGİLERİ'!$F$21</f>
        <v>Yıldız Kızlar</v>
      </c>
      <c r="K22" s="150" t="str">
        <f t="shared" si="0"/>
        <v>İzmir-Anadolu Yıldızlar Ligi Final Yarışmaları</v>
      </c>
      <c r="L22" s="151">
        <f>'100m.'!N$4</f>
        <v>41776.71875</v>
      </c>
      <c r="M22" s="151" t="s">
        <v>340</v>
      </c>
    </row>
    <row r="23" spans="1:13" s="143" customFormat="1" ht="26.25" customHeight="1">
      <c r="A23" s="145">
        <v>21</v>
      </c>
      <c r="B23" s="155" t="s">
        <v>229</v>
      </c>
      <c r="C23" s="146">
        <f>'100m.'!C28</f>
        <v>0</v>
      </c>
      <c r="D23" s="154">
        <f>'100m.'!D28</f>
        <v>0</v>
      </c>
      <c r="E23" s="154">
        <f>'100m.'!E28</f>
        <v>0</v>
      </c>
      <c r="F23" s="147">
        <f>'100m.'!F28</f>
        <v>0</v>
      </c>
      <c r="G23" s="148">
        <f>'100m.'!A28</f>
        <v>0</v>
      </c>
      <c r="H23" s="147" t="s">
        <v>132</v>
      </c>
      <c r="I23" s="153"/>
      <c r="J23" s="147" t="str">
        <f>'YARIŞMA BİLGİLERİ'!$F$21</f>
        <v>Yıldız Kızlar</v>
      </c>
      <c r="K23" s="150" t="str">
        <f t="shared" si="0"/>
        <v>İzmir-Anadolu Yıldızlar Ligi Final Yarışmaları</v>
      </c>
      <c r="L23" s="151">
        <f>'100m.'!N$4</f>
        <v>41776.71875</v>
      </c>
      <c r="M23" s="151" t="s">
        <v>340</v>
      </c>
    </row>
    <row r="24" spans="1:13" s="143" customFormat="1" ht="26.25" customHeight="1">
      <c r="A24" s="145">
        <v>22</v>
      </c>
      <c r="B24" s="155" t="s">
        <v>229</v>
      </c>
      <c r="C24" s="146">
        <f>'100m.'!C29</f>
        <v>0</v>
      </c>
      <c r="D24" s="154">
        <f>'100m.'!D29</f>
        <v>0</v>
      </c>
      <c r="E24" s="154">
        <f>'100m.'!E29</f>
        <v>0</v>
      </c>
      <c r="F24" s="147">
        <f>'100m.'!F29</f>
        <v>0</v>
      </c>
      <c r="G24" s="148">
        <f>'100m.'!A29</f>
        <v>0</v>
      </c>
      <c r="H24" s="147" t="s">
        <v>132</v>
      </c>
      <c r="I24" s="153"/>
      <c r="J24" s="147" t="str">
        <f>'YARIŞMA BİLGİLERİ'!$F$21</f>
        <v>Yıldız Kızlar</v>
      </c>
      <c r="K24" s="150" t="str">
        <f t="shared" si="0"/>
        <v>İzmir-Anadolu Yıldızlar Ligi Final Yarışmaları</v>
      </c>
      <c r="L24" s="151">
        <f>'100m.'!N$4</f>
        <v>41776.71875</v>
      </c>
      <c r="M24" s="151" t="s">
        <v>340</v>
      </c>
    </row>
    <row r="25" spans="1:13" s="143" customFormat="1" ht="26.25" customHeight="1">
      <c r="A25" s="145">
        <v>23</v>
      </c>
      <c r="B25" s="155" t="s">
        <v>229</v>
      </c>
      <c r="C25" s="146">
        <f>'100m.'!C30</f>
        <v>0</v>
      </c>
      <c r="D25" s="154">
        <f>'100m.'!D30</f>
        <v>0</v>
      </c>
      <c r="E25" s="154">
        <f>'100m.'!E30</f>
        <v>0</v>
      </c>
      <c r="F25" s="147">
        <f>'100m.'!F30</f>
        <v>0</v>
      </c>
      <c r="G25" s="148">
        <f>'100m.'!A30</f>
        <v>0</v>
      </c>
      <c r="H25" s="147" t="s">
        <v>132</v>
      </c>
      <c r="I25" s="153"/>
      <c r="J25" s="147" t="str">
        <f>'YARIŞMA BİLGİLERİ'!$F$21</f>
        <v>Yıldız Kızlar</v>
      </c>
      <c r="K25" s="150" t="str">
        <f t="shared" si="0"/>
        <v>İzmir-Anadolu Yıldızlar Ligi Final Yarışmaları</v>
      </c>
      <c r="L25" s="151">
        <f>'100m.'!N$4</f>
        <v>41776.71875</v>
      </c>
      <c r="M25" s="151" t="s">
        <v>340</v>
      </c>
    </row>
    <row r="26" spans="1:13" s="143" customFormat="1" ht="26.25" customHeight="1">
      <c r="A26" s="145">
        <v>24</v>
      </c>
      <c r="B26" s="155" t="s">
        <v>229</v>
      </c>
      <c r="C26" s="146">
        <f>'100m.'!C31</f>
        <v>0</v>
      </c>
      <c r="D26" s="154">
        <f>'100m.'!D31</f>
        <v>0</v>
      </c>
      <c r="E26" s="154">
        <f>'100m.'!E31</f>
        <v>0</v>
      </c>
      <c r="F26" s="147">
        <f>'100m.'!F31</f>
        <v>0</v>
      </c>
      <c r="G26" s="148">
        <f>'100m.'!A31</f>
        <v>0</v>
      </c>
      <c r="H26" s="147" t="s">
        <v>132</v>
      </c>
      <c r="I26" s="153"/>
      <c r="J26" s="147" t="str">
        <f>'YARIŞMA BİLGİLERİ'!$F$21</f>
        <v>Yıldız Kızlar</v>
      </c>
      <c r="K26" s="150" t="str">
        <f t="shared" si="0"/>
        <v>İzmir-Anadolu Yıldızlar Ligi Final Yarışmaları</v>
      </c>
      <c r="L26" s="151">
        <f>'100m.'!N$4</f>
        <v>41776.71875</v>
      </c>
      <c r="M26" s="151" t="s">
        <v>340</v>
      </c>
    </row>
    <row r="27" spans="1:13" s="143" customFormat="1" ht="26.25" customHeight="1">
      <c r="A27" s="145">
        <v>25</v>
      </c>
      <c r="B27" s="155" t="s">
        <v>229</v>
      </c>
      <c r="C27" s="146">
        <f>'100m.'!C32</f>
        <v>0</v>
      </c>
      <c r="D27" s="154">
        <f>'100m.'!D32</f>
        <v>0</v>
      </c>
      <c r="E27" s="154">
        <f>'100m.'!E32</f>
        <v>0</v>
      </c>
      <c r="F27" s="147">
        <f>'100m.'!F32</f>
        <v>0</v>
      </c>
      <c r="G27" s="148">
        <f>'100m.'!A32</f>
        <v>0</v>
      </c>
      <c r="H27" s="147" t="s">
        <v>132</v>
      </c>
      <c r="I27" s="153"/>
      <c r="J27" s="147" t="str">
        <f>'YARIŞMA BİLGİLERİ'!$F$21</f>
        <v>Yıldız Kızlar</v>
      </c>
      <c r="K27" s="150" t="str">
        <f t="shared" si="0"/>
        <v>İzmir-Anadolu Yıldızlar Ligi Final Yarışmaları</v>
      </c>
      <c r="L27" s="151">
        <f>'100m.'!N$4</f>
        <v>41776.71875</v>
      </c>
      <c r="M27" s="151" t="s">
        <v>340</v>
      </c>
    </row>
    <row r="28" spans="1:13" s="143" customFormat="1" ht="26.25" customHeight="1">
      <c r="A28" s="145">
        <v>26</v>
      </c>
      <c r="B28" s="155" t="s">
        <v>229</v>
      </c>
      <c r="C28" s="146">
        <f>'100m.'!C33</f>
        <v>0</v>
      </c>
      <c r="D28" s="154">
        <f>'100m.'!D33</f>
        <v>0</v>
      </c>
      <c r="E28" s="154">
        <f>'100m.'!E33</f>
        <v>0</v>
      </c>
      <c r="F28" s="147">
        <f>'100m.'!F33</f>
        <v>0</v>
      </c>
      <c r="G28" s="148">
        <f>'100m.'!A33</f>
        <v>0</v>
      </c>
      <c r="H28" s="147" t="s">
        <v>132</v>
      </c>
      <c r="I28" s="153"/>
      <c r="J28" s="147" t="str">
        <f>'YARIŞMA BİLGİLERİ'!$F$21</f>
        <v>Yıldız Kızlar</v>
      </c>
      <c r="K28" s="150" t="str">
        <f t="shared" si="0"/>
        <v>İzmir-Anadolu Yıldızlar Ligi Final Yarışmaları</v>
      </c>
      <c r="L28" s="151">
        <f>'100m.'!N$4</f>
        <v>41776.71875</v>
      </c>
      <c r="M28" s="151" t="s">
        <v>340</v>
      </c>
    </row>
    <row r="29" spans="1:13" s="143" customFormat="1" ht="26.25" customHeight="1">
      <c r="A29" s="145">
        <v>27</v>
      </c>
      <c r="B29" s="155" t="s">
        <v>229</v>
      </c>
      <c r="C29" s="146">
        <f>'100m.'!C34</f>
        <v>0</v>
      </c>
      <c r="D29" s="154">
        <f>'100m.'!D34</f>
        <v>0</v>
      </c>
      <c r="E29" s="154">
        <f>'100m.'!E34</f>
        <v>0</v>
      </c>
      <c r="F29" s="147">
        <f>'100m.'!F34</f>
        <v>0</v>
      </c>
      <c r="G29" s="148">
        <f>'100m.'!A34</f>
        <v>0</v>
      </c>
      <c r="H29" s="147" t="s">
        <v>132</v>
      </c>
      <c r="I29" s="153"/>
      <c r="J29" s="147" t="str">
        <f>'YARIŞMA BİLGİLERİ'!$F$21</f>
        <v>Yıldız Kızlar</v>
      </c>
      <c r="K29" s="150" t="str">
        <f t="shared" si="0"/>
        <v>İzmir-Anadolu Yıldızlar Ligi Final Yarışmaları</v>
      </c>
      <c r="L29" s="151">
        <f>'100m.'!N$4</f>
        <v>41776.71875</v>
      </c>
      <c r="M29" s="151" t="s">
        <v>340</v>
      </c>
    </row>
    <row r="30" spans="1:13" s="143" customFormat="1" ht="26.25" customHeight="1">
      <c r="A30" s="145">
        <v>28</v>
      </c>
      <c r="B30" s="155" t="s">
        <v>229</v>
      </c>
      <c r="C30" s="146">
        <f>'100m.'!C35</f>
        <v>0</v>
      </c>
      <c r="D30" s="154">
        <f>'100m.'!D35</f>
        <v>0</v>
      </c>
      <c r="E30" s="154">
        <f>'100m.'!E35</f>
        <v>0</v>
      </c>
      <c r="F30" s="147">
        <f>'100m.'!F35</f>
        <v>0</v>
      </c>
      <c r="G30" s="148">
        <f>'100m.'!A35</f>
        <v>0</v>
      </c>
      <c r="H30" s="147" t="s">
        <v>132</v>
      </c>
      <c r="I30" s="153"/>
      <c r="J30" s="147" t="str">
        <f>'YARIŞMA BİLGİLERİ'!$F$21</f>
        <v>Yıldız Kızlar</v>
      </c>
      <c r="K30" s="150" t="str">
        <f t="shared" si="0"/>
        <v>İzmir-Anadolu Yıldızlar Ligi Final Yarışmaları</v>
      </c>
      <c r="L30" s="151">
        <f>'100m.'!N$4</f>
        <v>41776.71875</v>
      </c>
      <c r="M30" s="151" t="s">
        <v>340</v>
      </c>
    </row>
    <row r="31" spans="1:13" s="143" customFormat="1" ht="26.25" customHeight="1">
      <c r="A31" s="145">
        <v>29</v>
      </c>
      <c r="B31" s="155" t="s">
        <v>229</v>
      </c>
      <c r="C31" s="146" t="e">
        <f>'100m.'!#REF!</f>
        <v>#REF!</v>
      </c>
      <c r="D31" s="154" t="e">
        <f>'100m.'!#REF!</f>
        <v>#REF!</v>
      </c>
      <c r="E31" s="154" t="e">
        <f>'100m.'!#REF!</f>
        <v>#REF!</v>
      </c>
      <c r="F31" s="147" t="e">
        <f>'100m.'!#REF!</f>
        <v>#REF!</v>
      </c>
      <c r="G31" s="148" t="e">
        <f>'100m.'!#REF!</f>
        <v>#REF!</v>
      </c>
      <c r="H31" s="147" t="s">
        <v>132</v>
      </c>
      <c r="I31" s="153"/>
      <c r="J31" s="147" t="str">
        <f>'YARIŞMA BİLGİLERİ'!$F$21</f>
        <v>Yıldız Kızlar</v>
      </c>
      <c r="K31" s="150" t="str">
        <f t="shared" si="0"/>
        <v>İzmir-Anadolu Yıldızlar Ligi Final Yarışmaları</v>
      </c>
      <c r="L31" s="151">
        <f>'100m.'!N$4</f>
        <v>41776.71875</v>
      </c>
      <c r="M31" s="151" t="s">
        <v>340</v>
      </c>
    </row>
    <row r="32" spans="1:13" s="143" customFormat="1" ht="26.25" customHeight="1">
      <c r="A32" s="145">
        <v>30</v>
      </c>
      <c r="B32" s="155" t="s">
        <v>229</v>
      </c>
      <c r="C32" s="146" t="e">
        <f>'100m.'!#REF!</f>
        <v>#REF!</v>
      </c>
      <c r="D32" s="154" t="e">
        <f>'100m.'!#REF!</f>
        <v>#REF!</v>
      </c>
      <c r="E32" s="154" t="e">
        <f>'100m.'!#REF!</f>
        <v>#REF!</v>
      </c>
      <c r="F32" s="147" t="e">
        <f>'100m.'!#REF!</f>
        <v>#REF!</v>
      </c>
      <c r="G32" s="148" t="e">
        <f>'100m.'!#REF!</f>
        <v>#REF!</v>
      </c>
      <c r="H32" s="147" t="s">
        <v>132</v>
      </c>
      <c r="I32" s="153"/>
      <c r="J32" s="147" t="str">
        <f>'YARIŞMA BİLGİLERİ'!$F$21</f>
        <v>Yıldız Kızlar</v>
      </c>
      <c r="K32" s="150" t="str">
        <f t="shared" si="0"/>
        <v>İzmir-Anadolu Yıldızlar Ligi Final Yarışmaları</v>
      </c>
      <c r="L32" s="151">
        <f>'100m.'!N$4</f>
        <v>41776.71875</v>
      </c>
      <c r="M32" s="151" t="s">
        <v>340</v>
      </c>
    </row>
    <row r="33" spans="1:13" s="143" customFormat="1" ht="26.25" customHeight="1">
      <c r="A33" s="145">
        <v>31</v>
      </c>
      <c r="B33" s="155" t="s">
        <v>229</v>
      </c>
      <c r="C33" s="146" t="e">
        <f>'100m.'!#REF!</f>
        <v>#REF!</v>
      </c>
      <c r="D33" s="154" t="e">
        <f>'100m.'!#REF!</f>
        <v>#REF!</v>
      </c>
      <c r="E33" s="154" t="e">
        <f>'100m.'!#REF!</f>
        <v>#REF!</v>
      </c>
      <c r="F33" s="147" t="e">
        <f>'100m.'!#REF!</f>
        <v>#REF!</v>
      </c>
      <c r="G33" s="148" t="e">
        <f>'100m.'!#REF!</f>
        <v>#REF!</v>
      </c>
      <c r="H33" s="147" t="s">
        <v>132</v>
      </c>
      <c r="I33" s="153"/>
      <c r="J33" s="147" t="str">
        <f>'YARIŞMA BİLGİLERİ'!$F$21</f>
        <v>Yıldız Kızlar</v>
      </c>
      <c r="K33" s="150" t="str">
        <f t="shared" si="0"/>
        <v>İzmir-Anadolu Yıldızlar Ligi Final Yarışmaları</v>
      </c>
      <c r="L33" s="151">
        <f>'100m.'!N$4</f>
        <v>41776.71875</v>
      </c>
      <c r="M33" s="151" t="s">
        <v>340</v>
      </c>
    </row>
    <row r="34" spans="1:13" s="143" customFormat="1" ht="26.25" customHeight="1">
      <c r="A34" s="145">
        <v>32</v>
      </c>
      <c r="B34" s="155" t="s">
        <v>229</v>
      </c>
      <c r="C34" s="146" t="e">
        <f>'100m.'!#REF!</f>
        <v>#REF!</v>
      </c>
      <c r="D34" s="154" t="e">
        <f>'100m.'!#REF!</f>
        <v>#REF!</v>
      </c>
      <c r="E34" s="154" t="e">
        <f>'100m.'!#REF!</f>
        <v>#REF!</v>
      </c>
      <c r="F34" s="147" t="e">
        <f>'100m.'!#REF!</f>
        <v>#REF!</v>
      </c>
      <c r="G34" s="148" t="e">
        <f>'100m.'!#REF!</f>
        <v>#REF!</v>
      </c>
      <c r="H34" s="147" t="s">
        <v>132</v>
      </c>
      <c r="I34" s="153"/>
      <c r="J34" s="147" t="str">
        <f>'YARIŞMA BİLGİLERİ'!$F$21</f>
        <v>Yıldız Kızlar</v>
      </c>
      <c r="K34" s="150" t="str">
        <f t="shared" si="0"/>
        <v>İzmir-Anadolu Yıldızlar Ligi Final Yarışmaları</v>
      </c>
      <c r="L34" s="151">
        <f>'100m.'!N$4</f>
        <v>41776.71875</v>
      </c>
      <c r="M34" s="151" t="s">
        <v>340</v>
      </c>
    </row>
    <row r="35" spans="1:13" s="143" customFormat="1" ht="26.25" customHeight="1">
      <c r="A35" s="145">
        <v>33</v>
      </c>
      <c r="B35" s="155" t="s">
        <v>229</v>
      </c>
      <c r="C35" s="146" t="e">
        <f>'100m.'!#REF!</f>
        <v>#REF!</v>
      </c>
      <c r="D35" s="154" t="e">
        <f>'100m.'!#REF!</f>
        <v>#REF!</v>
      </c>
      <c r="E35" s="154" t="e">
        <f>'100m.'!#REF!</f>
        <v>#REF!</v>
      </c>
      <c r="F35" s="147" t="e">
        <f>'100m.'!#REF!</f>
        <v>#REF!</v>
      </c>
      <c r="G35" s="148" t="e">
        <f>'100m.'!#REF!</f>
        <v>#REF!</v>
      </c>
      <c r="H35" s="147" t="s">
        <v>132</v>
      </c>
      <c r="I35" s="153"/>
      <c r="J35" s="147" t="str">
        <f>'YARIŞMA BİLGİLERİ'!$F$21</f>
        <v>Yıldız Kızlar</v>
      </c>
      <c r="K35" s="150" t="str">
        <f aca="true" t="shared" si="1" ref="K35:K41">CONCATENATE(K$1,"-",A$1)</f>
        <v>İzmir-Anadolu Yıldızlar Ligi Final Yarışmaları</v>
      </c>
      <c r="L35" s="151">
        <f>'100m.'!N$4</f>
        <v>41776.71875</v>
      </c>
      <c r="M35" s="151" t="s">
        <v>340</v>
      </c>
    </row>
    <row r="36" spans="1:13" s="143" customFormat="1" ht="26.25" customHeight="1">
      <c r="A36" s="145">
        <v>34</v>
      </c>
      <c r="B36" s="155" t="s">
        <v>229</v>
      </c>
      <c r="C36" s="146" t="e">
        <f>'100m.'!#REF!</f>
        <v>#REF!</v>
      </c>
      <c r="D36" s="154" t="e">
        <f>'100m.'!#REF!</f>
        <v>#REF!</v>
      </c>
      <c r="E36" s="154" t="e">
        <f>'100m.'!#REF!</f>
        <v>#REF!</v>
      </c>
      <c r="F36" s="147" t="e">
        <f>'100m.'!#REF!</f>
        <v>#REF!</v>
      </c>
      <c r="G36" s="148" t="e">
        <f>'100m.'!#REF!</f>
        <v>#REF!</v>
      </c>
      <c r="H36" s="147" t="s">
        <v>132</v>
      </c>
      <c r="I36" s="153"/>
      <c r="J36" s="147" t="str">
        <f>'YARIŞMA BİLGİLERİ'!$F$21</f>
        <v>Yıldız Kızlar</v>
      </c>
      <c r="K36" s="150" t="str">
        <f t="shared" si="1"/>
        <v>İzmir-Anadolu Yıldızlar Ligi Final Yarışmaları</v>
      </c>
      <c r="L36" s="151">
        <f>'100m.'!N$4</f>
        <v>41776.71875</v>
      </c>
      <c r="M36" s="151" t="s">
        <v>340</v>
      </c>
    </row>
    <row r="37" spans="1:13" s="143" customFormat="1" ht="26.25" customHeight="1">
      <c r="A37" s="145">
        <v>35</v>
      </c>
      <c r="B37" s="155" t="s">
        <v>229</v>
      </c>
      <c r="C37" s="146" t="e">
        <f>'100m.'!#REF!</f>
        <v>#REF!</v>
      </c>
      <c r="D37" s="154" t="e">
        <f>'100m.'!#REF!</f>
        <v>#REF!</v>
      </c>
      <c r="E37" s="154" t="e">
        <f>'100m.'!#REF!</f>
        <v>#REF!</v>
      </c>
      <c r="F37" s="147" t="e">
        <f>'100m.'!#REF!</f>
        <v>#REF!</v>
      </c>
      <c r="G37" s="148" t="e">
        <f>'100m.'!#REF!</f>
        <v>#REF!</v>
      </c>
      <c r="H37" s="147" t="s">
        <v>132</v>
      </c>
      <c r="I37" s="153"/>
      <c r="J37" s="147" t="str">
        <f>'YARIŞMA BİLGİLERİ'!$F$21</f>
        <v>Yıldız Kızlar</v>
      </c>
      <c r="K37" s="150" t="str">
        <f t="shared" si="1"/>
        <v>İzmir-Anadolu Yıldızlar Ligi Final Yarışmaları</v>
      </c>
      <c r="L37" s="151">
        <f>'100m.'!N$4</f>
        <v>41776.71875</v>
      </c>
      <c r="M37" s="151" t="s">
        <v>340</v>
      </c>
    </row>
    <row r="38" spans="1:13" s="143" customFormat="1" ht="26.25" customHeight="1">
      <c r="A38" s="145">
        <v>36</v>
      </c>
      <c r="B38" s="155" t="s">
        <v>229</v>
      </c>
      <c r="C38" s="146" t="e">
        <f>'100m.'!#REF!</f>
        <v>#REF!</v>
      </c>
      <c r="D38" s="154" t="e">
        <f>'100m.'!#REF!</f>
        <v>#REF!</v>
      </c>
      <c r="E38" s="154" t="e">
        <f>'100m.'!#REF!</f>
        <v>#REF!</v>
      </c>
      <c r="F38" s="147" t="e">
        <f>'100m.'!#REF!</f>
        <v>#REF!</v>
      </c>
      <c r="G38" s="148" t="e">
        <f>'100m.'!#REF!</f>
        <v>#REF!</v>
      </c>
      <c r="H38" s="147" t="s">
        <v>132</v>
      </c>
      <c r="I38" s="153"/>
      <c r="J38" s="147" t="str">
        <f>'YARIŞMA BİLGİLERİ'!$F$21</f>
        <v>Yıldız Kızlar</v>
      </c>
      <c r="K38" s="150" t="str">
        <f t="shared" si="1"/>
        <v>İzmir-Anadolu Yıldızlar Ligi Final Yarışmaları</v>
      </c>
      <c r="L38" s="151">
        <f>'100m.'!N$4</f>
        <v>41776.71875</v>
      </c>
      <c r="M38" s="151" t="s">
        <v>340</v>
      </c>
    </row>
    <row r="39" spans="1:13" s="143" customFormat="1" ht="26.25" customHeight="1">
      <c r="A39" s="145">
        <v>37</v>
      </c>
      <c r="B39" s="155" t="s">
        <v>229</v>
      </c>
      <c r="C39" s="146" t="e">
        <f>'100m.'!#REF!</f>
        <v>#REF!</v>
      </c>
      <c r="D39" s="154" t="e">
        <f>'100m.'!#REF!</f>
        <v>#REF!</v>
      </c>
      <c r="E39" s="154" t="e">
        <f>'100m.'!#REF!</f>
        <v>#REF!</v>
      </c>
      <c r="F39" s="147" t="e">
        <f>'100m.'!#REF!</f>
        <v>#REF!</v>
      </c>
      <c r="G39" s="148" t="e">
        <f>'100m.'!#REF!</f>
        <v>#REF!</v>
      </c>
      <c r="H39" s="147" t="s">
        <v>132</v>
      </c>
      <c r="I39" s="153"/>
      <c r="J39" s="147" t="str">
        <f>'YARIŞMA BİLGİLERİ'!$F$21</f>
        <v>Yıldız Kızlar</v>
      </c>
      <c r="K39" s="150" t="str">
        <f t="shared" si="1"/>
        <v>İzmir-Anadolu Yıldızlar Ligi Final Yarışmaları</v>
      </c>
      <c r="L39" s="151">
        <f>'100m.'!N$4</f>
        <v>41776.71875</v>
      </c>
      <c r="M39" s="151" t="s">
        <v>340</v>
      </c>
    </row>
    <row r="40" spans="1:13" s="143" customFormat="1" ht="26.25" customHeight="1">
      <c r="A40" s="145">
        <v>38</v>
      </c>
      <c r="B40" s="155" t="s">
        <v>229</v>
      </c>
      <c r="C40" s="146" t="e">
        <f>'100m.'!#REF!</f>
        <v>#REF!</v>
      </c>
      <c r="D40" s="154" t="e">
        <f>'100m.'!#REF!</f>
        <v>#REF!</v>
      </c>
      <c r="E40" s="154" t="e">
        <f>'100m.'!#REF!</f>
        <v>#REF!</v>
      </c>
      <c r="F40" s="147" t="e">
        <f>'100m.'!#REF!</f>
        <v>#REF!</v>
      </c>
      <c r="G40" s="148" t="e">
        <f>'100m.'!#REF!</f>
        <v>#REF!</v>
      </c>
      <c r="H40" s="147" t="s">
        <v>132</v>
      </c>
      <c r="I40" s="153"/>
      <c r="J40" s="147" t="str">
        <f>'YARIŞMA BİLGİLERİ'!$F$21</f>
        <v>Yıldız Kızlar</v>
      </c>
      <c r="K40" s="150" t="str">
        <f t="shared" si="1"/>
        <v>İzmir-Anadolu Yıldızlar Ligi Final Yarışmaları</v>
      </c>
      <c r="L40" s="151">
        <f>'100m.'!N$4</f>
        <v>41776.71875</v>
      </c>
      <c r="M40" s="151" t="s">
        <v>340</v>
      </c>
    </row>
    <row r="41" spans="1:13" s="143" customFormat="1" ht="26.25" customHeight="1">
      <c r="A41" s="145">
        <v>39</v>
      </c>
      <c r="B41" s="155" t="s">
        <v>229</v>
      </c>
      <c r="C41" s="146">
        <f>'100m.'!C36</f>
        <v>0</v>
      </c>
      <c r="D41" s="154">
        <f>'100m.'!D36</f>
        <v>0</v>
      </c>
      <c r="E41" s="154">
        <f>'100m.'!E36</f>
        <v>0</v>
      </c>
      <c r="F41" s="147">
        <f>'100m.'!F36</f>
        <v>0</v>
      </c>
      <c r="G41" s="148">
        <f>'100m.'!A36</f>
        <v>0</v>
      </c>
      <c r="H41" s="147" t="s">
        <v>132</v>
      </c>
      <c r="I41" s="153"/>
      <c r="J41" s="147" t="str">
        <f>'YARIŞMA BİLGİLERİ'!$F$21</f>
        <v>Yıldız Kızlar</v>
      </c>
      <c r="K41" s="150" t="str">
        <f t="shared" si="1"/>
        <v>İzmir-Anadolu Yıldızlar Ligi Final Yarışmaları</v>
      </c>
      <c r="L41" s="151">
        <f>'100m.'!N$4</f>
        <v>41776.71875</v>
      </c>
      <c r="M41" s="151" t="s">
        <v>340</v>
      </c>
    </row>
    <row r="42" spans="1:13" s="143" customFormat="1" ht="26.25" customHeight="1">
      <c r="A42" s="145">
        <v>83</v>
      </c>
      <c r="B42" s="155" t="s">
        <v>49</v>
      </c>
      <c r="C42" s="146">
        <f>Uzun!D8</f>
        <v>36916</v>
      </c>
      <c r="D42" s="150" t="str">
        <f>Uzun!E8</f>
        <v>ALMİNA MALKOÇ</v>
      </c>
      <c r="E42" s="150" t="str">
        <f>Uzun!F8</f>
        <v>TEKİRDAĞ</v>
      </c>
      <c r="F42" s="190">
        <f>Uzun!K8</f>
        <v>500</v>
      </c>
      <c r="G42" s="148">
        <f>Uzun!A8</f>
        <v>1</v>
      </c>
      <c r="H42" s="147" t="s">
        <v>49</v>
      </c>
      <c r="I42" s="153"/>
      <c r="J42" s="147" t="str">
        <f>'YARIŞMA BİLGİLERİ'!$F$21</f>
        <v>Yıldız Kızlar</v>
      </c>
      <c r="K42" s="150" t="str">
        <f>CONCATENATE(K$1,"-",A$1)</f>
        <v>İzmir-Anadolu Yıldızlar Ligi Final Yarışmaları</v>
      </c>
      <c r="L42" s="151">
        <f>Uzun!J$4</f>
        <v>41776.729166666664</v>
      </c>
      <c r="M42" s="151" t="s">
        <v>340</v>
      </c>
    </row>
    <row r="43" spans="1:13" s="143" customFormat="1" ht="26.25" customHeight="1">
      <c r="A43" s="145">
        <v>84</v>
      </c>
      <c r="B43" s="155" t="s">
        <v>49</v>
      </c>
      <c r="C43" s="146">
        <f>Uzun!D9</f>
        <v>36794</v>
      </c>
      <c r="D43" s="150" t="str">
        <f>Uzun!E9</f>
        <v>ŞEVVAL AYAZ</v>
      </c>
      <c r="E43" s="150" t="str">
        <f>Uzun!F9</f>
        <v>MERSİN</v>
      </c>
      <c r="F43" s="190">
        <f>Uzun!K9</f>
        <v>495</v>
      </c>
      <c r="G43" s="148">
        <f>Uzun!A9</f>
        <v>2</v>
      </c>
      <c r="H43" s="147" t="s">
        <v>49</v>
      </c>
      <c r="I43" s="153"/>
      <c r="J43" s="147" t="str">
        <f>'YARIŞMA BİLGİLERİ'!$F$21</f>
        <v>Yıldız Kızlar</v>
      </c>
      <c r="K43" s="150" t="str">
        <f aca="true" t="shared" si="2" ref="K43:K58">CONCATENATE(K$1,"-",A$1)</f>
        <v>İzmir-Anadolu Yıldızlar Ligi Final Yarışmaları</v>
      </c>
      <c r="L43" s="151">
        <f>Uzun!J$4</f>
        <v>41776.729166666664</v>
      </c>
      <c r="M43" s="151" t="s">
        <v>340</v>
      </c>
    </row>
    <row r="44" spans="1:13" s="143" customFormat="1" ht="26.25" customHeight="1">
      <c r="A44" s="145">
        <v>85</v>
      </c>
      <c r="B44" s="155" t="s">
        <v>49</v>
      </c>
      <c r="C44" s="146">
        <f>Uzun!D10</f>
        <v>36853</v>
      </c>
      <c r="D44" s="150" t="str">
        <f>Uzun!E10</f>
        <v>MELİKE MALKOÇ</v>
      </c>
      <c r="E44" s="150" t="str">
        <f>Uzun!F10</f>
        <v>ZONGULDAK</v>
      </c>
      <c r="F44" s="190">
        <f>Uzun!K10</f>
        <v>492</v>
      </c>
      <c r="G44" s="148">
        <f>Uzun!A10</f>
        <v>3</v>
      </c>
      <c r="H44" s="147" t="s">
        <v>49</v>
      </c>
      <c r="I44" s="153"/>
      <c r="J44" s="147" t="str">
        <f>'YARIŞMA BİLGİLERİ'!$F$21</f>
        <v>Yıldız Kızlar</v>
      </c>
      <c r="K44" s="150" t="str">
        <f t="shared" si="2"/>
        <v>İzmir-Anadolu Yıldızlar Ligi Final Yarışmaları</v>
      </c>
      <c r="L44" s="151">
        <f>Uzun!J$4</f>
        <v>41776.729166666664</v>
      </c>
      <c r="M44" s="151" t="s">
        <v>340</v>
      </c>
    </row>
    <row r="45" spans="1:13" s="143" customFormat="1" ht="26.25" customHeight="1">
      <c r="A45" s="145">
        <v>86</v>
      </c>
      <c r="B45" s="155" t="s">
        <v>49</v>
      </c>
      <c r="C45" s="146">
        <f>Uzun!D11</f>
        <v>36677</v>
      </c>
      <c r="D45" s="150" t="str">
        <f>Uzun!E11</f>
        <v>DERYA NUR KILIÇ</v>
      </c>
      <c r="E45" s="150" t="str">
        <f>Uzun!F11</f>
        <v>ANKARA</v>
      </c>
      <c r="F45" s="190">
        <f>Uzun!K11</f>
        <v>480</v>
      </c>
      <c r="G45" s="148">
        <f>Uzun!A11</f>
        <v>4</v>
      </c>
      <c r="H45" s="147" t="s">
        <v>49</v>
      </c>
      <c r="I45" s="153"/>
      <c r="J45" s="147" t="str">
        <f>'YARIŞMA BİLGİLERİ'!$F$21</f>
        <v>Yıldız Kızlar</v>
      </c>
      <c r="K45" s="150" t="str">
        <f t="shared" si="2"/>
        <v>İzmir-Anadolu Yıldızlar Ligi Final Yarışmaları</v>
      </c>
      <c r="L45" s="151">
        <f>Uzun!J$4</f>
        <v>41776.729166666664</v>
      </c>
      <c r="M45" s="151" t="s">
        <v>340</v>
      </c>
    </row>
    <row r="46" spans="1:13" s="143" customFormat="1" ht="26.25" customHeight="1">
      <c r="A46" s="145">
        <v>87</v>
      </c>
      <c r="B46" s="155" t="s">
        <v>49</v>
      </c>
      <c r="C46" s="146">
        <f>Uzun!D12</f>
        <v>36785</v>
      </c>
      <c r="D46" s="150" t="str">
        <f>Uzun!E12</f>
        <v>HAVANUR DEMİR</v>
      </c>
      <c r="E46" s="150" t="str">
        <f>Uzun!F12</f>
        <v>SAMSUN</v>
      </c>
      <c r="F46" s="190">
        <f>Uzun!K12</f>
        <v>468</v>
      </c>
      <c r="G46" s="148">
        <f>Uzun!A12</f>
        <v>5</v>
      </c>
      <c r="H46" s="147" t="s">
        <v>49</v>
      </c>
      <c r="I46" s="153"/>
      <c r="J46" s="147" t="str">
        <f>'YARIŞMA BİLGİLERİ'!$F$21</f>
        <v>Yıldız Kızlar</v>
      </c>
      <c r="K46" s="150" t="str">
        <f t="shared" si="2"/>
        <v>İzmir-Anadolu Yıldızlar Ligi Final Yarışmaları</v>
      </c>
      <c r="L46" s="151">
        <f>Uzun!J$4</f>
        <v>41776.729166666664</v>
      </c>
      <c r="M46" s="151" t="s">
        <v>340</v>
      </c>
    </row>
    <row r="47" spans="1:13" s="143" customFormat="1" ht="26.25" customHeight="1">
      <c r="A47" s="145">
        <v>88</v>
      </c>
      <c r="B47" s="155" t="s">
        <v>49</v>
      </c>
      <c r="C47" s="146">
        <f>Uzun!D13</f>
        <v>36803</v>
      </c>
      <c r="D47" s="150" t="str">
        <f>Uzun!E13</f>
        <v>SEVGİ PINAR</v>
      </c>
      <c r="E47" s="150" t="str">
        <f>Uzun!F13</f>
        <v>ADANA</v>
      </c>
      <c r="F47" s="190">
        <f>Uzun!K13</f>
        <v>465</v>
      </c>
      <c r="G47" s="148">
        <f>Uzun!A13</f>
        <v>6</v>
      </c>
      <c r="H47" s="147" t="s">
        <v>49</v>
      </c>
      <c r="I47" s="153"/>
      <c r="J47" s="147" t="str">
        <f>'YARIŞMA BİLGİLERİ'!$F$21</f>
        <v>Yıldız Kızlar</v>
      </c>
      <c r="K47" s="150" t="str">
        <f t="shared" si="2"/>
        <v>İzmir-Anadolu Yıldızlar Ligi Final Yarışmaları</v>
      </c>
      <c r="L47" s="151">
        <f>Uzun!J$4</f>
        <v>41776.729166666664</v>
      </c>
      <c r="M47" s="151" t="s">
        <v>340</v>
      </c>
    </row>
    <row r="48" spans="1:13" s="143" customFormat="1" ht="26.25" customHeight="1">
      <c r="A48" s="145">
        <v>89</v>
      </c>
      <c r="B48" s="155" t="s">
        <v>49</v>
      </c>
      <c r="C48" s="146">
        <f>Uzun!D14</f>
        <v>37026</v>
      </c>
      <c r="D48" s="150" t="str">
        <f>Uzun!E14</f>
        <v>İREM ZEHRA KARABABA</v>
      </c>
      <c r="E48" s="150" t="str">
        <f>Uzun!F14</f>
        <v>İSTANBUL ANADOLU</v>
      </c>
      <c r="F48" s="190">
        <f>Uzun!K14</f>
        <v>458</v>
      </c>
      <c r="G48" s="148">
        <f>Uzun!A14</f>
        <v>7</v>
      </c>
      <c r="H48" s="147" t="s">
        <v>49</v>
      </c>
      <c r="I48" s="153"/>
      <c r="J48" s="147" t="str">
        <f>'YARIŞMA BİLGİLERİ'!$F$21</f>
        <v>Yıldız Kızlar</v>
      </c>
      <c r="K48" s="150" t="str">
        <f t="shared" si="2"/>
        <v>İzmir-Anadolu Yıldızlar Ligi Final Yarışmaları</v>
      </c>
      <c r="L48" s="151">
        <f>Uzun!J$4</f>
        <v>41776.729166666664</v>
      </c>
      <c r="M48" s="151" t="s">
        <v>340</v>
      </c>
    </row>
    <row r="49" spans="1:13" s="143" customFormat="1" ht="26.25" customHeight="1">
      <c r="A49" s="145">
        <v>90</v>
      </c>
      <c r="B49" s="155" t="s">
        <v>49</v>
      </c>
      <c r="C49" s="146">
        <f>Uzun!D15</f>
        <v>36923</v>
      </c>
      <c r="D49" s="150" t="str">
        <f>Uzun!E15</f>
        <v>ECE VARDAR</v>
      </c>
      <c r="E49" s="150" t="str">
        <f>Uzun!F15</f>
        <v>BURSA</v>
      </c>
      <c r="F49" s="190">
        <f>Uzun!K15</f>
        <v>446</v>
      </c>
      <c r="G49" s="148">
        <f>Uzun!A15</f>
        <v>8</v>
      </c>
      <c r="H49" s="147" t="s">
        <v>49</v>
      </c>
      <c r="I49" s="153"/>
      <c r="J49" s="147" t="str">
        <f>'YARIŞMA BİLGİLERİ'!$F$21</f>
        <v>Yıldız Kızlar</v>
      </c>
      <c r="K49" s="150" t="str">
        <f t="shared" si="2"/>
        <v>İzmir-Anadolu Yıldızlar Ligi Final Yarışmaları</v>
      </c>
      <c r="L49" s="151">
        <f>Uzun!J$4</f>
        <v>41776.729166666664</v>
      </c>
      <c r="M49" s="151" t="s">
        <v>340</v>
      </c>
    </row>
    <row r="50" spans="1:13" s="143" customFormat="1" ht="26.25" customHeight="1">
      <c r="A50" s="145">
        <v>91</v>
      </c>
      <c r="B50" s="155" t="s">
        <v>49</v>
      </c>
      <c r="C50" s="146">
        <f>Uzun!D16</f>
        <v>37432</v>
      </c>
      <c r="D50" s="150" t="str">
        <f>Uzun!E16</f>
        <v>RUMEYSA KIRIMLI</v>
      </c>
      <c r="E50" s="150" t="str">
        <f>Uzun!F16</f>
        <v>TRABZON</v>
      </c>
      <c r="F50" s="190">
        <f>Uzun!K16</f>
        <v>422</v>
      </c>
      <c r="G50" s="148">
        <f>Uzun!A16</f>
        <v>9</v>
      </c>
      <c r="H50" s="147" t="s">
        <v>49</v>
      </c>
      <c r="I50" s="153"/>
      <c r="J50" s="147" t="str">
        <f>'YARIŞMA BİLGİLERİ'!$F$21</f>
        <v>Yıldız Kızlar</v>
      </c>
      <c r="K50" s="150" t="str">
        <f t="shared" si="2"/>
        <v>İzmir-Anadolu Yıldızlar Ligi Final Yarışmaları</v>
      </c>
      <c r="L50" s="151">
        <f>Uzun!J$4</f>
        <v>41776.729166666664</v>
      </c>
      <c r="M50" s="151" t="s">
        <v>340</v>
      </c>
    </row>
    <row r="51" spans="1:13" s="143" customFormat="1" ht="26.25" customHeight="1">
      <c r="A51" s="145">
        <v>92</v>
      </c>
      <c r="B51" s="155" t="s">
        <v>49</v>
      </c>
      <c r="C51" s="146">
        <f>Uzun!D17</f>
        <v>36632</v>
      </c>
      <c r="D51" s="150" t="str">
        <f>Uzun!E17</f>
        <v>NARİN GÜNER</v>
      </c>
      <c r="E51" s="150" t="str">
        <f>Uzun!F17</f>
        <v>ŞANLIURFA</v>
      </c>
      <c r="F51" s="190">
        <f>Uzun!K17</f>
        <v>403</v>
      </c>
      <c r="G51" s="148">
        <f>Uzun!A17</f>
        <v>10</v>
      </c>
      <c r="H51" s="147" t="s">
        <v>49</v>
      </c>
      <c r="I51" s="153"/>
      <c r="J51" s="147" t="str">
        <f>'YARIŞMA BİLGİLERİ'!$F$21</f>
        <v>Yıldız Kızlar</v>
      </c>
      <c r="K51" s="150" t="str">
        <f t="shared" si="2"/>
        <v>İzmir-Anadolu Yıldızlar Ligi Final Yarışmaları</v>
      </c>
      <c r="L51" s="151">
        <f>Uzun!J$4</f>
        <v>41776.729166666664</v>
      </c>
      <c r="M51" s="151" t="s">
        <v>340</v>
      </c>
    </row>
    <row r="52" spans="1:13" s="143" customFormat="1" ht="26.25" customHeight="1">
      <c r="A52" s="145">
        <v>93</v>
      </c>
      <c r="B52" s="155" t="s">
        <v>49</v>
      </c>
      <c r="C52" s="146">
        <f>Uzun!D18</f>
        <v>36709</v>
      </c>
      <c r="D52" s="150" t="str">
        <f>Uzun!E18</f>
        <v>BAHAR GÖK</v>
      </c>
      <c r="E52" s="150" t="str">
        <f>Uzun!F18</f>
        <v>MUŞ</v>
      </c>
      <c r="F52" s="190">
        <f>Uzun!K18</f>
        <v>398</v>
      </c>
      <c r="G52" s="148">
        <f>Uzun!A18</f>
        <v>11</v>
      </c>
      <c r="H52" s="147" t="s">
        <v>49</v>
      </c>
      <c r="I52" s="153"/>
      <c r="J52" s="147" t="str">
        <f>'YARIŞMA BİLGİLERİ'!$F$21</f>
        <v>Yıldız Kızlar</v>
      </c>
      <c r="K52" s="150" t="str">
        <f t="shared" si="2"/>
        <v>İzmir-Anadolu Yıldızlar Ligi Final Yarışmaları</v>
      </c>
      <c r="L52" s="151">
        <f>Uzun!J$4</f>
        <v>41776.729166666664</v>
      </c>
      <c r="M52" s="151" t="s">
        <v>340</v>
      </c>
    </row>
    <row r="53" spans="1:13" s="143" customFormat="1" ht="26.25" customHeight="1">
      <c r="A53" s="145">
        <v>94</v>
      </c>
      <c r="B53" s="155" t="s">
        <v>49</v>
      </c>
      <c r="C53" s="146">
        <f>Uzun!D19</f>
        <v>37257</v>
      </c>
      <c r="D53" s="150" t="str">
        <f>Uzun!E19</f>
        <v>HATİCE NUR MERT</v>
      </c>
      <c r="E53" s="150" t="str">
        <f>Uzun!F19</f>
        <v>GAZİANTEP</v>
      </c>
      <c r="F53" s="190">
        <f>Uzun!K19</f>
        <v>392</v>
      </c>
      <c r="G53" s="148">
        <f>Uzun!A19</f>
        <v>12</v>
      </c>
      <c r="H53" s="147" t="s">
        <v>49</v>
      </c>
      <c r="I53" s="153"/>
      <c r="J53" s="147" t="str">
        <f>'YARIŞMA BİLGİLERİ'!$F$21</f>
        <v>Yıldız Kızlar</v>
      </c>
      <c r="K53" s="150" t="str">
        <f t="shared" si="2"/>
        <v>İzmir-Anadolu Yıldızlar Ligi Final Yarışmaları</v>
      </c>
      <c r="L53" s="151">
        <f>Uzun!J$4</f>
        <v>41776.729166666664</v>
      </c>
      <c r="M53" s="151" t="s">
        <v>340</v>
      </c>
    </row>
    <row r="54" spans="1:13" s="143" customFormat="1" ht="26.25" customHeight="1">
      <c r="A54" s="145">
        <v>95</v>
      </c>
      <c r="B54" s="155" t="s">
        <v>49</v>
      </c>
      <c r="C54" s="146">
        <f>Uzun!D20</f>
      </c>
      <c r="D54" s="150">
        <f>Uzun!E20</f>
      </c>
      <c r="E54" s="150">
        <f>Uzun!F20</f>
      </c>
      <c r="F54" s="190">
        <f>Uzun!K20</f>
        <v>0</v>
      </c>
      <c r="G54" s="148">
        <f>Uzun!A20</f>
        <v>0</v>
      </c>
      <c r="H54" s="147" t="s">
        <v>49</v>
      </c>
      <c r="I54" s="153"/>
      <c r="J54" s="147" t="str">
        <f>'YARIŞMA BİLGİLERİ'!$F$21</f>
        <v>Yıldız Kızlar</v>
      </c>
      <c r="K54" s="150" t="str">
        <f t="shared" si="2"/>
        <v>İzmir-Anadolu Yıldızlar Ligi Final Yarışmaları</v>
      </c>
      <c r="L54" s="151">
        <f>Uzun!J$4</f>
        <v>41776.729166666664</v>
      </c>
      <c r="M54" s="151" t="s">
        <v>340</v>
      </c>
    </row>
    <row r="55" spans="1:13" s="143" customFormat="1" ht="26.25" customHeight="1">
      <c r="A55" s="145">
        <v>96</v>
      </c>
      <c r="B55" s="155" t="s">
        <v>49</v>
      </c>
      <c r="C55" s="146">
        <f>Uzun!D21</f>
      </c>
      <c r="D55" s="150">
        <f>Uzun!E21</f>
      </c>
      <c r="E55" s="150">
        <f>Uzun!F21</f>
      </c>
      <c r="F55" s="190">
        <f>Uzun!K21</f>
        <v>0</v>
      </c>
      <c r="G55" s="148">
        <f>Uzun!A21</f>
        <v>0</v>
      </c>
      <c r="H55" s="147" t="s">
        <v>49</v>
      </c>
      <c r="I55" s="153"/>
      <c r="J55" s="147" t="str">
        <f>'YARIŞMA BİLGİLERİ'!$F$21</f>
        <v>Yıldız Kızlar</v>
      </c>
      <c r="K55" s="150" t="str">
        <f t="shared" si="2"/>
        <v>İzmir-Anadolu Yıldızlar Ligi Final Yarışmaları</v>
      </c>
      <c r="L55" s="151">
        <f>Uzun!J$4</f>
        <v>41776.729166666664</v>
      </c>
      <c r="M55" s="151" t="s">
        <v>340</v>
      </c>
    </row>
    <row r="56" spans="1:13" s="143" customFormat="1" ht="26.25" customHeight="1">
      <c r="A56" s="145">
        <v>97</v>
      </c>
      <c r="B56" s="155" t="s">
        <v>49</v>
      </c>
      <c r="C56" s="146">
        <f>Uzun!D22</f>
      </c>
      <c r="D56" s="150">
        <f>Uzun!E22</f>
      </c>
      <c r="E56" s="150">
        <f>Uzun!F22</f>
      </c>
      <c r="F56" s="190">
        <f>Uzun!K22</f>
        <v>0</v>
      </c>
      <c r="G56" s="148">
        <f>Uzun!A22</f>
        <v>0</v>
      </c>
      <c r="H56" s="147" t="s">
        <v>49</v>
      </c>
      <c r="I56" s="153"/>
      <c r="J56" s="147" t="str">
        <f>'YARIŞMA BİLGİLERİ'!$F$21</f>
        <v>Yıldız Kızlar</v>
      </c>
      <c r="K56" s="150" t="str">
        <f t="shared" si="2"/>
        <v>İzmir-Anadolu Yıldızlar Ligi Final Yarışmaları</v>
      </c>
      <c r="L56" s="151">
        <f>Uzun!J$4</f>
        <v>41776.729166666664</v>
      </c>
      <c r="M56" s="151" t="s">
        <v>340</v>
      </c>
    </row>
    <row r="57" spans="1:13" s="143" customFormat="1" ht="26.25" customHeight="1">
      <c r="A57" s="145">
        <v>98</v>
      </c>
      <c r="B57" s="155" t="s">
        <v>49</v>
      </c>
      <c r="C57" s="146">
        <f>Uzun!D23</f>
      </c>
      <c r="D57" s="150">
        <f>Uzun!E23</f>
      </c>
      <c r="E57" s="150">
        <f>Uzun!F23</f>
      </c>
      <c r="F57" s="190">
        <f>Uzun!K23</f>
        <v>0</v>
      </c>
      <c r="G57" s="148">
        <f>Uzun!A23</f>
        <v>0</v>
      </c>
      <c r="H57" s="147" t="s">
        <v>49</v>
      </c>
      <c r="I57" s="153"/>
      <c r="J57" s="147" t="str">
        <f>'YARIŞMA BİLGİLERİ'!$F$21</f>
        <v>Yıldız Kızlar</v>
      </c>
      <c r="K57" s="150" t="str">
        <f t="shared" si="2"/>
        <v>İzmir-Anadolu Yıldızlar Ligi Final Yarışmaları</v>
      </c>
      <c r="L57" s="151">
        <f>Uzun!J$4</f>
        <v>41776.729166666664</v>
      </c>
      <c r="M57" s="151" t="s">
        <v>340</v>
      </c>
    </row>
    <row r="58" spans="1:13" s="143" customFormat="1" ht="26.25" customHeight="1">
      <c r="A58" s="145">
        <v>99</v>
      </c>
      <c r="B58" s="155" t="s">
        <v>49</v>
      </c>
      <c r="C58" s="146">
        <f>Uzun!D24</f>
      </c>
      <c r="D58" s="150">
        <f>Uzun!E24</f>
      </c>
      <c r="E58" s="150">
        <f>Uzun!F24</f>
      </c>
      <c r="F58" s="190">
        <f>Uzun!K24</f>
        <v>0</v>
      </c>
      <c r="G58" s="148">
        <f>Uzun!A24</f>
        <v>0</v>
      </c>
      <c r="H58" s="147" t="s">
        <v>49</v>
      </c>
      <c r="I58" s="153"/>
      <c r="J58" s="147" t="str">
        <f>'YARIŞMA BİLGİLERİ'!$F$21</f>
        <v>Yıldız Kızlar</v>
      </c>
      <c r="K58" s="150" t="str">
        <f t="shared" si="2"/>
        <v>İzmir-Anadolu Yıldızlar Ligi Final Yarışmaları</v>
      </c>
      <c r="L58" s="151">
        <f>Uzun!J$4</f>
        <v>41776.729166666664</v>
      </c>
      <c r="M58" s="151" t="s">
        <v>340</v>
      </c>
    </row>
    <row r="59" spans="1:13" s="143" customFormat="1" ht="26.25" customHeight="1">
      <c r="A59" s="145">
        <v>100</v>
      </c>
      <c r="B59" s="155" t="s">
        <v>49</v>
      </c>
      <c r="C59" s="146">
        <f>Uzun!D25</f>
      </c>
      <c r="D59" s="150">
        <f>Uzun!E25</f>
      </c>
      <c r="E59" s="150">
        <f>Uzun!F25</f>
      </c>
      <c r="F59" s="190">
        <f>Uzun!K25</f>
        <v>0</v>
      </c>
      <c r="G59" s="148">
        <f>Uzun!A25</f>
        <v>0</v>
      </c>
      <c r="H59" s="147" t="s">
        <v>49</v>
      </c>
      <c r="I59" s="153"/>
      <c r="J59" s="147" t="str">
        <f>'YARIŞMA BİLGİLERİ'!$F$21</f>
        <v>Yıldız Kızlar</v>
      </c>
      <c r="K59" s="150" t="str">
        <f aca="true" t="shared" si="3" ref="K59:K67">CONCATENATE(K$1,"-",A$1)</f>
        <v>İzmir-Anadolu Yıldızlar Ligi Final Yarışmaları</v>
      </c>
      <c r="L59" s="151">
        <f>Uzun!J$4</f>
        <v>41776.729166666664</v>
      </c>
      <c r="M59" s="151" t="s">
        <v>340</v>
      </c>
    </row>
    <row r="60" spans="1:13" s="143" customFormat="1" ht="26.25" customHeight="1">
      <c r="A60" s="145">
        <v>101</v>
      </c>
      <c r="B60" s="155" t="s">
        <v>49</v>
      </c>
      <c r="C60" s="146">
        <f>Uzun!D26</f>
      </c>
      <c r="D60" s="150">
        <f>Uzun!E26</f>
      </c>
      <c r="E60" s="150">
        <f>Uzun!F26</f>
      </c>
      <c r="F60" s="190">
        <f>Uzun!K26</f>
        <v>0</v>
      </c>
      <c r="G60" s="148">
        <f>Uzun!A26</f>
        <v>0</v>
      </c>
      <c r="H60" s="147" t="s">
        <v>49</v>
      </c>
      <c r="I60" s="153"/>
      <c r="J60" s="147" t="str">
        <f>'YARIŞMA BİLGİLERİ'!$F$21</f>
        <v>Yıldız Kızlar</v>
      </c>
      <c r="K60" s="150" t="str">
        <f t="shared" si="3"/>
        <v>İzmir-Anadolu Yıldızlar Ligi Final Yarışmaları</v>
      </c>
      <c r="L60" s="151">
        <f>Uzun!J$4</f>
        <v>41776.729166666664</v>
      </c>
      <c r="M60" s="151" t="s">
        <v>340</v>
      </c>
    </row>
    <row r="61" spans="1:13" s="143" customFormat="1" ht="26.25" customHeight="1">
      <c r="A61" s="145">
        <v>102</v>
      </c>
      <c r="B61" s="155" t="s">
        <v>49</v>
      </c>
      <c r="C61" s="146">
        <f>Uzun!D27</f>
      </c>
      <c r="D61" s="150">
        <f>Uzun!E27</f>
      </c>
      <c r="E61" s="150">
        <f>Uzun!F27</f>
      </c>
      <c r="F61" s="190">
        <f>Uzun!K27</f>
        <v>0</v>
      </c>
      <c r="G61" s="148">
        <f>Uzun!A27</f>
        <v>0</v>
      </c>
      <c r="H61" s="147" t="s">
        <v>49</v>
      </c>
      <c r="I61" s="153"/>
      <c r="J61" s="147" t="str">
        <f>'YARIŞMA BİLGİLERİ'!$F$21</f>
        <v>Yıldız Kızlar</v>
      </c>
      <c r="K61" s="150" t="str">
        <f t="shared" si="3"/>
        <v>İzmir-Anadolu Yıldızlar Ligi Final Yarışmaları</v>
      </c>
      <c r="L61" s="151">
        <f>Uzun!J$4</f>
        <v>41776.729166666664</v>
      </c>
      <c r="M61" s="151" t="s">
        <v>340</v>
      </c>
    </row>
    <row r="62" spans="1:13" s="143" customFormat="1" ht="26.25" customHeight="1">
      <c r="A62" s="145">
        <v>103</v>
      </c>
      <c r="B62" s="155" t="s">
        <v>49</v>
      </c>
      <c r="C62" s="146" t="e">
        <f>Uzun!#REF!</f>
        <v>#REF!</v>
      </c>
      <c r="D62" s="150" t="e">
        <f>Uzun!#REF!</f>
        <v>#REF!</v>
      </c>
      <c r="E62" s="150" t="e">
        <f>Uzun!#REF!</f>
        <v>#REF!</v>
      </c>
      <c r="F62" s="190" t="e">
        <f>Uzun!#REF!</f>
        <v>#REF!</v>
      </c>
      <c r="G62" s="148" t="e">
        <f>Uzun!#REF!</f>
        <v>#REF!</v>
      </c>
      <c r="H62" s="147" t="s">
        <v>49</v>
      </c>
      <c r="I62" s="153"/>
      <c r="J62" s="147" t="str">
        <f>'YARIŞMA BİLGİLERİ'!$F$21</f>
        <v>Yıldız Kızlar</v>
      </c>
      <c r="K62" s="150" t="str">
        <f t="shared" si="3"/>
        <v>İzmir-Anadolu Yıldızlar Ligi Final Yarışmaları</v>
      </c>
      <c r="L62" s="151">
        <f>Uzun!J$4</f>
        <v>41776.729166666664</v>
      </c>
      <c r="M62" s="151" t="s">
        <v>340</v>
      </c>
    </row>
    <row r="63" spans="1:13" s="143" customFormat="1" ht="26.25" customHeight="1">
      <c r="A63" s="145">
        <v>104</v>
      </c>
      <c r="B63" s="155" t="s">
        <v>49</v>
      </c>
      <c r="C63" s="146" t="e">
        <f>Uzun!#REF!</f>
        <v>#REF!</v>
      </c>
      <c r="D63" s="150" t="e">
        <f>Uzun!#REF!</f>
        <v>#REF!</v>
      </c>
      <c r="E63" s="150" t="e">
        <f>Uzun!#REF!</f>
        <v>#REF!</v>
      </c>
      <c r="F63" s="190" t="e">
        <f>Uzun!#REF!</f>
        <v>#REF!</v>
      </c>
      <c r="G63" s="148" t="e">
        <f>Uzun!#REF!</f>
        <v>#REF!</v>
      </c>
      <c r="H63" s="147" t="s">
        <v>49</v>
      </c>
      <c r="I63" s="153"/>
      <c r="J63" s="147" t="str">
        <f>'YARIŞMA BİLGİLERİ'!$F$21</f>
        <v>Yıldız Kızlar</v>
      </c>
      <c r="K63" s="150" t="str">
        <f t="shared" si="3"/>
        <v>İzmir-Anadolu Yıldızlar Ligi Final Yarışmaları</v>
      </c>
      <c r="L63" s="151">
        <f>Uzun!J$4</f>
        <v>41776.729166666664</v>
      </c>
      <c r="M63" s="151" t="s">
        <v>340</v>
      </c>
    </row>
    <row r="64" spans="1:13" s="143" customFormat="1" ht="26.25" customHeight="1">
      <c r="A64" s="145">
        <v>105</v>
      </c>
      <c r="B64" s="155" t="s">
        <v>49</v>
      </c>
      <c r="C64" s="146" t="e">
        <f>Uzun!#REF!</f>
        <v>#REF!</v>
      </c>
      <c r="D64" s="150" t="e">
        <f>Uzun!#REF!</f>
        <v>#REF!</v>
      </c>
      <c r="E64" s="150" t="e">
        <f>Uzun!#REF!</f>
        <v>#REF!</v>
      </c>
      <c r="F64" s="190" t="e">
        <f>Uzun!#REF!</f>
        <v>#REF!</v>
      </c>
      <c r="G64" s="148" t="e">
        <f>Uzun!#REF!</f>
        <v>#REF!</v>
      </c>
      <c r="H64" s="147" t="s">
        <v>49</v>
      </c>
      <c r="I64" s="153"/>
      <c r="J64" s="147" t="str">
        <f>'YARIŞMA BİLGİLERİ'!$F$21</f>
        <v>Yıldız Kızlar</v>
      </c>
      <c r="K64" s="150" t="str">
        <f t="shared" si="3"/>
        <v>İzmir-Anadolu Yıldızlar Ligi Final Yarışmaları</v>
      </c>
      <c r="L64" s="151">
        <f>Uzun!J$4</f>
        <v>41776.729166666664</v>
      </c>
      <c r="M64" s="151" t="s">
        <v>340</v>
      </c>
    </row>
    <row r="65" spans="1:13" s="143" customFormat="1" ht="26.25" customHeight="1">
      <c r="A65" s="145">
        <v>106</v>
      </c>
      <c r="B65" s="155" t="s">
        <v>49</v>
      </c>
      <c r="C65" s="146" t="e">
        <f>Uzun!#REF!</f>
        <v>#REF!</v>
      </c>
      <c r="D65" s="150" t="e">
        <f>Uzun!#REF!</f>
        <v>#REF!</v>
      </c>
      <c r="E65" s="150" t="e">
        <f>Uzun!#REF!</f>
        <v>#REF!</v>
      </c>
      <c r="F65" s="190" t="e">
        <f>Uzun!#REF!</f>
        <v>#REF!</v>
      </c>
      <c r="G65" s="148" t="e">
        <f>Uzun!#REF!</f>
        <v>#REF!</v>
      </c>
      <c r="H65" s="147" t="s">
        <v>49</v>
      </c>
      <c r="I65" s="153"/>
      <c r="J65" s="147" t="str">
        <f>'YARIŞMA BİLGİLERİ'!$F$21</f>
        <v>Yıldız Kızlar</v>
      </c>
      <c r="K65" s="150" t="str">
        <f t="shared" si="3"/>
        <v>İzmir-Anadolu Yıldızlar Ligi Final Yarışmaları</v>
      </c>
      <c r="L65" s="151">
        <f>Uzun!J$4</f>
        <v>41776.729166666664</v>
      </c>
      <c r="M65" s="151" t="s">
        <v>340</v>
      </c>
    </row>
    <row r="66" spans="1:13" s="143" customFormat="1" ht="26.25" customHeight="1">
      <c r="A66" s="145">
        <v>107</v>
      </c>
      <c r="B66" s="155" t="s">
        <v>49</v>
      </c>
      <c r="C66" s="146" t="e">
        <f>Uzun!#REF!</f>
        <v>#REF!</v>
      </c>
      <c r="D66" s="150" t="e">
        <f>Uzun!#REF!</f>
        <v>#REF!</v>
      </c>
      <c r="E66" s="150" t="e">
        <f>Uzun!#REF!</f>
        <v>#REF!</v>
      </c>
      <c r="F66" s="190" t="e">
        <f>Uzun!#REF!</f>
        <v>#REF!</v>
      </c>
      <c r="G66" s="148" t="e">
        <f>Uzun!#REF!</f>
        <v>#REF!</v>
      </c>
      <c r="H66" s="147" t="s">
        <v>49</v>
      </c>
      <c r="I66" s="153"/>
      <c r="J66" s="147" t="str">
        <f>'YARIŞMA BİLGİLERİ'!$F$21</f>
        <v>Yıldız Kızlar</v>
      </c>
      <c r="K66" s="150" t="str">
        <f t="shared" si="3"/>
        <v>İzmir-Anadolu Yıldızlar Ligi Final Yarışmaları</v>
      </c>
      <c r="L66" s="151">
        <f>Uzun!J$4</f>
        <v>41776.729166666664</v>
      </c>
      <c r="M66" s="151" t="s">
        <v>340</v>
      </c>
    </row>
    <row r="67" spans="1:13" s="143" customFormat="1" ht="26.25" customHeight="1">
      <c r="A67" s="145">
        <v>108</v>
      </c>
      <c r="B67" s="155" t="s">
        <v>49</v>
      </c>
      <c r="C67" s="146" t="e">
        <f>Uzun!#REF!</f>
        <v>#REF!</v>
      </c>
      <c r="D67" s="150" t="e">
        <f>Uzun!#REF!</f>
        <v>#REF!</v>
      </c>
      <c r="E67" s="150" t="e">
        <f>Uzun!#REF!</f>
        <v>#REF!</v>
      </c>
      <c r="F67" s="190" t="e">
        <f>Uzun!#REF!</f>
        <v>#REF!</v>
      </c>
      <c r="G67" s="148" t="e">
        <f>Uzun!#REF!</f>
        <v>#REF!</v>
      </c>
      <c r="H67" s="147" t="s">
        <v>49</v>
      </c>
      <c r="I67" s="153"/>
      <c r="J67" s="147" t="str">
        <f>'YARIŞMA BİLGİLERİ'!$F$21</f>
        <v>Yıldız Kızlar</v>
      </c>
      <c r="K67" s="150" t="str">
        <f t="shared" si="3"/>
        <v>İzmir-Anadolu Yıldızlar Ligi Final Yarışmaları</v>
      </c>
      <c r="L67" s="151">
        <f>Uzun!J$4</f>
        <v>41776.729166666664</v>
      </c>
      <c r="M67" s="151" t="s">
        <v>340</v>
      </c>
    </row>
    <row r="68" spans="1:13" s="143" customFormat="1" ht="26.25" customHeight="1">
      <c r="A68" s="145">
        <v>109</v>
      </c>
      <c r="B68" s="155" t="s">
        <v>49</v>
      </c>
      <c r="C68" s="146" t="e">
        <f>Uzun!#REF!</f>
        <v>#REF!</v>
      </c>
      <c r="D68" s="150" t="e">
        <f>Uzun!#REF!</f>
        <v>#REF!</v>
      </c>
      <c r="E68" s="150" t="e">
        <f>Uzun!#REF!</f>
        <v>#REF!</v>
      </c>
      <c r="F68" s="190" t="e">
        <f>Uzun!#REF!</f>
        <v>#REF!</v>
      </c>
      <c r="G68" s="148" t="e">
        <f>Uzun!#REF!</f>
        <v>#REF!</v>
      </c>
      <c r="H68" s="147" t="s">
        <v>49</v>
      </c>
      <c r="I68" s="153"/>
      <c r="J68" s="147" t="str">
        <f>'YARIŞMA BİLGİLERİ'!$F$21</f>
        <v>Yıldız Kızlar</v>
      </c>
      <c r="K68" s="150" t="str">
        <f aca="true" t="shared" si="4" ref="K68:K76">CONCATENATE(K$1,"-",A$1)</f>
        <v>İzmir-Anadolu Yıldızlar Ligi Final Yarışmaları</v>
      </c>
      <c r="L68" s="151">
        <f>Uzun!J$4</f>
        <v>41776.729166666664</v>
      </c>
      <c r="M68" s="151" t="s">
        <v>340</v>
      </c>
    </row>
    <row r="69" spans="1:13" s="143" customFormat="1" ht="26.25" customHeight="1">
      <c r="A69" s="145">
        <v>110</v>
      </c>
      <c r="B69" s="155" t="s">
        <v>49</v>
      </c>
      <c r="C69" s="146" t="e">
        <f>Uzun!#REF!</f>
        <v>#REF!</v>
      </c>
      <c r="D69" s="150" t="e">
        <f>Uzun!#REF!</f>
        <v>#REF!</v>
      </c>
      <c r="E69" s="150" t="e">
        <f>Uzun!#REF!</f>
        <v>#REF!</v>
      </c>
      <c r="F69" s="190" t="e">
        <f>Uzun!#REF!</f>
        <v>#REF!</v>
      </c>
      <c r="G69" s="148" t="e">
        <f>Uzun!#REF!</f>
        <v>#REF!</v>
      </c>
      <c r="H69" s="147" t="s">
        <v>49</v>
      </c>
      <c r="I69" s="153"/>
      <c r="J69" s="147" t="str">
        <f>'YARIŞMA BİLGİLERİ'!$F$21</f>
        <v>Yıldız Kızlar</v>
      </c>
      <c r="K69" s="150" t="str">
        <f t="shared" si="4"/>
        <v>İzmir-Anadolu Yıldızlar Ligi Final Yarışmaları</v>
      </c>
      <c r="L69" s="151">
        <f>Uzun!J$4</f>
        <v>41776.729166666664</v>
      </c>
      <c r="M69" s="151" t="s">
        <v>340</v>
      </c>
    </row>
    <row r="70" spans="1:13" s="143" customFormat="1" ht="26.25" customHeight="1">
      <c r="A70" s="145">
        <v>111</v>
      </c>
      <c r="B70" s="155" t="s">
        <v>49</v>
      </c>
      <c r="C70" s="146" t="e">
        <f>Uzun!#REF!</f>
        <v>#REF!</v>
      </c>
      <c r="D70" s="150" t="e">
        <f>Uzun!#REF!</f>
        <v>#REF!</v>
      </c>
      <c r="E70" s="150" t="e">
        <f>Uzun!#REF!</f>
        <v>#REF!</v>
      </c>
      <c r="F70" s="190" t="e">
        <f>Uzun!#REF!</f>
        <v>#REF!</v>
      </c>
      <c r="G70" s="148" t="e">
        <f>Uzun!#REF!</f>
        <v>#REF!</v>
      </c>
      <c r="H70" s="147" t="s">
        <v>49</v>
      </c>
      <c r="I70" s="153"/>
      <c r="J70" s="147" t="str">
        <f>'YARIŞMA BİLGİLERİ'!$F$21</f>
        <v>Yıldız Kızlar</v>
      </c>
      <c r="K70" s="150" t="str">
        <f t="shared" si="4"/>
        <v>İzmir-Anadolu Yıldızlar Ligi Final Yarışmaları</v>
      </c>
      <c r="L70" s="151">
        <f>Uzun!J$4</f>
        <v>41776.729166666664</v>
      </c>
      <c r="M70" s="151" t="s">
        <v>340</v>
      </c>
    </row>
    <row r="71" spans="1:13" s="143" customFormat="1" ht="26.25" customHeight="1">
      <c r="A71" s="145">
        <v>112</v>
      </c>
      <c r="B71" s="155" t="s">
        <v>49</v>
      </c>
      <c r="C71" s="146" t="e">
        <f>Uzun!#REF!</f>
        <v>#REF!</v>
      </c>
      <c r="D71" s="150" t="e">
        <f>Uzun!#REF!</f>
        <v>#REF!</v>
      </c>
      <c r="E71" s="150" t="e">
        <f>Uzun!#REF!</f>
        <v>#REF!</v>
      </c>
      <c r="F71" s="190" t="e">
        <f>Uzun!#REF!</f>
        <v>#REF!</v>
      </c>
      <c r="G71" s="148" t="e">
        <f>Uzun!#REF!</f>
        <v>#REF!</v>
      </c>
      <c r="H71" s="147" t="s">
        <v>49</v>
      </c>
      <c r="I71" s="153"/>
      <c r="J71" s="147" t="str">
        <f>'YARIŞMA BİLGİLERİ'!$F$21</f>
        <v>Yıldız Kızlar</v>
      </c>
      <c r="K71" s="150" t="str">
        <f t="shared" si="4"/>
        <v>İzmir-Anadolu Yıldızlar Ligi Final Yarışmaları</v>
      </c>
      <c r="L71" s="151">
        <f>Uzun!J$4</f>
        <v>41776.729166666664</v>
      </c>
      <c r="M71" s="151" t="s">
        <v>340</v>
      </c>
    </row>
    <row r="72" spans="1:13" s="143" customFormat="1" ht="26.25" customHeight="1">
      <c r="A72" s="145">
        <v>113</v>
      </c>
      <c r="B72" s="155" t="s">
        <v>49</v>
      </c>
      <c r="C72" s="146" t="e">
        <f>Uzun!#REF!</f>
        <v>#REF!</v>
      </c>
      <c r="D72" s="150" t="e">
        <f>Uzun!#REF!</f>
        <v>#REF!</v>
      </c>
      <c r="E72" s="150" t="e">
        <f>Uzun!#REF!</f>
        <v>#REF!</v>
      </c>
      <c r="F72" s="190" t="e">
        <f>Uzun!#REF!</f>
        <v>#REF!</v>
      </c>
      <c r="G72" s="148" t="e">
        <f>Uzun!#REF!</f>
        <v>#REF!</v>
      </c>
      <c r="H72" s="147" t="s">
        <v>49</v>
      </c>
      <c r="I72" s="153"/>
      <c r="J72" s="147" t="str">
        <f>'YARIŞMA BİLGİLERİ'!$F$21</f>
        <v>Yıldız Kızlar</v>
      </c>
      <c r="K72" s="150" t="str">
        <f t="shared" si="4"/>
        <v>İzmir-Anadolu Yıldızlar Ligi Final Yarışmaları</v>
      </c>
      <c r="L72" s="151">
        <f>Uzun!J$4</f>
        <v>41776.729166666664</v>
      </c>
      <c r="M72" s="151" t="s">
        <v>340</v>
      </c>
    </row>
    <row r="73" spans="1:13" s="143" customFormat="1" ht="26.25" customHeight="1">
      <c r="A73" s="145">
        <v>114</v>
      </c>
      <c r="B73" s="155" t="s">
        <v>49</v>
      </c>
      <c r="C73" s="146" t="e">
        <f>Uzun!#REF!</f>
        <v>#REF!</v>
      </c>
      <c r="D73" s="150" t="e">
        <f>Uzun!#REF!</f>
        <v>#REF!</v>
      </c>
      <c r="E73" s="150" t="e">
        <f>Uzun!#REF!</f>
        <v>#REF!</v>
      </c>
      <c r="F73" s="190" t="e">
        <f>Uzun!#REF!</f>
        <v>#REF!</v>
      </c>
      <c r="G73" s="148" t="e">
        <f>Uzun!#REF!</f>
        <v>#REF!</v>
      </c>
      <c r="H73" s="147" t="s">
        <v>49</v>
      </c>
      <c r="I73" s="153"/>
      <c r="J73" s="147" t="str">
        <f>'YARIŞMA BİLGİLERİ'!$F$21</f>
        <v>Yıldız Kızlar</v>
      </c>
      <c r="K73" s="150" t="str">
        <f t="shared" si="4"/>
        <v>İzmir-Anadolu Yıldızlar Ligi Final Yarışmaları</v>
      </c>
      <c r="L73" s="151">
        <f>Uzun!J$4</f>
        <v>41776.729166666664</v>
      </c>
      <c r="M73" s="151" t="s">
        <v>340</v>
      </c>
    </row>
    <row r="74" spans="1:13" s="143" customFormat="1" ht="26.25" customHeight="1">
      <c r="A74" s="145">
        <v>115</v>
      </c>
      <c r="B74" s="155" t="s">
        <v>49</v>
      </c>
      <c r="C74" s="146" t="e">
        <f>Uzun!#REF!</f>
        <v>#REF!</v>
      </c>
      <c r="D74" s="150" t="e">
        <f>Uzun!#REF!</f>
        <v>#REF!</v>
      </c>
      <c r="E74" s="150" t="e">
        <f>Uzun!#REF!</f>
        <v>#REF!</v>
      </c>
      <c r="F74" s="190" t="e">
        <f>Uzun!#REF!</f>
        <v>#REF!</v>
      </c>
      <c r="G74" s="148" t="e">
        <f>Uzun!#REF!</f>
        <v>#REF!</v>
      </c>
      <c r="H74" s="147" t="s">
        <v>49</v>
      </c>
      <c r="I74" s="153"/>
      <c r="J74" s="147" t="str">
        <f>'YARIŞMA BİLGİLERİ'!$F$21</f>
        <v>Yıldız Kızlar</v>
      </c>
      <c r="K74" s="150" t="str">
        <f t="shared" si="4"/>
        <v>İzmir-Anadolu Yıldızlar Ligi Final Yarışmaları</v>
      </c>
      <c r="L74" s="151">
        <f>Uzun!J$4</f>
        <v>41776.729166666664</v>
      </c>
      <c r="M74" s="151" t="s">
        <v>340</v>
      </c>
    </row>
    <row r="75" spans="1:13" s="143" customFormat="1" ht="26.25" customHeight="1">
      <c r="A75" s="145">
        <v>116</v>
      </c>
      <c r="B75" s="155" t="s">
        <v>49</v>
      </c>
      <c r="C75" s="146" t="e">
        <f>Uzun!#REF!</f>
        <v>#REF!</v>
      </c>
      <c r="D75" s="150" t="e">
        <f>Uzun!#REF!</f>
        <v>#REF!</v>
      </c>
      <c r="E75" s="150" t="e">
        <f>Uzun!#REF!</f>
        <v>#REF!</v>
      </c>
      <c r="F75" s="190" t="e">
        <f>Uzun!#REF!</f>
        <v>#REF!</v>
      </c>
      <c r="G75" s="148" t="e">
        <f>Uzun!#REF!</f>
        <v>#REF!</v>
      </c>
      <c r="H75" s="147" t="s">
        <v>49</v>
      </c>
      <c r="I75" s="153"/>
      <c r="J75" s="147" t="str">
        <f>'YARIŞMA BİLGİLERİ'!$F$21</f>
        <v>Yıldız Kızlar</v>
      </c>
      <c r="K75" s="150" t="str">
        <f t="shared" si="4"/>
        <v>İzmir-Anadolu Yıldızlar Ligi Final Yarışmaları</v>
      </c>
      <c r="L75" s="151">
        <f>Uzun!J$4</f>
        <v>41776.729166666664</v>
      </c>
      <c r="M75" s="151" t="s">
        <v>340</v>
      </c>
    </row>
    <row r="76" spans="1:13" s="143" customFormat="1" ht="26.25" customHeight="1">
      <c r="A76" s="145">
        <v>117</v>
      </c>
      <c r="B76" s="155" t="s">
        <v>49</v>
      </c>
      <c r="C76" s="146" t="e">
        <f>Uzun!#REF!</f>
        <v>#REF!</v>
      </c>
      <c r="D76" s="150" t="e">
        <f>Uzun!#REF!</f>
        <v>#REF!</v>
      </c>
      <c r="E76" s="150" t="e">
        <f>Uzun!#REF!</f>
        <v>#REF!</v>
      </c>
      <c r="F76" s="190" t="e">
        <f>Uzun!#REF!</f>
        <v>#REF!</v>
      </c>
      <c r="G76" s="148" t="e">
        <f>Uzun!#REF!</f>
        <v>#REF!</v>
      </c>
      <c r="H76" s="147" t="s">
        <v>49</v>
      </c>
      <c r="I76" s="153"/>
      <c r="J76" s="147" t="str">
        <f>'YARIŞMA BİLGİLERİ'!$F$21</f>
        <v>Yıldız Kızlar</v>
      </c>
      <c r="K76" s="150" t="str">
        <f t="shared" si="4"/>
        <v>İzmir-Anadolu Yıldızlar Ligi Final Yarışmaları</v>
      </c>
      <c r="L76" s="151">
        <f>Uzun!J$4</f>
        <v>41776.729166666664</v>
      </c>
      <c r="M76" s="151" t="s">
        <v>340</v>
      </c>
    </row>
    <row r="77" spans="1:13" s="143" customFormat="1" ht="26.25" customHeight="1">
      <c r="A77" s="145">
        <v>118</v>
      </c>
      <c r="B77" s="155" t="s">
        <v>49</v>
      </c>
      <c r="C77" s="146" t="e">
        <f>Uzun!#REF!</f>
        <v>#REF!</v>
      </c>
      <c r="D77" s="150" t="e">
        <f>Uzun!#REF!</f>
        <v>#REF!</v>
      </c>
      <c r="E77" s="150" t="e">
        <f>Uzun!#REF!</f>
        <v>#REF!</v>
      </c>
      <c r="F77" s="190" t="e">
        <f>Uzun!#REF!</f>
        <v>#REF!</v>
      </c>
      <c r="G77" s="148" t="e">
        <f>Uzun!#REF!</f>
        <v>#REF!</v>
      </c>
      <c r="H77" s="147" t="s">
        <v>49</v>
      </c>
      <c r="I77" s="153"/>
      <c r="J77" s="147" t="str">
        <f>'YARIŞMA BİLGİLERİ'!$F$21</f>
        <v>Yıldız Kızlar</v>
      </c>
      <c r="K77" s="150" t="str">
        <f aca="true" t="shared" si="5" ref="K77:K82">CONCATENATE(K$1,"-",A$1)</f>
        <v>İzmir-Anadolu Yıldızlar Ligi Final Yarışmaları</v>
      </c>
      <c r="L77" s="151">
        <f>Uzun!J$4</f>
        <v>41776.729166666664</v>
      </c>
      <c r="M77" s="151" t="s">
        <v>340</v>
      </c>
    </row>
    <row r="78" spans="1:13" s="143" customFormat="1" ht="26.25" customHeight="1">
      <c r="A78" s="145">
        <v>119</v>
      </c>
      <c r="B78" s="155" t="s">
        <v>49</v>
      </c>
      <c r="C78" s="146" t="e">
        <f>Uzun!#REF!</f>
        <v>#REF!</v>
      </c>
      <c r="D78" s="150" t="e">
        <f>Uzun!#REF!</f>
        <v>#REF!</v>
      </c>
      <c r="E78" s="150" t="e">
        <f>Uzun!#REF!</f>
        <v>#REF!</v>
      </c>
      <c r="F78" s="190" t="e">
        <f>Uzun!#REF!</f>
        <v>#REF!</v>
      </c>
      <c r="G78" s="148" t="e">
        <f>Uzun!#REF!</f>
        <v>#REF!</v>
      </c>
      <c r="H78" s="147" t="s">
        <v>49</v>
      </c>
      <c r="I78" s="153"/>
      <c r="J78" s="147" t="str">
        <f>'YARIŞMA BİLGİLERİ'!$F$21</f>
        <v>Yıldız Kızlar</v>
      </c>
      <c r="K78" s="150" t="str">
        <f t="shared" si="5"/>
        <v>İzmir-Anadolu Yıldızlar Ligi Final Yarışmaları</v>
      </c>
      <c r="L78" s="151">
        <f>Uzun!J$4</f>
        <v>41776.729166666664</v>
      </c>
      <c r="M78" s="151" t="s">
        <v>340</v>
      </c>
    </row>
    <row r="79" spans="1:13" s="143" customFormat="1" ht="26.25" customHeight="1">
      <c r="A79" s="145">
        <v>120</v>
      </c>
      <c r="B79" s="155" t="s">
        <v>49</v>
      </c>
      <c r="C79" s="146" t="e">
        <f>Uzun!#REF!</f>
        <v>#REF!</v>
      </c>
      <c r="D79" s="150" t="e">
        <f>Uzun!#REF!</f>
        <v>#REF!</v>
      </c>
      <c r="E79" s="150" t="e">
        <f>Uzun!#REF!</f>
        <v>#REF!</v>
      </c>
      <c r="F79" s="190" t="e">
        <f>Uzun!#REF!</f>
        <v>#REF!</v>
      </c>
      <c r="G79" s="148" t="e">
        <f>Uzun!#REF!</f>
        <v>#REF!</v>
      </c>
      <c r="H79" s="147" t="s">
        <v>49</v>
      </c>
      <c r="I79" s="153"/>
      <c r="J79" s="147" t="str">
        <f>'YARIŞMA BİLGİLERİ'!$F$21</f>
        <v>Yıldız Kızlar</v>
      </c>
      <c r="K79" s="150" t="str">
        <f t="shared" si="5"/>
        <v>İzmir-Anadolu Yıldızlar Ligi Final Yarışmaları</v>
      </c>
      <c r="L79" s="151">
        <f>Uzun!J$4</f>
        <v>41776.729166666664</v>
      </c>
      <c r="M79" s="151" t="s">
        <v>340</v>
      </c>
    </row>
    <row r="80" spans="1:13" s="143" customFormat="1" ht="26.25" customHeight="1">
      <c r="A80" s="145">
        <v>121</v>
      </c>
      <c r="B80" s="155" t="s">
        <v>49</v>
      </c>
      <c r="C80" s="146" t="e">
        <f>Uzun!#REF!</f>
        <v>#REF!</v>
      </c>
      <c r="D80" s="150" t="e">
        <f>Uzun!#REF!</f>
        <v>#REF!</v>
      </c>
      <c r="E80" s="150" t="e">
        <f>Uzun!#REF!</f>
        <v>#REF!</v>
      </c>
      <c r="F80" s="190" t="e">
        <f>Uzun!#REF!</f>
        <v>#REF!</v>
      </c>
      <c r="G80" s="148" t="e">
        <f>Uzun!#REF!</f>
        <v>#REF!</v>
      </c>
      <c r="H80" s="147" t="s">
        <v>49</v>
      </c>
      <c r="I80" s="153"/>
      <c r="J80" s="147" t="str">
        <f>'YARIŞMA BİLGİLERİ'!$F$21</f>
        <v>Yıldız Kızlar</v>
      </c>
      <c r="K80" s="150" t="str">
        <f t="shared" si="5"/>
        <v>İzmir-Anadolu Yıldızlar Ligi Final Yarışmaları</v>
      </c>
      <c r="L80" s="151">
        <f>Uzun!J$4</f>
        <v>41776.729166666664</v>
      </c>
      <c r="M80" s="151" t="s">
        <v>340</v>
      </c>
    </row>
    <row r="81" spans="1:13" s="143" customFormat="1" ht="26.25" customHeight="1">
      <c r="A81" s="145">
        <v>122</v>
      </c>
      <c r="B81" s="155" t="s">
        <v>49</v>
      </c>
      <c r="C81" s="146" t="e">
        <f>Uzun!#REF!</f>
        <v>#REF!</v>
      </c>
      <c r="D81" s="150" t="e">
        <f>Uzun!#REF!</f>
        <v>#REF!</v>
      </c>
      <c r="E81" s="150" t="e">
        <f>Uzun!#REF!</f>
        <v>#REF!</v>
      </c>
      <c r="F81" s="190" t="e">
        <f>Uzun!#REF!</f>
        <v>#REF!</v>
      </c>
      <c r="G81" s="148" t="e">
        <f>Uzun!#REF!</f>
        <v>#REF!</v>
      </c>
      <c r="H81" s="147" t="s">
        <v>49</v>
      </c>
      <c r="I81" s="153"/>
      <c r="J81" s="147" t="str">
        <f>'YARIŞMA BİLGİLERİ'!$F$21</f>
        <v>Yıldız Kızlar</v>
      </c>
      <c r="K81" s="150" t="str">
        <f t="shared" si="5"/>
        <v>İzmir-Anadolu Yıldızlar Ligi Final Yarışmaları</v>
      </c>
      <c r="L81" s="151">
        <f>Uzun!J$4</f>
        <v>41776.729166666664</v>
      </c>
      <c r="M81" s="151" t="s">
        <v>340</v>
      </c>
    </row>
    <row r="82" spans="1:13" s="143" customFormat="1" ht="26.25" customHeight="1">
      <c r="A82" s="145">
        <v>123</v>
      </c>
      <c r="B82" s="155" t="s">
        <v>50</v>
      </c>
      <c r="C82" s="146">
        <f>Yüksek!D8</f>
        <v>36563</v>
      </c>
      <c r="D82" s="150" t="str">
        <f>Yüksek!E8</f>
        <v>RÜMEYSA ÖKDEM</v>
      </c>
      <c r="E82" s="150" t="str">
        <f>Yüksek!F8</f>
        <v>BURSA</v>
      </c>
      <c r="F82" s="190">
        <f>Yüksek!BO8</f>
        <v>162</v>
      </c>
      <c r="G82" s="148">
        <f>Yüksek!A8</f>
        <v>1</v>
      </c>
      <c r="H82" s="147" t="s">
        <v>50</v>
      </c>
      <c r="I82" s="153"/>
      <c r="J82" s="147" t="str">
        <f>'YARIŞMA BİLGİLERİ'!$F$21</f>
        <v>Yıldız Kızlar</v>
      </c>
      <c r="K82" s="150" t="str">
        <f t="shared" si="5"/>
        <v>İzmir-Anadolu Yıldızlar Ligi Final Yarışmaları</v>
      </c>
      <c r="L82" s="151">
        <f>Yüksek!BC$4</f>
        <v>41777.40625</v>
      </c>
      <c r="M82" s="151" t="s">
        <v>340</v>
      </c>
    </row>
    <row r="83" spans="1:13" s="143" customFormat="1" ht="26.25" customHeight="1">
      <c r="A83" s="145">
        <v>124</v>
      </c>
      <c r="B83" s="155" t="s">
        <v>50</v>
      </c>
      <c r="C83" s="146">
        <f>Yüksek!D9</f>
        <v>37026</v>
      </c>
      <c r="D83" s="150" t="str">
        <f>Yüksek!E9</f>
        <v>İREM ZEHRA KARABABA</v>
      </c>
      <c r="E83" s="150" t="str">
        <f>Yüksek!F9</f>
        <v>İSTANBUL ANADOLU</v>
      </c>
      <c r="F83" s="190">
        <f>Yüksek!BO9</f>
        <v>146</v>
      </c>
      <c r="G83" s="148">
        <f>Yüksek!A9</f>
        <v>2</v>
      </c>
      <c r="H83" s="147" t="s">
        <v>50</v>
      </c>
      <c r="I83" s="153"/>
      <c r="J83" s="147" t="str">
        <f>'YARIŞMA BİLGİLERİ'!$F$21</f>
        <v>Yıldız Kızlar</v>
      </c>
      <c r="K83" s="150" t="str">
        <f aca="true" t="shared" si="6" ref="K83:K106">CONCATENATE(K$1,"-",A$1)</f>
        <v>İzmir-Anadolu Yıldızlar Ligi Final Yarışmaları</v>
      </c>
      <c r="L83" s="151">
        <f>Yüksek!BC$4</f>
        <v>41777.40625</v>
      </c>
      <c r="M83" s="151" t="s">
        <v>340</v>
      </c>
    </row>
    <row r="84" spans="1:13" s="143" customFormat="1" ht="26.25" customHeight="1">
      <c r="A84" s="145">
        <v>125</v>
      </c>
      <c r="B84" s="155" t="s">
        <v>50</v>
      </c>
      <c r="C84" s="146">
        <f>Yüksek!D10</f>
        <v>36535</v>
      </c>
      <c r="D84" s="150" t="str">
        <f>Yüksek!E10</f>
        <v>ESRA KILIÇÇIOĞLU</v>
      </c>
      <c r="E84" s="150" t="str">
        <f>Yüksek!F10</f>
        <v>MERSİN</v>
      </c>
      <c r="F84" s="190">
        <f>Yüksek!BO10</f>
        <v>146</v>
      </c>
      <c r="G84" s="148">
        <f>Yüksek!A10</f>
        <v>3</v>
      </c>
      <c r="H84" s="147" t="s">
        <v>50</v>
      </c>
      <c r="I84" s="153"/>
      <c r="J84" s="147" t="str">
        <f>'YARIŞMA BİLGİLERİ'!$F$21</f>
        <v>Yıldız Kızlar</v>
      </c>
      <c r="K84" s="150" t="str">
        <f t="shared" si="6"/>
        <v>İzmir-Anadolu Yıldızlar Ligi Final Yarışmaları</v>
      </c>
      <c r="L84" s="151">
        <f>Yüksek!BC$4</f>
        <v>41777.40625</v>
      </c>
      <c r="M84" s="151" t="s">
        <v>340</v>
      </c>
    </row>
    <row r="85" spans="1:13" s="143" customFormat="1" ht="26.25" customHeight="1">
      <c r="A85" s="145">
        <v>126</v>
      </c>
      <c r="B85" s="155" t="s">
        <v>50</v>
      </c>
      <c r="C85" s="146">
        <f>Yüksek!D11</f>
        <v>36772</v>
      </c>
      <c r="D85" s="150" t="str">
        <f>Yüksek!E11</f>
        <v>BENSU VAROL</v>
      </c>
      <c r="E85" s="150" t="str">
        <f>Yüksek!F11</f>
        <v>TEKİRDAĞ</v>
      </c>
      <c r="F85" s="190">
        <f>Yüksek!BO11</f>
        <v>140</v>
      </c>
      <c r="G85" s="148">
        <f>Yüksek!A11</f>
        <v>4</v>
      </c>
      <c r="H85" s="147" t="s">
        <v>50</v>
      </c>
      <c r="I85" s="153"/>
      <c r="J85" s="147" t="str">
        <f>'YARIŞMA BİLGİLERİ'!$F$21</f>
        <v>Yıldız Kızlar</v>
      </c>
      <c r="K85" s="150" t="str">
        <f t="shared" si="6"/>
        <v>İzmir-Anadolu Yıldızlar Ligi Final Yarışmaları</v>
      </c>
      <c r="L85" s="151">
        <f>Yüksek!BC$4</f>
        <v>41777.40625</v>
      </c>
      <c r="M85" s="151" t="s">
        <v>340</v>
      </c>
    </row>
    <row r="86" spans="1:13" s="143" customFormat="1" ht="26.25" customHeight="1">
      <c r="A86" s="145">
        <v>127</v>
      </c>
      <c r="B86" s="155" t="s">
        <v>50</v>
      </c>
      <c r="C86" s="146">
        <f>Yüksek!D12</f>
        <v>36803</v>
      </c>
      <c r="D86" s="150" t="str">
        <f>Yüksek!E12</f>
        <v>SEDA PINAR</v>
      </c>
      <c r="E86" s="150" t="str">
        <f>Yüksek!F12</f>
        <v>ADANA</v>
      </c>
      <c r="F86" s="190">
        <f>Yüksek!BO12</f>
        <v>137</v>
      </c>
      <c r="G86" s="148">
        <f>Yüksek!A12</f>
        <v>5</v>
      </c>
      <c r="H86" s="147" t="s">
        <v>50</v>
      </c>
      <c r="I86" s="153"/>
      <c r="J86" s="147" t="str">
        <f>'YARIŞMA BİLGİLERİ'!$F$21</f>
        <v>Yıldız Kızlar</v>
      </c>
      <c r="K86" s="150" t="str">
        <f t="shared" si="6"/>
        <v>İzmir-Anadolu Yıldızlar Ligi Final Yarışmaları</v>
      </c>
      <c r="L86" s="151">
        <f>Yüksek!BC$4</f>
        <v>41777.40625</v>
      </c>
      <c r="M86" s="151" t="s">
        <v>340</v>
      </c>
    </row>
    <row r="87" spans="1:13" s="143" customFormat="1" ht="26.25" customHeight="1">
      <c r="A87" s="145">
        <v>128</v>
      </c>
      <c r="B87" s="155" t="s">
        <v>50</v>
      </c>
      <c r="C87" s="146">
        <f>Yüksek!D13</f>
        <v>36681</v>
      </c>
      <c r="D87" s="150" t="str">
        <f>Yüksek!E13</f>
        <v>AYSUN ARDAL</v>
      </c>
      <c r="E87" s="150" t="str">
        <f>Yüksek!F13</f>
        <v>SAMSUN</v>
      </c>
      <c r="F87" s="190">
        <f>Yüksek!BO13</f>
        <v>137</v>
      </c>
      <c r="G87" s="148">
        <f>Yüksek!A13</f>
        <v>6</v>
      </c>
      <c r="H87" s="147" t="s">
        <v>50</v>
      </c>
      <c r="I87" s="153"/>
      <c r="J87" s="147" t="str">
        <f>'YARIŞMA BİLGİLERİ'!$F$21</f>
        <v>Yıldız Kızlar</v>
      </c>
      <c r="K87" s="150" t="str">
        <f t="shared" si="6"/>
        <v>İzmir-Anadolu Yıldızlar Ligi Final Yarışmaları</v>
      </c>
      <c r="L87" s="151">
        <f>Yüksek!BC$4</f>
        <v>41777.40625</v>
      </c>
      <c r="M87" s="151" t="s">
        <v>340</v>
      </c>
    </row>
    <row r="88" spans="1:13" s="143" customFormat="1" ht="26.25" customHeight="1">
      <c r="A88" s="145">
        <v>129</v>
      </c>
      <c r="B88" s="155" t="s">
        <v>50</v>
      </c>
      <c r="C88" s="146">
        <f>Yüksek!D14</f>
        <v>36773</v>
      </c>
      <c r="D88" s="150" t="str">
        <f>Yüksek!E14</f>
        <v>SENA NUR AKGÜN</v>
      </c>
      <c r="E88" s="150" t="str">
        <f>Yüksek!F14</f>
        <v>ANKARA</v>
      </c>
      <c r="F88" s="190">
        <f>Yüksek!BO14</f>
        <v>137</v>
      </c>
      <c r="G88" s="148">
        <f>Yüksek!A14</f>
        <v>7</v>
      </c>
      <c r="H88" s="147" t="s">
        <v>50</v>
      </c>
      <c r="I88" s="153"/>
      <c r="J88" s="147" t="str">
        <f>'YARIŞMA BİLGİLERİ'!$F$21</f>
        <v>Yıldız Kızlar</v>
      </c>
      <c r="K88" s="150" t="str">
        <f t="shared" si="6"/>
        <v>İzmir-Anadolu Yıldızlar Ligi Final Yarışmaları</v>
      </c>
      <c r="L88" s="151">
        <f>Yüksek!BC$4</f>
        <v>41777.40625</v>
      </c>
      <c r="M88" s="151" t="s">
        <v>340</v>
      </c>
    </row>
    <row r="89" spans="1:13" s="143" customFormat="1" ht="26.25" customHeight="1">
      <c r="A89" s="145">
        <v>130</v>
      </c>
      <c r="B89" s="155" t="s">
        <v>50</v>
      </c>
      <c r="C89" s="146">
        <f>Yüksek!D15</f>
        <v>37529</v>
      </c>
      <c r="D89" s="150" t="str">
        <f>Yüksek!E15</f>
        <v>BEYZANUR UÇAK</v>
      </c>
      <c r="E89" s="150" t="str">
        <f>Yüksek!F15</f>
        <v>TRABZON</v>
      </c>
      <c r="F89" s="190">
        <f>Yüksek!BO15</f>
        <v>131</v>
      </c>
      <c r="G89" s="148">
        <f>Yüksek!A15</f>
        <v>8</v>
      </c>
      <c r="H89" s="147" t="s">
        <v>50</v>
      </c>
      <c r="I89" s="153"/>
      <c r="J89" s="147" t="str">
        <f>'YARIŞMA BİLGİLERİ'!$F$21</f>
        <v>Yıldız Kızlar</v>
      </c>
      <c r="K89" s="150" t="str">
        <f t="shared" si="6"/>
        <v>İzmir-Anadolu Yıldızlar Ligi Final Yarışmaları</v>
      </c>
      <c r="L89" s="151">
        <f>Yüksek!BC$4</f>
        <v>41777.40625</v>
      </c>
      <c r="M89" s="151" t="s">
        <v>340</v>
      </c>
    </row>
    <row r="90" spans="1:13" s="143" customFormat="1" ht="26.25" customHeight="1">
      <c r="A90" s="145">
        <v>131</v>
      </c>
      <c r="B90" s="155" t="s">
        <v>50</v>
      </c>
      <c r="C90" s="146">
        <f>Yüksek!D16</f>
        <v>36662</v>
      </c>
      <c r="D90" s="150" t="str">
        <f>Yüksek!E16</f>
        <v>SUDE GEDİK</v>
      </c>
      <c r="E90" s="150" t="str">
        <f>Yüksek!F16</f>
        <v>ZONGULDAK</v>
      </c>
      <c r="F90" s="190">
        <f>Yüksek!BO16</f>
        <v>128</v>
      </c>
      <c r="G90" s="148">
        <f>Yüksek!A16</f>
        <v>9</v>
      </c>
      <c r="H90" s="147" t="s">
        <v>50</v>
      </c>
      <c r="I90" s="153"/>
      <c r="J90" s="147" t="str">
        <f>'YARIŞMA BİLGİLERİ'!$F$21</f>
        <v>Yıldız Kızlar</v>
      </c>
      <c r="K90" s="150" t="str">
        <f t="shared" si="6"/>
        <v>İzmir-Anadolu Yıldızlar Ligi Final Yarışmaları</v>
      </c>
      <c r="L90" s="151">
        <f>Yüksek!BC$4</f>
        <v>41777.40625</v>
      </c>
      <c r="M90" s="151" t="s">
        <v>340</v>
      </c>
    </row>
    <row r="91" spans="1:13" s="143" customFormat="1" ht="26.25" customHeight="1">
      <c r="A91" s="145">
        <v>132</v>
      </c>
      <c r="B91" s="155" t="s">
        <v>50</v>
      </c>
      <c r="C91" s="146">
        <f>Yüksek!D17</f>
        <v>0</v>
      </c>
      <c r="D91" s="150" t="str">
        <f>Yüksek!E17</f>
        <v>LEYLA ÖZTÜRK</v>
      </c>
      <c r="E91" s="150" t="str">
        <f>Yüksek!F17</f>
        <v>GAZİANTEP</v>
      </c>
      <c r="F91" s="190">
        <f>Yüksek!BO17</f>
        <v>125</v>
      </c>
      <c r="G91" s="148">
        <f>Yüksek!A17</f>
        <v>10</v>
      </c>
      <c r="H91" s="147" t="s">
        <v>50</v>
      </c>
      <c r="I91" s="153"/>
      <c r="J91" s="147" t="str">
        <f>'YARIŞMA BİLGİLERİ'!$F$21</f>
        <v>Yıldız Kızlar</v>
      </c>
      <c r="K91" s="150" t="str">
        <f t="shared" si="6"/>
        <v>İzmir-Anadolu Yıldızlar Ligi Final Yarışmaları</v>
      </c>
      <c r="L91" s="151">
        <f>Yüksek!BC$4</f>
        <v>41777.40625</v>
      </c>
      <c r="M91" s="151" t="s">
        <v>340</v>
      </c>
    </row>
    <row r="92" spans="1:13" s="143" customFormat="1" ht="26.25" customHeight="1">
      <c r="A92" s="145">
        <v>133</v>
      </c>
      <c r="B92" s="155" t="s">
        <v>50</v>
      </c>
      <c r="C92" s="146">
        <f>Yüksek!D18</f>
        <v>36526</v>
      </c>
      <c r="D92" s="150" t="str">
        <f>Yüksek!E18</f>
        <v>HASRET URNEK</v>
      </c>
      <c r="E92" s="150" t="str">
        <f>Yüksek!F18</f>
        <v>MUŞ</v>
      </c>
      <c r="F92" s="190">
        <f>Yüksek!BO18</f>
        <v>120</v>
      </c>
      <c r="G92" s="148">
        <f>Yüksek!A18</f>
        <v>11</v>
      </c>
      <c r="H92" s="147" t="s">
        <v>50</v>
      </c>
      <c r="I92" s="153"/>
      <c r="J92" s="147" t="str">
        <f>'YARIŞMA BİLGİLERİ'!$F$21</f>
        <v>Yıldız Kızlar</v>
      </c>
      <c r="K92" s="150" t="str">
        <f t="shared" si="6"/>
        <v>İzmir-Anadolu Yıldızlar Ligi Final Yarışmaları</v>
      </c>
      <c r="L92" s="151">
        <f>Yüksek!BC$4</f>
        <v>41777.40625</v>
      </c>
      <c r="M92" s="151" t="s">
        <v>340</v>
      </c>
    </row>
    <row r="93" spans="1:13" s="143" customFormat="1" ht="26.25" customHeight="1">
      <c r="A93" s="145">
        <v>134</v>
      </c>
      <c r="B93" s="155" t="s">
        <v>50</v>
      </c>
      <c r="C93" s="146">
        <f>Yüksek!D19</f>
        <v>36836</v>
      </c>
      <c r="D93" s="150" t="str">
        <f>Yüksek!E19</f>
        <v>ZEHRA AKDAĞ</v>
      </c>
      <c r="E93" s="150" t="str">
        <f>Yüksek!F19</f>
        <v>ŞANLIURFA</v>
      </c>
      <c r="F93" s="190" t="str">
        <f>Yüksek!BO19</f>
        <v>NM</v>
      </c>
      <c r="G93" s="148" t="str">
        <f>Yüksek!A19</f>
        <v>-</v>
      </c>
      <c r="H93" s="147" t="s">
        <v>50</v>
      </c>
      <c r="I93" s="153"/>
      <c r="J93" s="147" t="str">
        <f>'YARIŞMA BİLGİLERİ'!$F$21</f>
        <v>Yıldız Kızlar</v>
      </c>
      <c r="K93" s="150" t="str">
        <f t="shared" si="6"/>
        <v>İzmir-Anadolu Yıldızlar Ligi Final Yarışmaları</v>
      </c>
      <c r="L93" s="151">
        <f>Yüksek!BC$4</f>
        <v>41777.40625</v>
      </c>
      <c r="M93" s="151" t="s">
        <v>340</v>
      </c>
    </row>
    <row r="94" spans="1:13" s="143" customFormat="1" ht="26.25" customHeight="1">
      <c r="A94" s="145">
        <v>135</v>
      </c>
      <c r="B94" s="155" t="s">
        <v>50</v>
      </c>
      <c r="C94" s="146">
        <f>Yüksek!D20</f>
      </c>
      <c r="D94" s="150">
        <f>Yüksek!E20</f>
      </c>
      <c r="E94" s="150">
        <f>Yüksek!F20</f>
      </c>
      <c r="F94" s="190">
        <f>Yüksek!BO20</f>
        <v>0</v>
      </c>
      <c r="G94" s="148">
        <f>Yüksek!A20</f>
        <v>13</v>
      </c>
      <c r="H94" s="147" t="s">
        <v>50</v>
      </c>
      <c r="I94" s="153"/>
      <c r="J94" s="147" t="str">
        <f>'YARIŞMA BİLGİLERİ'!$F$21</f>
        <v>Yıldız Kızlar</v>
      </c>
      <c r="K94" s="150" t="str">
        <f t="shared" si="6"/>
        <v>İzmir-Anadolu Yıldızlar Ligi Final Yarışmaları</v>
      </c>
      <c r="L94" s="151">
        <f>Yüksek!BC$4</f>
        <v>41777.40625</v>
      </c>
      <c r="M94" s="151" t="s">
        <v>340</v>
      </c>
    </row>
    <row r="95" spans="1:13" s="143" customFormat="1" ht="26.25" customHeight="1">
      <c r="A95" s="145">
        <v>136</v>
      </c>
      <c r="B95" s="155" t="s">
        <v>50</v>
      </c>
      <c r="C95" s="146">
        <f>Yüksek!D21</f>
      </c>
      <c r="D95" s="150">
        <f>Yüksek!E21</f>
      </c>
      <c r="E95" s="150">
        <f>Yüksek!F21</f>
      </c>
      <c r="F95" s="190">
        <f>Yüksek!BO21</f>
        <v>0</v>
      </c>
      <c r="G95" s="148">
        <f>Yüksek!A21</f>
        <v>14</v>
      </c>
      <c r="H95" s="147" t="s">
        <v>50</v>
      </c>
      <c r="I95" s="153"/>
      <c r="J95" s="147" t="str">
        <f>'YARIŞMA BİLGİLERİ'!$F$21</f>
        <v>Yıldız Kızlar</v>
      </c>
      <c r="K95" s="150" t="str">
        <f t="shared" si="6"/>
        <v>İzmir-Anadolu Yıldızlar Ligi Final Yarışmaları</v>
      </c>
      <c r="L95" s="151">
        <f>Yüksek!BC$4</f>
        <v>41777.40625</v>
      </c>
      <c r="M95" s="151" t="s">
        <v>340</v>
      </c>
    </row>
    <row r="96" spans="1:13" s="143" customFormat="1" ht="26.25" customHeight="1">
      <c r="A96" s="145">
        <v>137</v>
      </c>
      <c r="B96" s="155" t="s">
        <v>50</v>
      </c>
      <c r="C96" s="146">
        <f>Yüksek!D22</f>
      </c>
      <c r="D96" s="150">
        <f>Yüksek!E22</f>
      </c>
      <c r="E96" s="150">
        <f>Yüksek!F22</f>
      </c>
      <c r="F96" s="190">
        <f>Yüksek!BO22</f>
        <v>0</v>
      </c>
      <c r="G96" s="148">
        <f>Yüksek!A22</f>
        <v>15</v>
      </c>
      <c r="H96" s="147" t="s">
        <v>50</v>
      </c>
      <c r="I96" s="153"/>
      <c r="J96" s="147" t="str">
        <f>'YARIŞMA BİLGİLERİ'!$F$21</f>
        <v>Yıldız Kızlar</v>
      </c>
      <c r="K96" s="150" t="str">
        <f t="shared" si="6"/>
        <v>İzmir-Anadolu Yıldızlar Ligi Final Yarışmaları</v>
      </c>
      <c r="L96" s="151">
        <f>Yüksek!BC$4</f>
        <v>41777.40625</v>
      </c>
      <c r="M96" s="151" t="s">
        <v>340</v>
      </c>
    </row>
    <row r="97" spans="1:13" s="143" customFormat="1" ht="26.25" customHeight="1">
      <c r="A97" s="145">
        <v>138</v>
      </c>
      <c r="B97" s="155" t="s">
        <v>50</v>
      </c>
      <c r="C97" s="146">
        <f>Yüksek!D23</f>
      </c>
      <c r="D97" s="150">
        <f>Yüksek!E23</f>
      </c>
      <c r="E97" s="150">
        <f>Yüksek!F23</f>
      </c>
      <c r="F97" s="190">
        <f>Yüksek!BO23</f>
        <v>0</v>
      </c>
      <c r="G97" s="148">
        <f>Yüksek!A23</f>
        <v>16</v>
      </c>
      <c r="H97" s="147" t="s">
        <v>50</v>
      </c>
      <c r="I97" s="153"/>
      <c r="J97" s="147" t="str">
        <f>'YARIŞMA BİLGİLERİ'!$F$21</f>
        <v>Yıldız Kızlar</v>
      </c>
      <c r="K97" s="150" t="str">
        <f t="shared" si="6"/>
        <v>İzmir-Anadolu Yıldızlar Ligi Final Yarışmaları</v>
      </c>
      <c r="L97" s="151">
        <f>Yüksek!BC$4</f>
        <v>41777.40625</v>
      </c>
      <c r="M97" s="151" t="s">
        <v>340</v>
      </c>
    </row>
    <row r="98" spans="1:13" s="143" customFormat="1" ht="26.25" customHeight="1">
      <c r="A98" s="145">
        <v>139</v>
      </c>
      <c r="B98" s="155" t="s">
        <v>50</v>
      </c>
      <c r="C98" s="146">
        <f>Yüksek!D24</f>
      </c>
      <c r="D98" s="150">
        <f>Yüksek!E24</f>
      </c>
      <c r="E98" s="150">
        <f>Yüksek!F24</f>
      </c>
      <c r="F98" s="190">
        <f>Yüksek!BO24</f>
        <v>0</v>
      </c>
      <c r="G98" s="148">
        <f>Yüksek!A24</f>
        <v>17</v>
      </c>
      <c r="H98" s="147" t="s">
        <v>50</v>
      </c>
      <c r="I98" s="153"/>
      <c r="J98" s="147" t="str">
        <f>'YARIŞMA BİLGİLERİ'!$F$21</f>
        <v>Yıldız Kızlar</v>
      </c>
      <c r="K98" s="150" t="str">
        <f t="shared" si="6"/>
        <v>İzmir-Anadolu Yıldızlar Ligi Final Yarışmaları</v>
      </c>
      <c r="L98" s="151">
        <f>Yüksek!BC$4</f>
        <v>41777.40625</v>
      </c>
      <c r="M98" s="151" t="s">
        <v>340</v>
      </c>
    </row>
    <row r="99" spans="1:13" s="143" customFormat="1" ht="26.25" customHeight="1">
      <c r="A99" s="145">
        <v>140</v>
      </c>
      <c r="B99" s="155" t="s">
        <v>50</v>
      </c>
      <c r="C99" s="146">
        <f>Yüksek!D25</f>
      </c>
      <c r="D99" s="150">
        <f>Yüksek!E25</f>
      </c>
      <c r="E99" s="150">
        <f>Yüksek!F25</f>
      </c>
      <c r="F99" s="190">
        <f>Yüksek!BO25</f>
        <v>0</v>
      </c>
      <c r="G99" s="148">
        <f>Yüksek!A25</f>
        <v>18</v>
      </c>
      <c r="H99" s="147" t="s">
        <v>50</v>
      </c>
      <c r="I99" s="153"/>
      <c r="J99" s="147" t="str">
        <f>'YARIŞMA BİLGİLERİ'!$F$21</f>
        <v>Yıldız Kızlar</v>
      </c>
      <c r="K99" s="150" t="str">
        <f t="shared" si="6"/>
        <v>İzmir-Anadolu Yıldızlar Ligi Final Yarışmaları</v>
      </c>
      <c r="L99" s="151">
        <f>Yüksek!BC$4</f>
        <v>41777.40625</v>
      </c>
      <c r="M99" s="151" t="s">
        <v>340</v>
      </c>
    </row>
    <row r="100" spans="1:13" s="143" customFormat="1" ht="26.25" customHeight="1">
      <c r="A100" s="145">
        <v>141</v>
      </c>
      <c r="B100" s="155" t="s">
        <v>50</v>
      </c>
      <c r="C100" s="146">
        <f>Yüksek!D26</f>
      </c>
      <c r="D100" s="150">
        <f>Yüksek!E26</f>
      </c>
      <c r="E100" s="150">
        <f>Yüksek!F26</f>
      </c>
      <c r="F100" s="190">
        <f>Yüksek!BO26</f>
        <v>0</v>
      </c>
      <c r="G100" s="148">
        <f>Yüksek!A26</f>
        <v>19</v>
      </c>
      <c r="H100" s="147" t="s">
        <v>50</v>
      </c>
      <c r="I100" s="153"/>
      <c r="J100" s="147" t="str">
        <f>'YARIŞMA BİLGİLERİ'!$F$21</f>
        <v>Yıldız Kızlar</v>
      </c>
      <c r="K100" s="150" t="str">
        <f t="shared" si="6"/>
        <v>İzmir-Anadolu Yıldızlar Ligi Final Yarışmaları</v>
      </c>
      <c r="L100" s="151">
        <f>Yüksek!BC$4</f>
        <v>41777.40625</v>
      </c>
      <c r="M100" s="151" t="s">
        <v>340</v>
      </c>
    </row>
    <row r="101" spans="1:13" s="143" customFormat="1" ht="26.25" customHeight="1">
      <c r="A101" s="145">
        <v>142</v>
      </c>
      <c r="B101" s="155" t="s">
        <v>50</v>
      </c>
      <c r="C101" s="146">
        <f>Yüksek!D27</f>
      </c>
      <c r="D101" s="150">
        <f>Yüksek!E27</f>
      </c>
      <c r="E101" s="150">
        <f>Yüksek!F27</f>
      </c>
      <c r="F101" s="190">
        <f>Yüksek!BO27</f>
        <v>0</v>
      </c>
      <c r="G101" s="148">
        <f>Yüksek!A27</f>
        <v>20</v>
      </c>
      <c r="H101" s="147" t="s">
        <v>50</v>
      </c>
      <c r="I101" s="153"/>
      <c r="J101" s="147" t="str">
        <f>'YARIŞMA BİLGİLERİ'!$F$21</f>
        <v>Yıldız Kızlar</v>
      </c>
      <c r="K101" s="150" t="str">
        <f t="shared" si="6"/>
        <v>İzmir-Anadolu Yıldızlar Ligi Final Yarışmaları</v>
      </c>
      <c r="L101" s="151">
        <f>Yüksek!BC$4</f>
        <v>41777.40625</v>
      </c>
      <c r="M101" s="151" t="s">
        <v>340</v>
      </c>
    </row>
    <row r="102" spans="1:13" s="143" customFormat="1" ht="26.25" customHeight="1">
      <c r="A102" s="145">
        <v>143</v>
      </c>
      <c r="B102" s="155" t="s">
        <v>50</v>
      </c>
      <c r="C102" s="146" t="e">
        <f>Yüksek!#REF!</f>
        <v>#REF!</v>
      </c>
      <c r="D102" s="150" t="e">
        <f>Yüksek!#REF!</f>
        <v>#REF!</v>
      </c>
      <c r="E102" s="150" t="e">
        <f>Yüksek!#REF!</f>
        <v>#REF!</v>
      </c>
      <c r="F102" s="190" t="e">
        <f>Yüksek!#REF!</f>
        <v>#REF!</v>
      </c>
      <c r="G102" s="148" t="e">
        <f>Yüksek!#REF!</f>
        <v>#REF!</v>
      </c>
      <c r="H102" s="147" t="s">
        <v>50</v>
      </c>
      <c r="I102" s="153"/>
      <c r="J102" s="147" t="str">
        <f>'YARIŞMA BİLGİLERİ'!$F$21</f>
        <v>Yıldız Kızlar</v>
      </c>
      <c r="K102" s="150" t="str">
        <f t="shared" si="6"/>
        <v>İzmir-Anadolu Yıldızlar Ligi Final Yarışmaları</v>
      </c>
      <c r="L102" s="151">
        <f>Yüksek!BC$4</f>
        <v>41777.40625</v>
      </c>
      <c r="M102" s="151" t="s">
        <v>340</v>
      </c>
    </row>
    <row r="103" spans="1:13" s="143" customFormat="1" ht="26.25" customHeight="1">
      <c r="A103" s="145">
        <v>144</v>
      </c>
      <c r="B103" s="155" t="s">
        <v>50</v>
      </c>
      <c r="C103" s="146" t="e">
        <f>Yüksek!#REF!</f>
        <v>#REF!</v>
      </c>
      <c r="D103" s="150" t="e">
        <f>Yüksek!#REF!</f>
        <v>#REF!</v>
      </c>
      <c r="E103" s="150" t="e">
        <f>Yüksek!#REF!</f>
        <v>#REF!</v>
      </c>
      <c r="F103" s="190" t="e">
        <f>Yüksek!#REF!</f>
        <v>#REF!</v>
      </c>
      <c r="G103" s="148" t="e">
        <f>Yüksek!#REF!</f>
        <v>#REF!</v>
      </c>
      <c r="H103" s="147" t="s">
        <v>50</v>
      </c>
      <c r="I103" s="153"/>
      <c r="J103" s="147" t="str">
        <f>'YARIŞMA BİLGİLERİ'!$F$21</f>
        <v>Yıldız Kızlar</v>
      </c>
      <c r="K103" s="150" t="str">
        <f t="shared" si="6"/>
        <v>İzmir-Anadolu Yıldızlar Ligi Final Yarışmaları</v>
      </c>
      <c r="L103" s="151">
        <f>Yüksek!BC$4</f>
        <v>41777.40625</v>
      </c>
      <c r="M103" s="151" t="s">
        <v>340</v>
      </c>
    </row>
    <row r="104" spans="1:13" s="143" customFormat="1" ht="26.25" customHeight="1">
      <c r="A104" s="145">
        <v>145</v>
      </c>
      <c r="B104" s="155" t="s">
        <v>50</v>
      </c>
      <c r="C104" s="146" t="e">
        <f>Yüksek!#REF!</f>
        <v>#REF!</v>
      </c>
      <c r="D104" s="150" t="e">
        <f>Yüksek!#REF!</f>
        <v>#REF!</v>
      </c>
      <c r="E104" s="150" t="e">
        <f>Yüksek!#REF!</f>
        <v>#REF!</v>
      </c>
      <c r="F104" s="190" t="e">
        <f>Yüksek!#REF!</f>
        <v>#REF!</v>
      </c>
      <c r="G104" s="148" t="e">
        <f>Yüksek!#REF!</f>
        <v>#REF!</v>
      </c>
      <c r="H104" s="147" t="s">
        <v>50</v>
      </c>
      <c r="I104" s="153"/>
      <c r="J104" s="147" t="str">
        <f>'YARIŞMA BİLGİLERİ'!$F$21</f>
        <v>Yıldız Kızlar</v>
      </c>
      <c r="K104" s="150" t="str">
        <f t="shared" si="6"/>
        <v>İzmir-Anadolu Yıldızlar Ligi Final Yarışmaları</v>
      </c>
      <c r="L104" s="151">
        <f>Yüksek!BC$4</f>
        <v>41777.40625</v>
      </c>
      <c r="M104" s="151" t="s">
        <v>340</v>
      </c>
    </row>
    <row r="105" spans="1:13" s="143" customFormat="1" ht="26.25" customHeight="1">
      <c r="A105" s="145">
        <v>146</v>
      </c>
      <c r="B105" s="155" t="s">
        <v>50</v>
      </c>
      <c r="C105" s="146" t="e">
        <f>Yüksek!#REF!</f>
        <v>#REF!</v>
      </c>
      <c r="D105" s="150" t="e">
        <f>Yüksek!#REF!</f>
        <v>#REF!</v>
      </c>
      <c r="E105" s="150" t="e">
        <f>Yüksek!#REF!</f>
        <v>#REF!</v>
      </c>
      <c r="F105" s="190" t="e">
        <f>Yüksek!#REF!</f>
        <v>#REF!</v>
      </c>
      <c r="G105" s="148" t="e">
        <f>Yüksek!#REF!</f>
        <v>#REF!</v>
      </c>
      <c r="H105" s="147" t="s">
        <v>50</v>
      </c>
      <c r="I105" s="153"/>
      <c r="J105" s="147" t="str">
        <f>'YARIŞMA BİLGİLERİ'!$F$21</f>
        <v>Yıldız Kızlar</v>
      </c>
      <c r="K105" s="150" t="str">
        <f t="shared" si="6"/>
        <v>İzmir-Anadolu Yıldızlar Ligi Final Yarışmaları</v>
      </c>
      <c r="L105" s="151">
        <f>Yüksek!BC$4</f>
        <v>41777.40625</v>
      </c>
      <c r="M105" s="151" t="s">
        <v>340</v>
      </c>
    </row>
    <row r="106" spans="1:13" s="143" customFormat="1" ht="26.25" customHeight="1">
      <c r="A106" s="145">
        <v>147</v>
      </c>
      <c r="B106" s="155" t="s">
        <v>50</v>
      </c>
      <c r="C106" s="146" t="e">
        <f>Yüksek!#REF!</f>
        <v>#REF!</v>
      </c>
      <c r="D106" s="150" t="e">
        <f>Yüksek!#REF!</f>
        <v>#REF!</v>
      </c>
      <c r="E106" s="150" t="e">
        <f>Yüksek!#REF!</f>
        <v>#REF!</v>
      </c>
      <c r="F106" s="190" t="e">
        <f>Yüksek!#REF!</f>
        <v>#REF!</v>
      </c>
      <c r="G106" s="148" t="e">
        <f>Yüksek!#REF!</f>
        <v>#REF!</v>
      </c>
      <c r="H106" s="147" t="s">
        <v>50</v>
      </c>
      <c r="I106" s="153"/>
      <c r="J106" s="147" t="str">
        <f>'YARIŞMA BİLGİLERİ'!$F$21</f>
        <v>Yıldız Kızlar</v>
      </c>
      <c r="K106" s="150" t="str">
        <f t="shared" si="6"/>
        <v>İzmir-Anadolu Yıldızlar Ligi Final Yarışmaları</v>
      </c>
      <c r="L106" s="151">
        <f>Yüksek!BC$4</f>
        <v>41777.40625</v>
      </c>
      <c r="M106" s="151" t="s">
        <v>340</v>
      </c>
    </row>
    <row r="107" spans="1:13" s="143" customFormat="1" ht="26.25" customHeight="1">
      <c r="A107" s="145">
        <v>210</v>
      </c>
      <c r="B107" s="155" t="s">
        <v>125</v>
      </c>
      <c r="C107" s="146">
        <f>'800m.'!C8</f>
        <v>36628</v>
      </c>
      <c r="D107" s="150" t="str">
        <f>'800m.'!D8</f>
        <v>MEHTAP ALTUN</v>
      </c>
      <c r="E107" s="150" t="str">
        <f>'800m.'!E8</f>
        <v>MUŞ</v>
      </c>
      <c r="F107" s="191">
        <f>'800m.'!F8</f>
        <v>22137</v>
      </c>
      <c r="G107" s="148">
        <f>'800m.'!A8</f>
        <v>1</v>
      </c>
      <c r="H107" s="147" t="s">
        <v>125</v>
      </c>
      <c r="I107" s="153"/>
      <c r="J107" s="147" t="str">
        <f>'YARIŞMA BİLGİLERİ'!$F$21</f>
        <v>Yıldız Kızlar</v>
      </c>
      <c r="K107" s="150" t="str">
        <f>CONCATENATE(K$1,"-",A$1)</f>
        <v>İzmir-Anadolu Yıldızlar Ligi Final Yarışmaları</v>
      </c>
      <c r="L107" s="151">
        <f>'800m.'!N$4</f>
        <v>41777.44097222222</v>
      </c>
      <c r="M107" s="151" t="s">
        <v>340</v>
      </c>
    </row>
    <row r="108" spans="1:13" s="143" customFormat="1" ht="26.25" customHeight="1">
      <c r="A108" s="145">
        <v>211</v>
      </c>
      <c r="B108" s="155" t="s">
        <v>125</v>
      </c>
      <c r="C108" s="146">
        <f>'800m.'!C9</f>
        <v>36951</v>
      </c>
      <c r="D108" s="150" t="str">
        <f>'800m.'!D9</f>
        <v>MİZGİN DEMİR</v>
      </c>
      <c r="E108" s="150" t="str">
        <f>'800m.'!E9</f>
        <v>ADANA</v>
      </c>
      <c r="F108" s="191">
        <f>'800m.'!F9</f>
        <v>22346</v>
      </c>
      <c r="G108" s="148">
        <f>'800m.'!A9</f>
        <v>2</v>
      </c>
      <c r="H108" s="147" t="s">
        <v>125</v>
      </c>
      <c r="I108" s="153"/>
      <c r="J108" s="147" t="str">
        <f>'YARIŞMA BİLGİLERİ'!$F$21</f>
        <v>Yıldız Kızlar</v>
      </c>
      <c r="K108" s="150" t="str">
        <f aca="true" t="shared" si="7" ref="K108:K131">CONCATENATE(K$1,"-",A$1)</f>
        <v>İzmir-Anadolu Yıldızlar Ligi Final Yarışmaları</v>
      </c>
      <c r="L108" s="151">
        <f>'800m.'!N$4</f>
        <v>41777.44097222222</v>
      </c>
      <c r="M108" s="151" t="s">
        <v>340</v>
      </c>
    </row>
    <row r="109" spans="1:13" s="143" customFormat="1" ht="26.25" customHeight="1">
      <c r="A109" s="145">
        <v>212</v>
      </c>
      <c r="B109" s="155" t="s">
        <v>125</v>
      </c>
      <c r="C109" s="146">
        <f>'800m.'!C10</f>
        <v>36681</v>
      </c>
      <c r="D109" s="150" t="str">
        <f>'800m.'!D10</f>
        <v>MEDİNE ÖKTE</v>
      </c>
      <c r="E109" s="150" t="str">
        <f>'800m.'!E10</f>
        <v>ŞANLIURFA</v>
      </c>
      <c r="F109" s="191">
        <f>'800m.'!F10</f>
        <v>22398</v>
      </c>
      <c r="G109" s="148">
        <f>'800m.'!A10</f>
        <v>3</v>
      </c>
      <c r="H109" s="147" t="s">
        <v>125</v>
      </c>
      <c r="I109" s="153"/>
      <c r="J109" s="147" t="str">
        <f>'YARIŞMA BİLGİLERİ'!$F$21</f>
        <v>Yıldız Kızlar</v>
      </c>
      <c r="K109" s="150" t="str">
        <f t="shared" si="7"/>
        <v>İzmir-Anadolu Yıldızlar Ligi Final Yarışmaları</v>
      </c>
      <c r="L109" s="151">
        <f>'800m.'!N$4</f>
        <v>41777.44097222222</v>
      </c>
      <c r="M109" s="151" t="s">
        <v>340</v>
      </c>
    </row>
    <row r="110" spans="1:13" s="143" customFormat="1" ht="26.25" customHeight="1">
      <c r="A110" s="145">
        <v>213</v>
      </c>
      <c r="B110" s="155" t="s">
        <v>125</v>
      </c>
      <c r="C110" s="146">
        <f>'800m.'!C11</f>
        <v>36756</v>
      </c>
      <c r="D110" s="150" t="str">
        <f>'800m.'!D11</f>
        <v>EBRU YILMAZ</v>
      </c>
      <c r="E110" s="150" t="str">
        <f>'800m.'!E11</f>
        <v>GAZİANTEP</v>
      </c>
      <c r="F110" s="191">
        <f>'800m.'!F11</f>
        <v>22521</v>
      </c>
      <c r="G110" s="148">
        <f>'800m.'!A11</f>
        <v>4</v>
      </c>
      <c r="H110" s="147" t="s">
        <v>125</v>
      </c>
      <c r="I110" s="153"/>
      <c r="J110" s="147" t="str">
        <f>'YARIŞMA BİLGİLERİ'!$F$21</f>
        <v>Yıldız Kızlar</v>
      </c>
      <c r="K110" s="150" t="str">
        <f t="shared" si="7"/>
        <v>İzmir-Anadolu Yıldızlar Ligi Final Yarışmaları</v>
      </c>
      <c r="L110" s="151">
        <f>'800m.'!N$4</f>
        <v>41777.44097222222</v>
      </c>
      <c r="M110" s="151" t="s">
        <v>340</v>
      </c>
    </row>
    <row r="111" spans="1:13" s="143" customFormat="1" ht="26.25" customHeight="1">
      <c r="A111" s="145">
        <v>214</v>
      </c>
      <c r="B111" s="155" t="s">
        <v>125</v>
      </c>
      <c r="C111" s="146">
        <f>'800m.'!C12</f>
        <v>36874</v>
      </c>
      <c r="D111" s="150" t="str">
        <f>'800m.'!D12</f>
        <v>ELİF EĞİLMEZ</v>
      </c>
      <c r="E111" s="150" t="str">
        <f>'800m.'!E12</f>
        <v>ANKARA</v>
      </c>
      <c r="F111" s="191">
        <f>'800m.'!F12</f>
        <v>22625</v>
      </c>
      <c r="G111" s="148">
        <f>'800m.'!A12</f>
        <v>5</v>
      </c>
      <c r="H111" s="147" t="s">
        <v>125</v>
      </c>
      <c r="I111" s="153"/>
      <c r="J111" s="147" t="str">
        <f>'YARIŞMA BİLGİLERİ'!$F$21</f>
        <v>Yıldız Kızlar</v>
      </c>
      <c r="K111" s="150" t="str">
        <f t="shared" si="7"/>
        <v>İzmir-Anadolu Yıldızlar Ligi Final Yarışmaları</v>
      </c>
      <c r="L111" s="151">
        <f>'800m.'!N$4</f>
        <v>41777.44097222222</v>
      </c>
      <c r="M111" s="151" t="s">
        <v>340</v>
      </c>
    </row>
    <row r="112" spans="1:13" s="143" customFormat="1" ht="26.25" customHeight="1">
      <c r="A112" s="145">
        <v>215</v>
      </c>
      <c r="B112" s="155" t="s">
        <v>125</v>
      </c>
      <c r="C112" s="146">
        <f>'800m.'!C13</f>
        <v>36670</v>
      </c>
      <c r="D112" s="150" t="str">
        <f>'800m.'!D13</f>
        <v>FİLİZ KARAKOÇ</v>
      </c>
      <c r="E112" s="150" t="str">
        <f>'800m.'!E13</f>
        <v>SAMSUN</v>
      </c>
      <c r="F112" s="191">
        <f>'800m.'!F13</f>
        <v>22891</v>
      </c>
      <c r="G112" s="148">
        <f>'800m.'!A13</f>
        <v>6</v>
      </c>
      <c r="H112" s="147" t="s">
        <v>125</v>
      </c>
      <c r="I112" s="153"/>
      <c r="J112" s="147" t="str">
        <f>'YARIŞMA BİLGİLERİ'!$F$21</f>
        <v>Yıldız Kızlar</v>
      </c>
      <c r="K112" s="150" t="str">
        <f t="shared" si="7"/>
        <v>İzmir-Anadolu Yıldızlar Ligi Final Yarışmaları</v>
      </c>
      <c r="L112" s="151">
        <f>'800m.'!N$4</f>
        <v>41777.44097222222</v>
      </c>
      <c r="M112" s="151" t="s">
        <v>340</v>
      </c>
    </row>
    <row r="113" spans="1:13" s="143" customFormat="1" ht="26.25" customHeight="1">
      <c r="A113" s="145">
        <v>216</v>
      </c>
      <c r="B113" s="155" t="s">
        <v>125</v>
      </c>
      <c r="C113" s="146">
        <f>'800m.'!C14</f>
        <v>37153</v>
      </c>
      <c r="D113" s="150" t="str">
        <f>'800m.'!D14</f>
        <v>ZEHRA ERHAN</v>
      </c>
      <c r="E113" s="150" t="str">
        <f>'800m.'!E14</f>
        <v>İSTANBUL ANADOLU</v>
      </c>
      <c r="F113" s="191">
        <f>'800m.'!F14</f>
        <v>23190</v>
      </c>
      <c r="G113" s="148">
        <f>'800m.'!A14</f>
        <v>7</v>
      </c>
      <c r="H113" s="147" t="s">
        <v>125</v>
      </c>
      <c r="I113" s="153"/>
      <c r="J113" s="147" t="str">
        <f>'YARIŞMA BİLGİLERİ'!$F$21</f>
        <v>Yıldız Kızlar</v>
      </c>
      <c r="K113" s="150" t="str">
        <f t="shared" si="7"/>
        <v>İzmir-Anadolu Yıldızlar Ligi Final Yarışmaları</v>
      </c>
      <c r="L113" s="151">
        <f>'800m.'!N$4</f>
        <v>41777.44097222222</v>
      </c>
      <c r="M113" s="151" t="s">
        <v>340</v>
      </c>
    </row>
    <row r="114" spans="1:13" s="143" customFormat="1" ht="26.25" customHeight="1">
      <c r="A114" s="145">
        <v>217</v>
      </c>
      <c r="B114" s="155" t="s">
        <v>125</v>
      </c>
      <c r="C114" s="146">
        <f>'800m.'!C15</f>
        <v>36850</v>
      </c>
      <c r="D114" s="150" t="str">
        <f>'800m.'!D15</f>
        <v>MERVE KAPLAN</v>
      </c>
      <c r="E114" s="150" t="str">
        <f>'800m.'!E15</f>
        <v>BURSA</v>
      </c>
      <c r="F114" s="191">
        <f>'800m.'!F15</f>
        <v>23426</v>
      </c>
      <c r="G114" s="148">
        <f>'800m.'!A15</f>
        <v>8</v>
      </c>
      <c r="H114" s="147" t="s">
        <v>125</v>
      </c>
      <c r="I114" s="153"/>
      <c r="J114" s="147" t="str">
        <f>'YARIŞMA BİLGİLERİ'!$F$21</f>
        <v>Yıldız Kızlar</v>
      </c>
      <c r="K114" s="150" t="str">
        <f t="shared" si="7"/>
        <v>İzmir-Anadolu Yıldızlar Ligi Final Yarışmaları</v>
      </c>
      <c r="L114" s="151">
        <f>'800m.'!N$4</f>
        <v>41777.44097222222</v>
      </c>
      <c r="M114" s="151" t="s">
        <v>340</v>
      </c>
    </row>
    <row r="115" spans="1:13" s="143" customFormat="1" ht="26.25" customHeight="1">
      <c r="A115" s="145">
        <v>218</v>
      </c>
      <c r="B115" s="155" t="s">
        <v>125</v>
      </c>
      <c r="C115" s="146">
        <f>'800m.'!C16</f>
        <v>36591</v>
      </c>
      <c r="D115" s="150" t="str">
        <f>'800m.'!D16</f>
        <v>BEYZANUR YAVUZ</v>
      </c>
      <c r="E115" s="150" t="str">
        <f>'800m.'!E16</f>
        <v>TRABZON</v>
      </c>
      <c r="F115" s="191">
        <f>'800m.'!F16</f>
        <v>23701</v>
      </c>
      <c r="G115" s="148">
        <f>'800m.'!A16</f>
        <v>9</v>
      </c>
      <c r="H115" s="147" t="s">
        <v>125</v>
      </c>
      <c r="I115" s="153"/>
      <c r="J115" s="147" t="str">
        <f>'YARIŞMA BİLGİLERİ'!$F$21</f>
        <v>Yıldız Kızlar</v>
      </c>
      <c r="K115" s="150" t="str">
        <f t="shared" si="7"/>
        <v>İzmir-Anadolu Yıldızlar Ligi Final Yarışmaları</v>
      </c>
      <c r="L115" s="151">
        <f>'800m.'!N$4</f>
        <v>41777.44097222222</v>
      </c>
      <c r="M115" s="151" t="s">
        <v>340</v>
      </c>
    </row>
    <row r="116" spans="1:13" s="143" customFormat="1" ht="26.25" customHeight="1">
      <c r="A116" s="145">
        <v>219</v>
      </c>
      <c r="B116" s="155" t="s">
        <v>125</v>
      </c>
      <c r="C116" s="146">
        <f>'800m.'!C17</f>
        <v>36685</v>
      </c>
      <c r="D116" s="150" t="str">
        <f>'800m.'!D17</f>
        <v>AYNUR TİMUR</v>
      </c>
      <c r="E116" s="150" t="str">
        <f>'800m.'!E17</f>
        <v>MERSİN</v>
      </c>
      <c r="F116" s="191">
        <f>'800m.'!F17</f>
        <v>23950</v>
      </c>
      <c r="G116" s="148">
        <f>'800m.'!A17</f>
        <v>10</v>
      </c>
      <c r="H116" s="147" t="s">
        <v>125</v>
      </c>
      <c r="I116" s="153"/>
      <c r="J116" s="147" t="str">
        <f>'YARIŞMA BİLGİLERİ'!$F$21</f>
        <v>Yıldız Kızlar</v>
      </c>
      <c r="K116" s="150" t="str">
        <f t="shared" si="7"/>
        <v>İzmir-Anadolu Yıldızlar Ligi Final Yarışmaları</v>
      </c>
      <c r="L116" s="151">
        <f>'800m.'!N$4</f>
        <v>41777.44097222222</v>
      </c>
      <c r="M116" s="151" t="s">
        <v>340</v>
      </c>
    </row>
    <row r="117" spans="1:13" s="143" customFormat="1" ht="26.25" customHeight="1">
      <c r="A117" s="145">
        <v>220</v>
      </c>
      <c r="B117" s="155" t="s">
        <v>125</v>
      </c>
      <c r="C117" s="146">
        <f>'800m.'!C18</f>
        <v>37184</v>
      </c>
      <c r="D117" s="150" t="str">
        <f>'800m.'!D18</f>
        <v>GAYE ÇAKMAK</v>
      </c>
      <c r="E117" s="150" t="str">
        <f>'800m.'!E18</f>
        <v>ZONGULDAK</v>
      </c>
      <c r="F117" s="191">
        <f>'800m.'!F18</f>
        <v>24870</v>
      </c>
      <c r="G117" s="148">
        <f>'800m.'!A18</f>
        <v>11</v>
      </c>
      <c r="H117" s="147" t="s">
        <v>125</v>
      </c>
      <c r="I117" s="153"/>
      <c r="J117" s="147" t="str">
        <f>'YARIŞMA BİLGİLERİ'!$F$21</f>
        <v>Yıldız Kızlar</v>
      </c>
      <c r="K117" s="150" t="str">
        <f t="shared" si="7"/>
        <v>İzmir-Anadolu Yıldızlar Ligi Final Yarışmaları</v>
      </c>
      <c r="L117" s="151">
        <f>'800m.'!N$4</f>
        <v>41777.44097222222</v>
      </c>
      <c r="M117" s="151" t="s">
        <v>340</v>
      </c>
    </row>
    <row r="118" spans="1:13" s="143" customFormat="1" ht="26.25" customHeight="1">
      <c r="A118" s="145">
        <v>221</v>
      </c>
      <c r="B118" s="155" t="s">
        <v>125</v>
      </c>
      <c r="C118" s="146">
        <f>'800m.'!C19</f>
        <v>36572</v>
      </c>
      <c r="D118" s="150" t="str">
        <f>'800m.'!D19</f>
        <v>NURHAN ARDAL</v>
      </c>
      <c r="E118" s="150" t="str">
        <f>'800m.'!E19</f>
        <v>TEKİRDAĞ</v>
      </c>
      <c r="F118" s="191">
        <f>'800m.'!F19</f>
        <v>25593</v>
      </c>
      <c r="G118" s="148">
        <f>'800m.'!A19</f>
        <v>12</v>
      </c>
      <c r="H118" s="147" t="s">
        <v>125</v>
      </c>
      <c r="I118" s="153"/>
      <c r="J118" s="147" t="str">
        <f>'YARIŞMA BİLGİLERİ'!$F$21</f>
        <v>Yıldız Kızlar</v>
      </c>
      <c r="K118" s="150" t="str">
        <f t="shared" si="7"/>
        <v>İzmir-Anadolu Yıldızlar Ligi Final Yarışmaları</v>
      </c>
      <c r="L118" s="151">
        <f>'800m.'!N$4</f>
        <v>41777.44097222222</v>
      </c>
      <c r="M118" s="151" t="s">
        <v>340</v>
      </c>
    </row>
    <row r="119" spans="1:13" s="143" customFormat="1" ht="26.25" customHeight="1">
      <c r="A119" s="145">
        <v>222</v>
      </c>
      <c r="B119" s="155" t="s">
        <v>125</v>
      </c>
      <c r="C119" s="146">
        <f>'800m.'!C20</f>
        <v>0</v>
      </c>
      <c r="D119" s="150">
        <f>'800m.'!D20</f>
        <v>0</v>
      </c>
      <c r="E119" s="150">
        <f>'800m.'!E20</f>
        <v>0</v>
      </c>
      <c r="F119" s="191">
        <f>'800m.'!F20</f>
        <v>0</v>
      </c>
      <c r="G119" s="148">
        <f>'800m.'!A20</f>
        <v>13</v>
      </c>
      <c r="H119" s="147" t="s">
        <v>125</v>
      </c>
      <c r="I119" s="153"/>
      <c r="J119" s="147" t="str">
        <f>'YARIŞMA BİLGİLERİ'!$F$21</f>
        <v>Yıldız Kızlar</v>
      </c>
      <c r="K119" s="150" t="str">
        <f t="shared" si="7"/>
        <v>İzmir-Anadolu Yıldızlar Ligi Final Yarışmaları</v>
      </c>
      <c r="L119" s="151">
        <f>'800m.'!N$4</f>
        <v>41777.44097222222</v>
      </c>
      <c r="M119" s="151" t="s">
        <v>340</v>
      </c>
    </row>
    <row r="120" spans="1:13" s="143" customFormat="1" ht="26.25" customHeight="1">
      <c r="A120" s="145">
        <v>223</v>
      </c>
      <c r="B120" s="155" t="s">
        <v>125</v>
      </c>
      <c r="C120" s="146">
        <f>'800m.'!C21</f>
        <v>0</v>
      </c>
      <c r="D120" s="150">
        <f>'800m.'!D21</f>
        <v>0</v>
      </c>
      <c r="E120" s="150">
        <f>'800m.'!E21</f>
        <v>0</v>
      </c>
      <c r="F120" s="191">
        <f>'800m.'!F21</f>
        <v>0</v>
      </c>
      <c r="G120" s="148">
        <f>'800m.'!A21</f>
        <v>14</v>
      </c>
      <c r="H120" s="147" t="s">
        <v>125</v>
      </c>
      <c r="I120" s="153"/>
      <c r="J120" s="147" t="str">
        <f>'YARIŞMA BİLGİLERİ'!$F$21</f>
        <v>Yıldız Kızlar</v>
      </c>
      <c r="K120" s="150" t="str">
        <f t="shared" si="7"/>
        <v>İzmir-Anadolu Yıldızlar Ligi Final Yarışmaları</v>
      </c>
      <c r="L120" s="151">
        <f>'800m.'!N$4</f>
        <v>41777.44097222222</v>
      </c>
      <c r="M120" s="151" t="s">
        <v>340</v>
      </c>
    </row>
    <row r="121" spans="1:13" s="143" customFormat="1" ht="26.25" customHeight="1">
      <c r="A121" s="145">
        <v>224</v>
      </c>
      <c r="B121" s="155" t="s">
        <v>125</v>
      </c>
      <c r="C121" s="146">
        <f>'800m.'!C22</f>
        <v>0</v>
      </c>
      <c r="D121" s="150">
        <f>'800m.'!D22</f>
        <v>0</v>
      </c>
      <c r="E121" s="150">
        <f>'800m.'!E22</f>
        <v>0</v>
      </c>
      <c r="F121" s="191">
        <f>'800m.'!F22</f>
        <v>0</v>
      </c>
      <c r="G121" s="148">
        <f>'800m.'!A22</f>
        <v>15</v>
      </c>
      <c r="H121" s="147" t="s">
        <v>125</v>
      </c>
      <c r="I121" s="153"/>
      <c r="J121" s="147" t="str">
        <f>'YARIŞMA BİLGİLERİ'!$F$21</f>
        <v>Yıldız Kızlar</v>
      </c>
      <c r="K121" s="150" t="str">
        <f t="shared" si="7"/>
        <v>İzmir-Anadolu Yıldızlar Ligi Final Yarışmaları</v>
      </c>
      <c r="L121" s="151">
        <f>'800m.'!N$4</f>
        <v>41777.44097222222</v>
      </c>
      <c r="M121" s="151" t="s">
        <v>340</v>
      </c>
    </row>
    <row r="122" spans="1:13" s="143" customFormat="1" ht="26.25" customHeight="1">
      <c r="A122" s="145">
        <v>225</v>
      </c>
      <c r="B122" s="155" t="s">
        <v>125</v>
      </c>
      <c r="C122" s="146">
        <f>'800m.'!C23</f>
        <v>0</v>
      </c>
      <c r="D122" s="150">
        <f>'800m.'!D23</f>
        <v>0</v>
      </c>
      <c r="E122" s="150">
        <f>'800m.'!E23</f>
        <v>0</v>
      </c>
      <c r="F122" s="191">
        <f>'800m.'!F23</f>
        <v>0</v>
      </c>
      <c r="G122" s="148">
        <f>'800m.'!A23</f>
        <v>16</v>
      </c>
      <c r="H122" s="147" t="s">
        <v>125</v>
      </c>
      <c r="I122" s="153"/>
      <c r="J122" s="147" t="str">
        <f>'YARIŞMA BİLGİLERİ'!$F$21</f>
        <v>Yıldız Kızlar</v>
      </c>
      <c r="K122" s="150" t="str">
        <f t="shared" si="7"/>
        <v>İzmir-Anadolu Yıldızlar Ligi Final Yarışmaları</v>
      </c>
      <c r="L122" s="151">
        <f>'800m.'!N$4</f>
        <v>41777.44097222222</v>
      </c>
      <c r="M122" s="151" t="s">
        <v>340</v>
      </c>
    </row>
    <row r="123" spans="1:13" s="143" customFormat="1" ht="26.25" customHeight="1">
      <c r="A123" s="145">
        <v>226</v>
      </c>
      <c r="B123" s="155" t="s">
        <v>125</v>
      </c>
      <c r="C123" s="146">
        <f>'800m.'!C24</f>
        <v>0</v>
      </c>
      <c r="D123" s="150">
        <f>'800m.'!D24</f>
        <v>0</v>
      </c>
      <c r="E123" s="150">
        <f>'800m.'!E24</f>
        <v>0</v>
      </c>
      <c r="F123" s="191">
        <f>'800m.'!F24</f>
        <v>0</v>
      </c>
      <c r="G123" s="148">
        <f>'800m.'!A24</f>
        <v>17</v>
      </c>
      <c r="H123" s="147" t="s">
        <v>125</v>
      </c>
      <c r="I123" s="153"/>
      <c r="J123" s="147" t="str">
        <f>'YARIŞMA BİLGİLERİ'!$F$21</f>
        <v>Yıldız Kızlar</v>
      </c>
      <c r="K123" s="150" t="str">
        <f t="shared" si="7"/>
        <v>İzmir-Anadolu Yıldızlar Ligi Final Yarışmaları</v>
      </c>
      <c r="L123" s="151">
        <f>'800m.'!N$4</f>
        <v>41777.44097222222</v>
      </c>
      <c r="M123" s="151" t="s">
        <v>340</v>
      </c>
    </row>
    <row r="124" spans="1:13" s="143" customFormat="1" ht="26.25" customHeight="1">
      <c r="A124" s="145">
        <v>227</v>
      </c>
      <c r="B124" s="155" t="s">
        <v>125</v>
      </c>
      <c r="C124" s="146">
        <f>'800m.'!C25</f>
        <v>0</v>
      </c>
      <c r="D124" s="150">
        <f>'800m.'!D25</f>
        <v>0</v>
      </c>
      <c r="E124" s="150">
        <f>'800m.'!E25</f>
        <v>0</v>
      </c>
      <c r="F124" s="191">
        <f>'800m.'!F25</f>
        <v>0</v>
      </c>
      <c r="G124" s="148">
        <f>'800m.'!A25</f>
        <v>18</v>
      </c>
      <c r="H124" s="147" t="s">
        <v>125</v>
      </c>
      <c r="I124" s="153"/>
      <c r="J124" s="147" t="str">
        <f>'YARIŞMA BİLGİLERİ'!$F$21</f>
        <v>Yıldız Kızlar</v>
      </c>
      <c r="K124" s="150" t="str">
        <f t="shared" si="7"/>
        <v>İzmir-Anadolu Yıldızlar Ligi Final Yarışmaları</v>
      </c>
      <c r="L124" s="151">
        <f>'800m.'!N$4</f>
        <v>41777.44097222222</v>
      </c>
      <c r="M124" s="151" t="s">
        <v>340</v>
      </c>
    </row>
    <row r="125" spans="1:13" s="143" customFormat="1" ht="26.25" customHeight="1">
      <c r="A125" s="145">
        <v>228</v>
      </c>
      <c r="B125" s="155" t="s">
        <v>125</v>
      </c>
      <c r="C125" s="146">
        <f>'800m.'!C26</f>
        <v>0</v>
      </c>
      <c r="D125" s="150">
        <f>'800m.'!D26</f>
        <v>0</v>
      </c>
      <c r="E125" s="150">
        <f>'800m.'!E26</f>
        <v>0</v>
      </c>
      <c r="F125" s="191">
        <f>'800m.'!F26</f>
        <v>0</v>
      </c>
      <c r="G125" s="148">
        <f>'800m.'!A26</f>
        <v>19</v>
      </c>
      <c r="H125" s="147" t="s">
        <v>125</v>
      </c>
      <c r="I125" s="153"/>
      <c r="J125" s="147" t="str">
        <f>'YARIŞMA BİLGİLERİ'!$F$21</f>
        <v>Yıldız Kızlar</v>
      </c>
      <c r="K125" s="150" t="str">
        <f t="shared" si="7"/>
        <v>İzmir-Anadolu Yıldızlar Ligi Final Yarışmaları</v>
      </c>
      <c r="L125" s="151">
        <f>'800m.'!N$4</f>
        <v>41777.44097222222</v>
      </c>
      <c r="M125" s="151" t="s">
        <v>340</v>
      </c>
    </row>
    <row r="126" spans="1:13" s="143" customFormat="1" ht="26.25" customHeight="1">
      <c r="A126" s="145">
        <v>229</v>
      </c>
      <c r="B126" s="155" t="s">
        <v>125</v>
      </c>
      <c r="C126" s="146">
        <f>'800m.'!C27</f>
        <v>0</v>
      </c>
      <c r="D126" s="150">
        <f>'800m.'!D27</f>
        <v>0</v>
      </c>
      <c r="E126" s="150">
        <f>'800m.'!E27</f>
        <v>0</v>
      </c>
      <c r="F126" s="191">
        <f>'800m.'!F27</f>
        <v>0</v>
      </c>
      <c r="G126" s="148">
        <f>'800m.'!A27</f>
        <v>20</v>
      </c>
      <c r="H126" s="147" t="s">
        <v>125</v>
      </c>
      <c r="I126" s="153"/>
      <c r="J126" s="147" t="str">
        <f>'YARIŞMA BİLGİLERİ'!$F$21</f>
        <v>Yıldız Kızlar</v>
      </c>
      <c r="K126" s="150" t="str">
        <f t="shared" si="7"/>
        <v>İzmir-Anadolu Yıldızlar Ligi Final Yarışmaları</v>
      </c>
      <c r="L126" s="151">
        <f>'800m.'!N$4</f>
        <v>41777.44097222222</v>
      </c>
      <c r="M126" s="151" t="s">
        <v>340</v>
      </c>
    </row>
    <row r="127" spans="1:13" s="143" customFormat="1" ht="26.25" customHeight="1">
      <c r="A127" s="145">
        <v>230</v>
      </c>
      <c r="B127" s="155" t="s">
        <v>125</v>
      </c>
      <c r="C127" s="146">
        <f>'800m.'!C28</f>
        <v>0</v>
      </c>
      <c r="D127" s="150">
        <f>'800m.'!D28</f>
        <v>0</v>
      </c>
      <c r="E127" s="150">
        <f>'800m.'!E28</f>
        <v>0</v>
      </c>
      <c r="F127" s="191">
        <f>'800m.'!F28</f>
        <v>0</v>
      </c>
      <c r="G127" s="148">
        <f>'800m.'!A28</f>
        <v>21</v>
      </c>
      <c r="H127" s="147" t="s">
        <v>125</v>
      </c>
      <c r="I127" s="153"/>
      <c r="J127" s="147" t="str">
        <f>'YARIŞMA BİLGİLERİ'!$F$21</f>
        <v>Yıldız Kızlar</v>
      </c>
      <c r="K127" s="150" t="str">
        <f t="shared" si="7"/>
        <v>İzmir-Anadolu Yıldızlar Ligi Final Yarışmaları</v>
      </c>
      <c r="L127" s="151">
        <f>'800m.'!N$4</f>
        <v>41777.44097222222</v>
      </c>
      <c r="M127" s="151" t="s">
        <v>340</v>
      </c>
    </row>
    <row r="128" spans="1:13" s="143" customFormat="1" ht="26.25" customHeight="1">
      <c r="A128" s="145">
        <v>231</v>
      </c>
      <c r="B128" s="155" t="s">
        <v>125</v>
      </c>
      <c r="C128" s="146">
        <f>'800m.'!C29</f>
        <v>0</v>
      </c>
      <c r="D128" s="150">
        <f>'800m.'!D29</f>
        <v>0</v>
      </c>
      <c r="E128" s="150">
        <f>'800m.'!E29</f>
        <v>0</v>
      </c>
      <c r="F128" s="191">
        <f>'800m.'!F29</f>
        <v>0</v>
      </c>
      <c r="G128" s="148">
        <f>'800m.'!A29</f>
        <v>22</v>
      </c>
      <c r="H128" s="147" t="s">
        <v>125</v>
      </c>
      <c r="I128" s="153"/>
      <c r="J128" s="147" t="str">
        <f>'YARIŞMA BİLGİLERİ'!$F$21</f>
        <v>Yıldız Kızlar</v>
      </c>
      <c r="K128" s="150" t="str">
        <f t="shared" si="7"/>
        <v>İzmir-Anadolu Yıldızlar Ligi Final Yarışmaları</v>
      </c>
      <c r="L128" s="151">
        <f>'800m.'!N$4</f>
        <v>41777.44097222222</v>
      </c>
      <c r="M128" s="151" t="s">
        <v>340</v>
      </c>
    </row>
    <row r="129" spans="1:13" s="143" customFormat="1" ht="26.25" customHeight="1">
      <c r="A129" s="145">
        <v>232</v>
      </c>
      <c r="B129" s="155" t="s">
        <v>125</v>
      </c>
      <c r="C129" s="146">
        <f>'800m.'!C30</f>
        <v>0</v>
      </c>
      <c r="D129" s="150">
        <f>'800m.'!D30</f>
        <v>0</v>
      </c>
      <c r="E129" s="150">
        <f>'800m.'!E30</f>
        <v>0</v>
      </c>
      <c r="F129" s="191">
        <f>'800m.'!F30</f>
        <v>0</v>
      </c>
      <c r="G129" s="148">
        <f>'800m.'!A30</f>
        <v>23</v>
      </c>
      <c r="H129" s="147" t="s">
        <v>125</v>
      </c>
      <c r="I129" s="153"/>
      <c r="J129" s="147" t="str">
        <f>'YARIŞMA BİLGİLERİ'!$F$21</f>
        <v>Yıldız Kızlar</v>
      </c>
      <c r="K129" s="150" t="str">
        <f t="shared" si="7"/>
        <v>İzmir-Anadolu Yıldızlar Ligi Final Yarışmaları</v>
      </c>
      <c r="L129" s="151">
        <f>'800m.'!N$4</f>
        <v>41777.44097222222</v>
      </c>
      <c r="M129" s="151" t="s">
        <v>340</v>
      </c>
    </row>
    <row r="130" spans="1:13" s="143" customFormat="1" ht="26.25" customHeight="1">
      <c r="A130" s="145">
        <v>233</v>
      </c>
      <c r="B130" s="155" t="s">
        <v>125</v>
      </c>
      <c r="C130" s="146">
        <f>'800m.'!C31</f>
        <v>0</v>
      </c>
      <c r="D130" s="150">
        <f>'800m.'!D31</f>
        <v>0</v>
      </c>
      <c r="E130" s="150">
        <f>'800m.'!E31</f>
        <v>0</v>
      </c>
      <c r="F130" s="191">
        <f>'800m.'!F31</f>
        <v>0</v>
      </c>
      <c r="G130" s="148">
        <f>'800m.'!A31</f>
        <v>24</v>
      </c>
      <c r="H130" s="147" t="s">
        <v>125</v>
      </c>
      <c r="I130" s="153"/>
      <c r="J130" s="147" t="str">
        <f>'YARIŞMA BİLGİLERİ'!$F$21</f>
        <v>Yıldız Kızlar</v>
      </c>
      <c r="K130" s="150" t="str">
        <f t="shared" si="7"/>
        <v>İzmir-Anadolu Yıldızlar Ligi Final Yarışmaları</v>
      </c>
      <c r="L130" s="151">
        <f>'800m.'!N$4</f>
        <v>41777.44097222222</v>
      </c>
      <c r="M130" s="151" t="s">
        <v>340</v>
      </c>
    </row>
    <row r="131" spans="1:13" s="143" customFormat="1" ht="26.25" customHeight="1">
      <c r="A131" s="145">
        <v>234</v>
      </c>
      <c r="B131" s="155" t="s">
        <v>125</v>
      </c>
      <c r="C131" s="146">
        <f>'800m.'!C32</f>
        <v>0</v>
      </c>
      <c r="D131" s="150">
        <f>'800m.'!D32</f>
        <v>0</v>
      </c>
      <c r="E131" s="150">
        <f>'800m.'!E32</f>
        <v>0</v>
      </c>
      <c r="F131" s="191">
        <f>'800m.'!F32</f>
        <v>0</v>
      </c>
      <c r="G131" s="148">
        <f>'800m.'!A32</f>
        <v>25</v>
      </c>
      <c r="H131" s="147" t="s">
        <v>125</v>
      </c>
      <c r="I131" s="153"/>
      <c r="J131" s="147" t="str">
        <f>'YARIŞMA BİLGİLERİ'!$F$21</f>
        <v>Yıldız Kızlar</v>
      </c>
      <c r="K131" s="150" t="str">
        <f t="shared" si="7"/>
        <v>İzmir-Anadolu Yıldızlar Ligi Final Yarışmaları</v>
      </c>
      <c r="L131" s="151">
        <f>'800m.'!N$4</f>
        <v>41777.44097222222</v>
      </c>
      <c r="M131" s="151" t="s">
        <v>340</v>
      </c>
    </row>
    <row r="132" spans="1:13" s="143" customFormat="1" ht="26.25" customHeight="1">
      <c r="A132" s="145">
        <v>235</v>
      </c>
      <c r="B132" s="155" t="s">
        <v>125</v>
      </c>
      <c r="C132" s="146">
        <f>'800m.'!C33</f>
        <v>0</v>
      </c>
      <c r="D132" s="150">
        <f>'800m.'!D33</f>
        <v>0</v>
      </c>
      <c r="E132" s="150">
        <f>'800m.'!E33</f>
        <v>0</v>
      </c>
      <c r="F132" s="191">
        <f>'800m.'!F33</f>
        <v>0</v>
      </c>
      <c r="G132" s="148">
        <f>'800m.'!A33</f>
        <v>26</v>
      </c>
      <c r="H132" s="147" t="s">
        <v>125</v>
      </c>
      <c r="I132" s="153"/>
      <c r="J132" s="147" t="str">
        <f>'YARIŞMA BİLGİLERİ'!$F$21</f>
        <v>Yıldız Kızlar</v>
      </c>
      <c r="K132" s="150" t="str">
        <f aca="true" t="shared" si="8" ref="K132:K147">CONCATENATE(K$1,"-",A$1)</f>
        <v>İzmir-Anadolu Yıldızlar Ligi Final Yarışmaları</v>
      </c>
      <c r="L132" s="151">
        <f>'800m.'!N$4</f>
        <v>41777.44097222222</v>
      </c>
      <c r="M132" s="151" t="s">
        <v>340</v>
      </c>
    </row>
    <row r="133" spans="1:13" s="143" customFormat="1" ht="26.25" customHeight="1">
      <c r="A133" s="145">
        <v>236</v>
      </c>
      <c r="B133" s="155" t="s">
        <v>125</v>
      </c>
      <c r="C133" s="146">
        <f>'800m.'!C34</f>
        <v>0</v>
      </c>
      <c r="D133" s="150">
        <f>'800m.'!D34</f>
        <v>0</v>
      </c>
      <c r="E133" s="150">
        <f>'800m.'!E34</f>
        <v>0</v>
      </c>
      <c r="F133" s="191">
        <f>'800m.'!F34</f>
        <v>0</v>
      </c>
      <c r="G133" s="148">
        <f>'800m.'!A34</f>
        <v>27</v>
      </c>
      <c r="H133" s="147" t="s">
        <v>125</v>
      </c>
      <c r="I133" s="153"/>
      <c r="J133" s="147" t="str">
        <f>'YARIŞMA BİLGİLERİ'!$F$21</f>
        <v>Yıldız Kızlar</v>
      </c>
      <c r="K133" s="150" t="str">
        <f t="shared" si="8"/>
        <v>İzmir-Anadolu Yıldızlar Ligi Final Yarışmaları</v>
      </c>
      <c r="L133" s="151">
        <f>'800m.'!N$4</f>
        <v>41777.44097222222</v>
      </c>
      <c r="M133" s="151" t="s">
        <v>340</v>
      </c>
    </row>
    <row r="134" spans="1:13" s="143" customFormat="1" ht="26.25" customHeight="1">
      <c r="A134" s="145">
        <v>237</v>
      </c>
      <c r="B134" s="155" t="s">
        <v>125</v>
      </c>
      <c r="C134" s="146">
        <f>'800m.'!C35</f>
        <v>0</v>
      </c>
      <c r="D134" s="150">
        <f>'800m.'!D35</f>
        <v>0</v>
      </c>
      <c r="E134" s="150">
        <f>'800m.'!E35</f>
        <v>0</v>
      </c>
      <c r="F134" s="191">
        <f>'800m.'!F35</f>
        <v>0</v>
      </c>
      <c r="G134" s="148">
        <f>'800m.'!A35</f>
        <v>28</v>
      </c>
      <c r="H134" s="147" t="s">
        <v>125</v>
      </c>
      <c r="I134" s="153"/>
      <c r="J134" s="147" t="str">
        <f>'YARIŞMA BİLGİLERİ'!$F$21</f>
        <v>Yıldız Kızlar</v>
      </c>
      <c r="K134" s="150" t="str">
        <f t="shared" si="8"/>
        <v>İzmir-Anadolu Yıldızlar Ligi Final Yarışmaları</v>
      </c>
      <c r="L134" s="151">
        <f>'800m.'!N$4</f>
        <v>41777.44097222222</v>
      </c>
      <c r="M134" s="151" t="s">
        <v>340</v>
      </c>
    </row>
    <row r="135" spans="1:13" s="143" customFormat="1" ht="26.25" customHeight="1">
      <c r="A135" s="145">
        <v>238</v>
      </c>
      <c r="B135" s="155" t="s">
        <v>125</v>
      </c>
      <c r="C135" s="146">
        <f>'800m.'!C36</f>
        <v>0</v>
      </c>
      <c r="D135" s="150">
        <f>'800m.'!D36</f>
        <v>0</v>
      </c>
      <c r="E135" s="150">
        <f>'800m.'!E36</f>
        <v>0</v>
      </c>
      <c r="F135" s="191">
        <f>'800m.'!F36</f>
        <v>0</v>
      </c>
      <c r="G135" s="148">
        <f>'800m.'!A36</f>
        <v>29</v>
      </c>
      <c r="H135" s="147" t="s">
        <v>125</v>
      </c>
      <c r="I135" s="153"/>
      <c r="J135" s="147" t="str">
        <f>'YARIŞMA BİLGİLERİ'!$F$21</f>
        <v>Yıldız Kızlar</v>
      </c>
      <c r="K135" s="150" t="str">
        <f t="shared" si="8"/>
        <v>İzmir-Anadolu Yıldızlar Ligi Final Yarışmaları</v>
      </c>
      <c r="L135" s="151">
        <f>'800m.'!N$4</f>
        <v>41777.44097222222</v>
      </c>
      <c r="M135" s="151" t="s">
        <v>340</v>
      </c>
    </row>
    <row r="136" spans="1:13" s="143" customFormat="1" ht="26.25" customHeight="1">
      <c r="A136" s="145">
        <v>239</v>
      </c>
      <c r="B136" s="155" t="s">
        <v>125</v>
      </c>
      <c r="C136" s="146">
        <f>'800m.'!C37</f>
        <v>0</v>
      </c>
      <c r="D136" s="150">
        <f>'800m.'!D37</f>
        <v>0</v>
      </c>
      <c r="E136" s="150">
        <f>'800m.'!E37</f>
        <v>0</v>
      </c>
      <c r="F136" s="191">
        <f>'800m.'!F37</f>
        <v>0</v>
      </c>
      <c r="G136" s="148">
        <f>'800m.'!A37</f>
        <v>30</v>
      </c>
      <c r="H136" s="147" t="s">
        <v>125</v>
      </c>
      <c r="I136" s="153"/>
      <c r="J136" s="147" t="str">
        <f>'YARIŞMA BİLGİLERİ'!$F$21</f>
        <v>Yıldız Kızlar</v>
      </c>
      <c r="K136" s="150" t="str">
        <f t="shared" si="8"/>
        <v>İzmir-Anadolu Yıldızlar Ligi Final Yarışmaları</v>
      </c>
      <c r="L136" s="151">
        <f>'800m.'!N$4</f>
        <v>41777.44097222222</v>
      </c>
      <c r="M136" s="151" t="s">
        <v>340</v>
      </c>
    </row>
    <row r="137" spans="1:13" s="143" customFormat="1" ht="26.25" customHeight="1">
      <c r="A137" s="145">
        <v>240</v>
      </c>
      <c r="B137" s="155" t="s">
        <v>125</v>
      </c>
      <c r="C137" s="146">
        <f>'800m.'!C38</f>
        <v>0</v>
      </c>
      <c r="D137" s="150">
        <f>'800m.'!D38</f>
        <v>0</v>
      </c>
      <c r="E137" s="150">
        <f>'800m.'!E38</f>
        <v>0</v>
      </c>
      <c r="F137" s="191">
        <f>'800m.'!F38</f>
        <v>0</v>
      </c>
      <c r="G137" s="148">
        <f>'800m.'!A38</f>
        <v>31</v>
      </c>
      <c r="H137" s="147" t="s">
        <v>125</v>
      </c>
      <c r="I137" s="153"/>
      <c r="J137" s="147" t="str">
        <f>'YARIŞMA BİLGİLERİ'!$F$21</f>
        <v>Yıldız Kızlar</v>
      </c>
      <c r="K137" s="150" t="str">
        <f t="shared" si="8"/>
        <v>İzmir-Anadolu Yıldızlar Ligi Final Yarışmaları</v>
      </c>
      <c r="L137" s="151">
        <f>'800m.'!N$4</f>
        <v>41777.44097222222</v>
      </c>
      <c r="M137" s="151" t="s">
        <v>340</v>
      </c>
    </row>
    <row r="138" spans="1:13" s="143" customFormat="1" ht="26.25" customHeight="1">
      <c r="A138" s="145">
        <v>241</v>
      </c>
      <c r="B138" s="155" t="s">
        <v>125</v>
      </c>
      <c r="C138" s="146">
        <f>'800m.'!C39</f>
        <v>0</v>
      </c>
      <c r="D138" s="150">
        <f>'800m.'!D39</f>
        <v>0</v>
      </c>
      <c r="E138" s="150">
        <f>'800m.'!E39</f>
        <v>0</v>
      </c>
      <c r="F138" s="191">
        <f>'800m.'!F39</f>
        <v>0</v>
      </c>
      <c r="G138" s="148">
        <f>'800m.'!A39</f>
        <v>32</v>
      </c>
      <c r="H138" s="147" t="s">
        <v>125</v>
      </c>
      <c r="I138" s="153"/>
      <c r="J138" s="147" t="str">
        <f>'YARIŞMA BİLGİLERİ'!$F$21</f>
        <v>Yıldız Kızlar</v>
      </c>
      <c r="K138" s="150" t="str">
        <f t="shared" si="8"/>
        <v>İzmir-Anadolu Yıldızlar Ligi Final Yarışmaları</v>
      </c>
      <c r="L138" s="151">
        <f>'800m.'!N$4</f>
        <v>41777.44097222222</v>
      </c>
      <c r="M138" s="151" t="s">
        <v>340</v>
      </c>
    </row>
    <row r="139" spans="1:13" s="143" customFormat="1" ht="26.25" customHeight="1">
      <c r="A139" s="145">
        <v>242</v>
      </c>
      <c r="B139" s="155" t="s">
        <v>125</v>
      </c>
      <c r="C139" s="146">
        <f>'800m.'!C40</f>
        <v>0</v>
      </c>
      <c r="D139" s="150">
        <f>'800m.'!D40</f>
        <v>0</v>
      </c>
      <c r="E139" s="150">
        <f>'800m.'!E40</f>
        <v>0</v>
      </c>
      <c r="F139" s="191">
        <f>'800m.'!F40</f>
        <v>0</v>
      </c>
      <c r="G139" s="148">
        <f>'800m.'!A40</f>
        <v>33</v>
      </c>
      <c r="H139" s="147" t="s">
        <v>125</v>
      </c>
      <c r="I139" s="153"/>
      <c r="J139" s="147" t="str">
        <f>'YARIŞMA BİLGİLERİ'!$F$21</f>
        <v>Yıldız Kızlar</v>
      </c>
      <c r="K139" s="150" t="str">
        <f t="shared" si="8"/>
        <v>İzmir-Anadolu Yıldızlar Ligi Final Yarışmaları</v>
      </c>
      <c r="L139" s="151">
        <f>'800m.'!N$4</f>
        <v>41777.44097222222</v>
      </c>
      <c r="M139" s="151" t="s">
        <v>340</v>
      </c>
    </row>
    <row r="140" spans="1:13" s="143" customFormat="1" ht="26.25" customHeight="1">
      <c r="A140" s="145">
        <v>243</v>
      </c>
      <c r="B140" s="155" t="s">
        <v>125</v>
      </c>
      <c r="C140" s="146">
        <f>'800m.'!C41</f>
        <v>0</v>
      </c>
      <c r="D140" s="150">
        <f>'800m.'!D41</f>
        <v>0</v>
      </c>
      <c r="E140" s="150">
        <f>'800m.'!E41</f>
        <v>0</v>
      </c>
      <c r="F140" s="191">
        <f>'800m.'!F41</f>
        <v>0</v>
      </c>
      <c r="G140" s="148">
        <f>'800m.'!A41</f>
        <v>34</v>
      </c>
      <c r="H140" s="147" t="s">
        <v>125</v>
      </c>
      <c r="I140" s="153"/>
      <c r="J140" s="147" t="str">
        <f>'YARIŞMA BİLGİLERİ'!$F$21</f>
        <v>Yıldız Kızlar</v>
      </c>
      <c r="K140" s="150" t="str">
        <f t="shared" si="8"/>
        <v>İzmir-Anadolu Yıldızlar Ligi Final Yarışmaları</v>
      </c>
      <c r="L140" s="151">
        <f>'800m.'!N$4</f>
        <v>41777.44097222222</v>
      </c>
      <c r="M140" s="151" t="s">
        <v>340</v>
      </c>
    </row>
    <row r="141" spans="1:13" s="143" customFormat="1" ht="26.25" customHeight="1">
      <c r="A141" s="145">
        <v>244</v>
      </c>
      <c r="B141" s="155" t="s">
        <v>125</v>
      </c>
      <c r="C141" s="146">
        <f>'800m.'!C42</f>
        <v>0</v>
      </c>
      <c r="D141" s="150">
        <f>'800m.'!D42</f>
        <v>0</v>
      </c>
      <c r="E141" s="150">
        <f>'800m.'!E42</f>
        <v>0</v>
      </c>
      <c r="F141" s="191">
        <f>'800m.'!F42</f>
        <v>0</v>
      </c>
      <c r="G141" s="148">
        <f>'800m.'!A42</f>
        <v>35</v>
      </c>
      <c r="H141" s="147" t="s">
        <v>125</v>
      </c>
      <c r="I141" s="153"/>
      <c r="J141" s="147" t="str">
        <f>'YARIŞMA BİLGİLERİ'!$F$21</f>
        <v>Yıldız Kızlar</v>
      </c>
      <c r="K141" s="150" t="str">
        <f t="shared" si="8"/>
        <v>İzmir-Anadolu Yıldızlar Ligi Final Yarışmaları</v>
      </c>
      <c r="L141" s="151">
        <f>'800m.'!N$4</f>
        <v>41777.44097222222</v>
      </c>
      <c r="M141" s="151" t="s">
        <v>340</v>
      </c>
    </row>
    <row r="142" spans="1:13" s="143" customFormat="1" ht="26.25" customHeight="1">
      <c r="A142" s="145">
        <v>245</v>
      </c>
      <c r="B142" s="155" t="s">
        <v>125</v>
      </c>
      <c r="C142" s="146">
        <f>'800m.'!C43</f>
        <v>0</v>
      </c>
      <c r="D142" s="150">
        <f>'800m.'!D43</f>
        <v>0</v>
      </c>
      <c r="E142" s="150">
        <f>'800m.'!E43</f>
        <v>0</v>
      </c>
      <c r="F142" s="191">
        <f>'800m.'!F43</f>
        <v>0</v>
      </c>
      <c r="G142" s="148">
        <f>'800m.'!A43</f>
        <v>36</v>
      </c>
      <c r="H142" s="147" t="s">
        <v>125</v>
      </c>
      <c r="I142" s="153"/>
      <c r="J142" s="147" t="str">
        <f>'YARIŞMA BİLGİLERİ'!$F$21</f>
        <v>Yıldız Kızlar</v>
      </c>
      <c r="K142" s="150" t="str">
        <f t="shared" si="8"/>
        <v>İzmir-Anadolu Yıldızlar Ligi Final Yarışmaları</v>
      </c>
      <c r="L142" s="151">
        <f>'800m.'!N$4</f>
        <v>41777.44097222222</v>
      </c>
      <c r="M142" s="151" t="s">
        <v>340</v>
      </c>
    </row>
    <row r="143" spans="1:13" s="143" customFormat="1" ht="26.25" customHeight="1">
      <c r="A143" s="145">
        <v>246</v>
      </c>
      <c r="B143" s="155" t="s">
        <v>125</v>
      </c>
      <c r="C143" s="146">
        <f>'800m.'!C44</f>
        <v>0</v>
      </c>
      <c r="D143" s="150">
        <f>'800m.'!D44</f>
        <v>0</v>
      </c>
      <c r="E143" s="150">
        <f>'800m.'!E44</f>
        <v>0</v>
      </c>
      <c r="F143" s="191">
        <f>'800m.'!F44</f>
        <v>0</v>
      </c>
      <c r="G143" s="148">
        <f>'800m.'!A44</f>
        <v>37</v>
      </c>
      <c r="H143" s="147" t="s">
        <v>125</v>
      </c>
      <c r="I143" s="153"/>
      <c r="J143" s="147" t="str">
        <f>'YARIŞMA BİLGİLERİ'!$F$21</f>
        <v>Yıldız Kızlar</v>
      </c>
      <c r="K143" s="150" t="str">
        <f t="shared" si="8"/>
        <v>İzmir-Anadolu Yıldızlar Ligi Final Yarışmaları</v>
      </c>
      <c r="L143" s="151">
        <f>'800m.'!N$4</f>
        <v>41777.44097222222</v>
      </c>
      <c r="M143" s="151" t="s">
        <v>340</v>
      </c>
    </row>
    <row r="144" spans="1:13" s="143" customFormat="1" ht="26.25" customHeight="1">
      <c r="A144" s="145">
        <v>247</v>
      </c>
      <c r="B144" s="155" t="s">
        <v>125</v>
      </c>
      <c r="C144" s="146">
        <f>'800m.'!C45</f>
        <v>0</v>
      </c>
      <c r="D144" s="150">
        <f>'800m.'!D45</f>
        <v>0</v>
      </c>
      <c r="E144" s="150">
        <f>'800m.'!E45</f>
        <v>0</v>
      </c>
      <c r="F144" s="191">
        <f>'800m.'!F45</f>
        <v>0</v>
      </c>
      <c r="G144" s="148">
        <f>'800m.'!A45</f>
        <v>38</v>
      </c>
      <c r="H144" s="147" t="s">
        <v>125</v>
      </c>
      <c r="I144" s="153"/>
      <c r="J144" s="147" t="str">
        <f>'YARIŞMA BİLGİLERİ'!$F$21</f>
        <v>Yıldız Kızlar</v>
      </c>
      <c r="K144" s="150" t="str">
        <f t="shared" si="8"/>
        <v>İzmir-Anadolu Yıldızlar Ligi Final Yarışmaları</v>
      </c>
      <c r="L144" s="151">
        <f>'800m.'!N$4</f>
        <v>41777.44097222222</v>
      </c>
      <c r="M144" s="151" t="s">
        <v>340</v>
      </c>
    </row>
    <row r="145" spans="1:13" s="143" customFormat="1" ht="26.25" customHeight="1">
      <c r="A145" s="145">
        <v>248</v>
      </c>
      <c r="B145" s="155" t="s">
        <v>125</v>
      </c>
      <c r="C145" s="146">
        <f>'800m.'!C46</f>
        <v>0</v>
      </c>
      <c r="D145" s="150">
        <f>'800m.'!D46</f>
        <v>0</v>
      </c>
      <c r="E145" s="150">
        <f>'800m.'!E46</f>
        <v>0</v>
      </c>
      <c r="F145" s="191">
        <f>'800m.'!F46</f>
        <v>0</v>
      </c>
      <c r="G145" s="148">
        <f>'800m.'!A46</f>
        <v>39</v>
      </c>
      <c r="H145" s="147" t="s">
        <v>125</v>
      </c>
      <c r="I145" s="153"/>
      <c r="J145" s="147" t="str">
        <f>'YARIŞMA BİLGİLERİ'!$F$21</f>
        <v>Yıldız Kızlar</v>
      </c>
      <c r="K145" s="150" t="str">
        <f t="shared" si="8"/>
        <v>İzmir-Anadolu Yıldızlar Ligi Final Yarışmaları</v>
      </c>
      <c r="L145" s="151">
        <f>'800m.'!N$4</f>
        <v>41777.44097222222</v>
      </c>
      <c r="M145" s="151" t="s">
        <v>340</v>
      </c>
    </row>
    <row r="146" spans="1:13" s="143" customFormat="1" ht="26.25" customHeight="1">
      <c r="A146" s="145">
        <v>249</v>
      </c>
      <c r="B146" s="155" t="s">
        <v>125</v>
      </c>
      <c r="C146" s="146">
        <f>'800m.'!C47</f>
        <v>0</v>
      </c>
      <c r="D146" s="150">
        <f>'800m.'!D47</f>
        <v>0</v>
      </c>
      <c r="E146" s="150">
        <f>'800m.'!E47</f>
        <v>0</v>
      </c>
      <c r="F146" s="191">
        <f>'800m.'!F47</f>
        <v>0</v>
      </c>
      <c r="G146" s="148">
        <f>'800m.'!A47</f>
        <v>40</v>
      </c>
      <c r="H146" s="147" t="s">
        <v>125</v>
      </c>
      <c r="I146" s="153"/>
      <c r="J146" s="147" t="str">
        <f>'YARIŞMA BİLGİLERİ'!$F$21</f>
        <v>Yıldız Kızlar</v>
      </c>
      <c r="K146" s="150" t="str">
        <f t="shared" si="8"/>
        <v>İzmir-Anadolu Yıldızlar Ligi Final Yarışmaları</v>
      </c>
      <c r="L146" s="151">
        <f>'800m.'!N$4</f>
        <v>41777.44097222222</v>
      </c>
      <c r="M146" s="151" t="s">
        <v>340</v>
      </c>
    </row>
    <row r="147" spans="1:13" s="143" customFormat="1" ht="26.25" customHeight="1">
      <c r="A147" s="145">
        <v>250</v>
      </c>
      <c r="B147" s="155" t="s">
        <v>125</v>
      </c>
      <c r="C147" s="146" t="e">
        <f>'800m.'!#REF!</f>
        <v>#REF!</v>
      </c>
      <c r="D147" s="150" t="e">
        <f>'800m.'!#REF!</f>
        <v>#REF!</v>
      </c>
      <c r="E147" s="150" t="e">
        <f>'800m.'!#REF!</f>
        <v>#REF!</v>
      </c>
      <c r="F147" s="191" t="e">
        <f>'800m.'!#REF!</f>
        <v>#REF!</v>
      </c>
      <c r="G147" s="148" t="e">
        <f>'800m.'!#REF!</f>
        <v>#REF!</v>
      </c>
      <c r="H147" s="147" t="s">
        <v>125</v>
      </c>
      <c r="I147" s="153"/>
      <c r="J147" s="147" t="str">
        <f>'YARIŞMA BİLGİLERİ'!$F$21</f>
        <v>Yıldız Kızlar</v>
      </c>
      <c r="K147" s="150" t="str">
        <f t="shared" si="8"/>
        <v>İzmir-Anadolu Yıldızlar Ligi Final Yarışmaları</v>
      </c>
      <c r="L147" s="151">
        <f>'800m.'!N$4</f>
        <v>41777.44097222222</v>
      </c>
      <c r="M147" s="151" t="s">
        <v>340</v>
      </c>
    </row>
    <row r="148" spans="1:13" s="143" customFormat="1" ht="26.25" customHeight="1">
      <c r="A148" s="145">
        <v>251</v>
      </c>
      <c r="B148" s="155" t="s">
        <v>125</v>
      </c>
      <c r="C148" s="146" t="e">
        <f>'800m.'!#REF!</f>
        <v>#REF!</v>
      </c>
      <c r="D148" s="150" t="e">
        <f>'800m.'!#REF!</f>
        <v>#REF!</v>
      </c>
      <c r="E148" s="150" t="e">
        <f>'800m.'!#REF!</f>
        <v>#REF!</v>
      </c>
      <c r="F148" s="191" t="e">
        <f>'800m.'!#REF!</f>
        <v>#REF!</v>
      </c>
      <c r="G148" s="148" t="e">
        <f>'800m.'!#REF!</f>
        <v>#REF!</v>
      </c>
      <c r="H148" s="147" t="s">
        <v>125</v>
      </c>
      <c r="I148" s="153"/>
      <c r="J148" s="147" t="str">
        <f>'YARIŞMA BİLGİLERİ'!$F$21</f>
        <v>Yıldız Kızlar</v>
      </c>
      <c r="K148" s="150" t="str">
        <f aca="true" t="shared" si="9" ref="K148:K160">CONCATENATE(K$1,"-",A$1)</f>
        <v>İzmir-Anadolu Yıldızlar Ligi Final Yarışmaları</v>
      </c>
      <c r="L148" s="151">
        <f>'800m.'!N$4</f>
        <v>41777.44097222222</v>
      </c>
      <c r="M148" s="151" t="s">
        <v>340</v>
      </c>
    </row>
    <row r="149" spans="1:13" s="143" customFormat="1" ht="26.25" customHeight="1">
      <c r="A149" s="145">
        <v>252</v>
      </c>
      <c r="B149" s="155" t="s">
        <v>125</v>
      </c>
      <c r="C149" s="146" t="e">
        <f>'800m.'!#REF!</f>
        <v>#REF!</v>
      </c>
      <c r="D149" s="150" t="e">
        <f>'800m.'!#REF!</f>
        <v>#REF!</v>
      </c>
      <c r="E149" s="150" t="e">
        <f>'800m.'!#REF!</f>
        <v>#REF!</v>
      </c>
      <c r="F149" s="191" t="e">
        <f>'800m.'!#REF!</f>
        <v>#REF!</v>
      </c>
      <c r="G149" s="148" t="e">
        <f>'800m.'!#REF!</f>
        <v>#REF!</v>
      </c>
      <c r="H149" s="147" t="s">
        <v>125</v>
      </c>
      <c r="I149" s="153"/>
      <c r="J149" s="147" t="str">
        <f>'YARIŞMA BİLGİLERİ'!$F$21</f>
        <v>Yıldız Kızlar</v>
      </c>
      <c r="K149" s="150" t="str">
        <f t="shared" si="9"/>
        <v>İzmir-Anadolu Yıldızlar Ligi Final Yarışmaları</v>
      </c>
      <c r="L149" s="151">
        <f>'800m.'!N$4</f>
        <v>41777.44097222222</v>
      </c>
      <c r="M149" s="151" t="s">
        <v>340</v>
      </c>
    </row>
    <row r="150" spans="1:13" s="143" customFormat="1" ht="26.25" customHeight="1">
      <c r="A150" s="145">
        <v>253</v>
      </c>
      <c r="B150" s="155" t="s">
        <v>125</v>
      </c>
      <c r="C150" s="146" t="e">
        <f>'800m.'!#REF!</f>
        <v>#REF!</v>
      </c>
      <c r="D150" s="150" t="e">
        <f>'800m.'!#REF!</f>
        <v>#REF!</v>
      </c>
      <c r="E150" s="150" t="e">
        <f>'800m.'!#REF!</f>
        <v>#REF!</v>
      </c>
      <c r="F150" s="191" t="e">
        <f>'800m.'!#REF!</f>
        <v>#REF!</v>
      </c>
      <c r="G150" s="148" t="e">
        <f>'800m.'!#REF!</f>
        <v>#REF!</v>
      </c>
      <c r="H150" s="147" t="s">
        <v>125</v>
      </c>
      <c r="I150" s="153"/>
      <c r="J150" s="147" t="str">
        <f>'YARIŞMA BİLGİLERİ'!$F$21</f>
        <v>Yıldız Kızlar</v>
      </c>
      <c r="K150" s="150" t="str">
        <f t="shared" si="9"/>
        <v>İzmir-Anadolu Yıldızlar Ligi Final Yarışmaları</v>
      </c>
      <c r="L150" s="151">
        <f>'800m.'!N$4</f>
        <v>41777.44097222222</v>
      </c>
      <c r="M150" s="151" t="s">
        <v>340</v>
      </c>
    </row>
    <row r="151" spans="1:13" s="143" customFormat="1" ht="26.25" customHeight="1">
      <c r="A151" s="145">
        <v>254</v>
      </c>
      <c r="B151" s="155" t="s">
        <v>125</v>
      </c>
      <c r="C151" s="146" t="e">
        <f>'800m.'!#REF!</f>
        <v>#REF!</v>
      </c>
      <c r="D151" s="150" t="e">
        <f>'800m.'!#REF!</f>
        <v>#REF!</v>
      </c>
      <c r="E151" s="150" t="e">
        <f>'800m.'!#REF!</f>
        <v>#REF!</v>
      </c>
      <c r="F151" s="191" t="e">
        <f>'800m.'!#REF!</f>
        <v>#REF!</v>
      </c>
      <c r="G151" s="148" t="e">
        <f>'800m.'!#REF!</f>
        <v>#REF!</v>
      </c>
      <c r="H151" s="147" t="s">
        <v>125</v>
      </c>
      <c r="I151" s="153"/>
      <c r="J151" s="147" t="str">
        <f>'YARIŞMA BİLGİLERİ'!$F$21</f>
        <v>Yıldız Kızlar</v>
      </c>
      <c r="K151" s="150" t="str">
        <f t="shared" si="9"/>
        <v>İzmir-Anadolu Yıldızlar Ligi Final Yarışmaları</v>
      </c>
      <c r="L151" s="151">
        <f>'800m.'!N$4</f>
        <v>41777.44097222222</v>
      </c>
      <c r="M151" s="151" t="s">
        <v>340</v>
      </c>
    </row>
    <row r="152" spans="1:13" s="143" customFormat="1" ht="26.25" customHeight="1">
      <c r="A152" s="145">
        <v>255</v>
      </c>
      <c r="B152" s="155" t="s">
        <v>125</v>
      </c>
      <c r="C152" s="146" t="e">
        <f>'800m.'!#REF!</f>
        <v>#REF!</v>
      </c>
      <c r="D152" s="150" t="e">
        <f>'800m.'!#REF!</f>
        <v>#REF!</v>
      </c>
      <c r="E152" s="150" t="e">
        <f>'800m.'!#REF!</f>
        <v>#REF!</v>
      </c>
      <c r="F152" s="191" t="e">
        <f>'800m.'!#REF!</f>
        <v>#REF!</v>
      </c>
      <c r="G152" s="148" t="e">
        <f>'800m.'!#REF!</f>
        <v>#REF!</v>
      </c>
      <c r="H152" s="147" t="s">
        <v>125</v>
      </c>
      <c r="I152" s="153"/>
      <c r="J152" s="147" t="str">
        <f>'YARIŞMA BİLGİLERİ'!$F$21</f>
        <v>Yıldız Kızlar</v>
      </c>
      <c r="K152" s="150" t="str">
        <f t="shared" si="9"/>
        <v>İzmir-Anadolu Yıldızlar Ligi Final Yarışmaları</v>
      </c>
      <c r="L152" s="151">
        <f>'800m.'!N$4</f>
        <v>41777.44097222222</v>
      </c>
      <c r="M152" s="151" t="s">
        <v>340</v>
      </c>
    </row>
    <row r="153" spans="1:13" s="143" customFormat="1" ht="26.25" customHeight="1">
      <c r="A153" s="145">
        <v>256</v>
      </c>
      <c r="B153" s="155" t="s">
        <v>125</v>
      </c>
      <c r="C153" s="146" t="e">
        <f>'800m.'!#REF!</f>
        <v>#REF!</v>
      </c>
      <c r="D153" s="150" t="e">
        <f>'800m.'!#REF!</f>
        <v>#REF!</v>
      </c>
      <c r="E153" s="150" t="e">
        <f>'800m.'!#REF!</f>
        <v>#REF!</v>
      </c>
      <c r="F153" s="191" t="e">
        <f>'800m.'!#REF!</f>
        <v>#REF!</v>
      </c>
      <c r="G153" s="148" t="e">
        <f>'800m.'!#REF!</f>
        <v>#REF!</v>
      </c>
      <c r="H153" s="147" t="s">
        <v>125</v>
      </c>
      <c r="I153" s="153"/>
      <c r="J153" s="147" t="str">
        <f>'YARIŞMA BİLGİLERİ'!$F$21</f>
        <v>Yıldız Kızlar</v>
      </c>
      <c r="K153" s="150" t="str">
        <f t="shared" si="9"/>
        <v>İzmir-Anadolu Yıldızlar Ligi Final Yarışmaları</v>
      </c>
      <c r="L153" s="151">
        <f>'800m.'!N$4</f>
        <v>41777.44097222222</v>
      </c>
      <c r="M153" s="151" t="s">
        <v>340</v>
      </c>
    </row>
    <row r="154" spans="1:13" s="143" customFormat="1" ht="26.25" customHeight="1">
      <c r="A154" s="145">
        <v>257</v>
      </c>
      <c r="B154" s="155" t="s">
        <v>125</v>
      </c>
      <c r="C154" s="146" t="e">
        <f>'800m.'!#REF!</f>
        <v>#REF!</v>
      </c>
      <c r="D154" s="150" t="e">
        <f>'800m.'!#REF!</f>
        <v>#REF!</v>
      </c>
      <c r="E154" s="150" t="e">
        <f>'800m.'!#REF!</f>
        <v>#REF!</v>
      </c>
      <c r="F154" s="191" t="e">
        <f>'800m.'!#REF!</f>
        <v>#REF!</v>
      </c>
      <c r="G154" s="148" t="e">
        <f>'800m.'!#REF!</f>
        <v>#REF!</v>
      </c>
      <c r="H154" s="147" t="s">
        <v>125</v>
      </c>
      <c r="I154" s="153"/>
      <c r="J154" s="147" t="str">
        <f>'YARIŞMA BİLGİLERİ'!$F$21</f>
        <v>Yıldız Kızlar</v>
      </c>
      <c r="K154" s="150" t="str">
        <f t="shared" si="9"/>
        <v>İzmir-Anadolu Yıldızlar Ligi Final Yarışmaları</v>
      </c>
      <c r="L154" s="151">
        <f>'800m.'!N$4</f>
        <v>41777.44097222222</v>
      </c>
      <c r="M154" s="151" t="s">
        <v>340</v>
      </c>
    </row>
    <row r="155" spans="1:13" s="143" customFormat="1" ht="26.25" customHeight="1">
      <c r="A155" s="145">
        <v>258</v>
      </c>
      <c r="B155" s="155" t="s">
        <v>125</v>
      </c>
      <c r="C155" s="146" t="e">
        <f>'800m.'!#REF!</f>
        <v>#REF!</v>
      </c>
      <c r="D155" s="150" t="e">
        <f>'800m.'!#REF!</f>
        <v>#REF!</v>
      </c>
      <c r="E155" s="150" t="e">
        <f>'800m.'!#REF!</f>
        <v>#REF!</v>
      </c>
      <c r="F155" s="191" t="e">
        <f>'800m.'!#REF!</f>
        <v>#REF!</v>
      </c>
      <c r="G155" s="148" t="e">
        <f>'800m.'!#REF!</f>
        <v>#REF!</v>
      </c>
      <c r="H155" s="147" t="s">
        <v>125</v>
      </c>
      <c r="I155" s="153"/>
      <c r="J155" s="147" t="str">
        <f>'YARIŞMA BİLGİLERİ'!$F$21</f>
        <v>Yıldız Kızlar</v>
      </c>
      <c r="K155" s="150" t="str">
        <f t="shared" si="9"/>
        <v>İzmir-Anadolu Yıldızlar Ligi Final Yarışmaları</v>
      </c>
      <c r="L155" s="151">
        <f>'800m.'!N$4</f>
        <v>41777.44097222222</v>
      </c>
      <c r="M155" s="151" t="s">
        <v>340</v>
      </c>
    </row>
    <row r="156" spans="1:13" s="143" customFormat="1" ht="26.25" customHeight="1">
      <c r="A156" s="145">
        <v>259</v>
      </c>
      <c r="B156" s="155" t="s">
        <v>125</v>
      </c>
      <c r="C156" s="146" t="e">
        <f>'800m.'!#REF!</f>
        <v>#REF!</v>
      </c>
      <c r="D156" s="150" t="e">
        <f>'800m.'!#REF!</f>
        <v>#REF!</v>
      </c>
      <c r="E156" s="150" t="e">
        <f>'800m.'!#REF!</f>
        <v>#REF!</v>
      </c>
      <c r="F156" s="191" t="e">
        <f>'800m.'!#REF!</f>
        <v>#REF!</v>
      </c>
      <c r="G156" s="148" t="e">
        <f>'800m.'!#REF!</f>
        <v>#REF!</v>
      </c>
      <c r="H156" s="147" t="s">
        <v>125</v>
      </c>
      <c r="I156" s="153"/>
      <c r="J156" s="147" t="str">
        <f>'YARIŞMA BİLGİLERİ'!$F$21</f>
        <v>Yıldız Kızlar</v>
      </c>
      <c r="K156" s="150" t="str">
        <f t="shared" si="9"/>
        <v>İzmir-Anadolu Yıldızlar Ligi Final Yarışmaları</v>
      </c>
      <c r="L156" s="151">
        <f>'800m.'!N$4</f>
        <v>41777.44097222222</v>
      </c>
      <c r="M156" s="151" t="s">
        <v>340</v>
      </c>
    </row>
    <row r="157" spans="1:13" s="143" customFormat="1" ht="26.25" customHeight="1">
      <c r="A157" s="145">
        <v>260</v>
      </c>
      <c r="B157" s="155" t="s">
        <v>125</v>
      </c>
      <c r="C157" s="146" t="e">
        <f>'800m.'!#REF!</f>
        <v>#REF!</v>
      </c>
      <c r="D157" s="150" t="e">
        <f>'800m.'!#REF!</f>
        <v>#REF!</v>
      </c>
      <c r="E157" s="150" t="e">
        <f>'800m.'!#REF!</f>
        <v>#REF!</v>
      </c>
      <c r="F157" s="191" t="e">
        <f>'800m.'!#REF!</f>
        <v>#REF!</v>
      </c>
      <c r="G157" s="148" t="e">
        <f>'800m.'!#REF!</f>
        <v>#REF!</v>
      </c>
      <c r="H157" s="147" t="s">
        <v>125</v>
      </c>
      <c r="I157" s="153"/>
      <c r="J157" s="147" t="str">
        <f>'YARIŞMA BİLGİLERİ'!$F$21</f>
        <v>Yıldız Kızlar</v>
      </c>
      <c r="K157" s="150" t="str">
        <f t="shared" si="9"/>
        <v>İzmir-Anadolu Yıldızlar Ligi Final Yarışmaları</v>
      </c>
      <c r="L157" s="151">
        <f>'800m.'!N$4</f>
        <v>41777.44097222222</v>
      </c>
      <c r="M157" s="151" t="s">
        <v>340</v>
      </c>
    </row>
    <row r="158" spans="1:13" s="143" customFormat="1" ht="26.25" customHeight="1">
      <c r="A158" s="145">
        <v>261</v>
      </c>
      <c r="B158" s="155" t="s">
        <v>125</v>
      </c>
      <c r="C158" s="146" t="e">
        <f>'800m.'!#REF!</f>
        <v>#REF!</v>
      </c>
      <c r="D158" s="150" t="e">
        <f>'800m.'!#REF!</f>
        <v>#REF!</v>
      </c>
      <c r="E158" s="150" t="e">
        <f>'800m.'!#REF!</f>
        <v>#REF!</v>
      </c>
      <c r="F158" s="191" t="e">
        <f>'800m.'!#REF!</f>
        <v>#REF!</v>
      </c>
      <c r="G158" s="148" t="e">
        <f>'800m.'!#REF!</f>
        <v>#REF!</v>
      </c>
      <c r="H158" s="147" t="s">
        <v>125</v>
      </c>
      <c r="I158" s="153"/>
      <c r="J158" s="147" t="str">
        <f>'YARIŞMA BİLGİLERİ'!$F$21</f>
        <v>Yıldız Kızlar</v>
      </c>
      <c r="K158" s="150" t="str">
        <f t="shared" si="9"/>
        <v>İzmir-Anadolu Yıldızlar Ligi Final Yarışmaları</v>
      </c>
      <c r="L158" s="151">
        <f>'800m.'!N$4</f>
        <v>41777.44097222222</v>
      </c>
      <c r="M158" s="151" t="s">
        <v>340</v>
      </c>
    </row>
    <row r="159" spans="1:13" s="143" customFormat="1" ht="26.25" customHeight="1">
      <c r="A159" s="145">
        <v>262</v>
      </c>
      <c r="B159" s="155" t="s">
        <v>125</v>
      </c>
      <c r="C159" s="146" t="e">
        <f>'800m.'!#REF!</f>
        <v>#REF!</v>
      </c>
      <c r="D159" s="150" t="e">
        <f>'800m.'!#REF!</f>
        <v>#REF!</v>
      </c>
      <c r="E159" s="150" t="e">
        <f>'800m.'!#REF!</f>
        <v>#REF!</v>
      </c>
      <c r="F159" s="191" t="e">
        <f>'800m.'!#REF!</f>
        <v>#REF!</v>
      </c>
      <c r="G159" s="148" t="e">
        <f>'800m.'!#REF!</f>
        <v>#REF!</v>
      </c>
      <c r="H159" s="147" t="s">
        <v>125</v>
      </c>
      <c r="I159" s="153"/>
      <c r="J159" s="147" t="str">
        <f>'YARIŞMA BİLGİLERİ'!$F$21</f>
        <v>Yıldız Kızlar</v>
      </c>
      <c r="K159" s="150" t="str">
        <f t="shared" si="9"/>
        <v>İzmir-Anadolu Yıldızlar Ligi Final Yarışmaları</v>
      </c>
      <c r="L159" s="151">
        <f>'800m.'!N$4</f>
        <v>41777.44097222222</v>
      </c>
      <c r="M159" s="151" t="s">
        <v>340</v>
      </c>
    </row>
    <row r="160" spans="1:13" s="143" customFormat="1" ht="26.25" customHeight="1">
      <c r="A160" s="145">
        <v>263</v>
      </c>
      <c r="B160" s="155" t="s">
        <v>125</v>
      </c>
      <c r="C160" s="146" t="e">
        <f>'800m.'!#REF!</f>
        <v>#REF!</v>
      </c>
      <c r="D160" s="150" t="e">
        <f>'800m.'!#REF!</f>
        <v>#REF!</v>
      </c>
      <c r="E160" s="150" t="e">
        <f>'800m.'!#REF!</f>
        <v>#REF!</v>
      </c>
      <c r="F160" s="191" t="e">
        <f>'800m.'!#REF!</f>
        <v>#REF!</v>
      </c>
      <c r="G160" s="148" t="e">
        <f>'800m.'!#REF!</f>
        <v>#REF!</v>
      </c>
      <c r="H160" s="147" t="s">
        <v>125</v>
      </c>
      <c r="I160" s="153"/>
      <c r="J160" s="147" t="str">
        <f>'YARIŞMA BİLGİLERİ'!$F$21</f>
        <v>Yıldız Kızlar</v>
      </c>
      <c r="K160" s="150" t="str">
        <f t="shared" si="9"/>
        <v>İzmir-Anadolu Yıldızlar Ligi Final Yarışmaları</v>
      </c>
      <c r="L160" s="151">
        <f>'800m.'!N$4</f>
        <v>41777.44097222222</v>
      </c>
      <c r="M160" s="151" t="s">
        <v>340</v>
      </c>
    </row>
    <row r="161" spans="1:13" s="143" customFormat="1" ht="26.25" customHeight="1">
      <c r="A161" s="145">
        <v>346</v>
      </c>
      <c r="B161" s="155" t="s">
        <v>311</v>
      </c>
      <c r="C161" s="146">
        <f>Gülle!D8</f>
        <v>36526</v>
      </c>
      <c r="D161" s="150" t="str">
        <f>Gülle!E8</f>
        <v>SEVCAN ERKEN</v>
      </c>
      <c r="E161" s="150" t="str">
        <f>Gülle!F8</f>
        <v>BURSA</v>
      </c>
      <c r="F161" s="152">
        <f>Gülle!K8</f>
        <v>1394</v>
      </c>
      <c r="G161" s="153">
        <f>Gülle!A8</f>
        <v>1</v>
      </c>
      <c r="H161" s="153" t="s">
        <v>257</v>
      </c>
      <c r="I161" s="153" t="str">
        <f>Gülle!G$4</f>
        <v>3 Kg.</v>
      </c>
      <c r="J161" s="147" t="str">
        <f>'YARIŞMA BİLGİLERİ'!$F$21</f>
        <v>Yıldız Kızlar</v>
      </c>
      <c r="K161" s="150" t="str">
        <f>CONCATENATE(K$1,"-",A$1)</f>
        <v>İzmir-Anadolu Yıldızlar Ligi Final Yarışmaları</v>
      </c>
      <c r="L161" s="151">
        <f>Gülle!J$4</f>
        <v>41776.708333333336</v>
      </c>
      <c r="M161" s="151" t="s">
        <v>340</v>
      </c>
    </row>
    <row r="162" spans="1:13" s="143" customFormat="1" ht="26.25" customHeight="1">
      <c r="A162" s="145">
        <v>347</v>
      </c>
      <c r="B162" s="155" t="s">
        <v>311</v>
      </c>
      <c r="C162" s="146">
        <f>Gülle!D9</f>
        <v>36661</v>
      </c>
      <c r="D162" s="150" t="str">
        <f>Gülle!E9</f>
        <v>DERYA GÜLDAL</v>
      </c>
      <c r="E162" s="150" t="str">
        <f>Gülle!F9</f>
        <v>İSTANBUL ANADOLU</v>
      </c>
      <c r="F162" s="152">
        <f>Gülle!K9</f>
        <v>1097</v>
      </c>
      <c r="G162" s="153">
        <f>Gülle!A9</f>
        <v>2</v>
      </c>
      <c r="H162" s="153" t="s">
        <v>257</v>
      </c>
      <c r="I162" s="153" t="str">
        <f>Gülle!G$4</f>
        <v>3 Kg.</v>
      </c>
      <c r="J162" s="147" t="str">
        <f>'YARIŞMA BİLGİLERİ'!$F$21</f>
        <v>Yıldız Kızlar</v>
      </c>
      <c r="K162" s="150" t="str">
        <f aca="true" t="shared" si="10" ref="K162:K200">CONCATENATE(K$1,"-",A$1)</f>
        <v>İzmir-Anadolu Yıldızlar Ligi Final Yarışmaları</v>
      </c>
      <c r="L162" s="151">
        <f>Gülle!J$4</f>
        <v>41776.708333333336</v>
      </c>
      <c r="M162" s="151" t="s">
        <v>340</v>
      </c>
    </row>
    <row r="163" spans="1:13" s="143" customFormat="1" ht="26.25" customHeight="1">
      <c r="A163" s="145">
        <v>348</v>
      </c>
      <c r="B163" s="155" t="s">
        <v>311</v>
      </c>
      <c r="C163" s="146">
        <f>Gülle!D10</f>
        <v>36704</v>
      </c>
      <c r="D163" s="150" t="str">
        <f>Gülle!E10</f>
        <v>ARİFE NUR KÜÇÜK</v>
      </c>
      <c r="E163" s="150" t="str">
        <f>Gülle!F10</f>
        <v>ZONGULDAK</v>
      </c>
      <c r="F163" s="152">
        <f>Gülle!K10</f>
        <v>1008</v>
      </c>
      <c r="G163" s="153">
        <f>Gülle!A10</f>
        <v>3</v>
      </c>
      <c r="H163" s="153" t="s">
        <v>257</v>
      </c>
      <c r="I163" s="153" t="str">
        <f>Gülle!G$4</f>
        <v>3 Kg.</v>
      </c>
      <c r="J163" s="147" t="str">
        <f>'YARIŞMA BİLGİLERİ'!$F$21</f>
        <v>Yıldız Kızlar</v>
      </c>
      <c r="K163" s="150" t="str">
        <f t="shared" si="10"/>
        <v>İzmir-Anadolu Yıldızlar Ligi Final Yarışmaları</v>
      </c>
      <c r="L163" s="151">
        <f>Gülle!J$4</f>
        <v>41776.708333333336</v>
      </c>
      <c r="M163" s="151" t="s">
        <v>340</v>
      </c>
    </row>
    <row r="164" spans="1:13" s="143" customFormat="1" ht="26.25" customHeight="1">
      <c r="A164" s="145">
        <v>349</v>
      </c>
      <c r="B164" s="155" t="s">
        <v>311</v>
      </c>
      <c r="C164" s="146">
        <f>Gülle!D11</f>
        <v>36537</v>
      </c>
      <c r="D164" s="150" t="str">
        <f>Gülle!E11</f>
        <v>ALEYNA YALÇIN</v>
      </c>
      <c r="E164" s="150" t="str">
        <f>Gülle!F11</f>
        <v>TEKİRDAĞ</v>
      </c>
      <c r="F164" s="152">
        <f>Gülle!K11</f>
        <v>976</v>
      </c>
      <c r="G164" s="153">
        <f>Gülle!A11</f>
        <v>4</v>
      </c>
      <c r="H164" s="153" t="s">
        <v>257</v>
      </c>
      <c r="I164" s="153" t="str">
        <f>Gülle!G$4</f>
        <v>3 Kg.</v>
      </c>
      <c r="J164" s="147" t="str">
        <f>'YARIŞMA BİLGİLERİ'!$F$21</f>
        <v>Yıldız Kızlar</v>
      </c>
      <c r="K164" s="150" t="str">
        <f t="shared" si="10"/>
        <v>İzmir-Anadolu Yıldızlar Ligi Final Yarışmaları</v>
      </c>
      <c r="L164" s="151">
        <f>Gülle!J$4</f>
        <v>41776.708333333336</v>
      </c>
      <c r="M164" s="151" t="s">
        <v>340</v>
      </c>
    </row>
    <row r="165" spans="1:13" s="143" customFormat="1" ht="26.25" customHeight="1">
      <c r="A165" s="145">
        <v>350</v>
      </c>
      <c r="B165" s="155" t="s">
        <v>311</v>
      </c>
      <c r="C165" s="146">
        <f>Gülle!D12</f>
        <v>36608</v>
      </c>
      <c r="D165" s="150" t="str">
        <f>Gülle!E12</f>
        <v>MELİSA AKGÖZ</v>
      </c>
      <c r="E165" s="150" t="str">
        <f>Gülle!F12</f>
        <v>TRABZON</v>
      </c>
      <c r="F165" s="152">
        <f>Gülle!K12</f>
        <v>972</v>
      </c>
      <c r="G165" s="153">
        <f>Gülle!A12</f>
        <v>5</v>
      </c>
      <c r="H165" s="153" t="s">
        <v>257</v>
      </c>
      <c r="I165" s="153" t="str">
        <f>Gülle!G$4</f>
        <v>3 Kg.</v>
      </c>
      <c r="J165" s="147" t="str">
        <f>'YARIŞMA BİLGİLERİ'!$F$21</f>
        <v>Yıldız Kızlar</v>
      </c>
      <c r="K165" s="150" t="str">
        <f t="shared" si="10"/>
        <v>İzmir-Anadolu Yıldızlar Ligi Final Yarışmaları</v>
      </c>
      <c r="L165" s="151">
        <f>Gülle!J$4</f>
        <v>41776.708333333336</v>
      </c>
      <c r="M165" s="151" t="s">
        <v>340</v>
      </c>
    </row>
    <row r="166" spans="1:13" s="143" customFormat="1" ht="26.25" customHeight="1">
      <c r="A166" s="145">
        <v>351</v>
      </c>
      <c r="B166" s="155" t="s">
        <v>311</v>
      </c>
      <c r="C166" s="146">
        <f>Gülle!D13</f>
        <v>36702</v>
      </c>
      <c r="D166" s="150" t="str">
        <f>Gülle!E13</f>
        <v>KADER ÇAKIR</v>
      </c>
      <c r="E166" s="150" t="str">
        <f>Gülle!F13</f>
        <v>ADANA</v>
      </c>
      <c r="F166" s="152">
        <f>Gülle!K13</f>
        <v>863</v>
      </c>
      <c r="G166" s="153">
        <f>Gülle!A13</f>
        <v>6</v>
      </c>
      <c r="H166" s="153" t="s">
        <v>257</v>
      </c>
      <c r="I166" s="153" t="str">
        <f>Gülle!G$4</f>
        <v>3 Kg.</v>
      </c>
      <c r="J166" s="147" t="str">
        <f>'YARIŞMA BİLGİLERİ'!$F$21</f>
        <v>Yıldız Kızlar</v>
      </c>
      <c r="K166" s="150" t="str">
        <f t="shared" si="10"/>
        <v>İzmir-Anadolu Yıldızlar Ligi Final Yarışmaları</v>
      </c>
      <c r="L166" s="151">
        <f>Gülle!J$4</f>
        <v>41776.708333333336</v>
      </c>
      <c r="M166" s="151" t="s">
        <v>340</v>
      </c>
    </row>
    <row r="167" spans="1:13" s="143" customFormat="1" ht="26.25" customHeight="1">
      <c r="A167" s="145">
        <v>352</v>
      </c>
      <c r="B167" s="155" t="s">
        <v>311</v>
      </c>
      <c r="C167" s="146">
        <f>Gülle!D14</f>
        <v>36619</v>
      </c>
      <c r="D167" s="150" t="str">
        <f>Gülle!E14</f>
        <v>FUNDA GÖÇMEN</v>
      </c>
      <c r="E167" s="150" t="str">
        <f>Gülle!F14</f>
        <v>MERSİN</v>
      </c>
      <c r="F167" s="152">
        <f>Gülle!K14</f>
        <v>842</v>
      </c>
      <c r="G167" s="153">
        <f>Gülle!A14</f>
        <v>7</v>
      </c>
      <c r="H167" s="153" t="s">
        <v>257</v>
      </c>
      <c r="I167" s="153" t="str">
        <f>Gülle!G$4</f>
        <v>3 Kg.</v>
      </c>
      <c r="J167" s="147" t="str">
        <f>'YARIŞMA BİLGİLERİ'!$F$21</f>
        <v>Yıldız Kızlar</v>
      </c>
      <c r="K167" s="150" t="str">
        <f t="shared" si="10"/>
        <v>İzmir-Anadolu Yıldızlar Ligi Final Yarışmaları</v>
      </c>
      <c r="L167" s="151">
        <f>Gülle!J$4</f>
        <v>41776.708333333336</v>
      </c>
      <c r="M167" s="151" t="s">
        <v>340</v>
      </c>
    </row>
    <row r="168" spans="1:13" s="143" customFormat="1" ht="26.25" customHeight="1">
      <c r="A168" s="145">
        <v>353</v>
      </c>
      <c r="B168" s="155" t="s">
        <v>311</v>
      </c>
      <c r="C168" s="146">
        <f>Gülle!D15</f>
        <v>36631</v>
      </c>
      <c r="D168" s="150" t="str">
        <f>Gülle!E15</f>
        <v>ELİF AKSU</v>
      </c>
      <c r="E168" s="150" t="str">
        <f>Gülle!F15</f>
        <v>MUŞ</v>
      </c>
      <c r="F168" s="152">
        <f>Gülle!K15</f>
        <v>785</v>
      </c>
      <c r="G168" s="153">
        <f>Gülle!A15</f>
        <v>8</v>
      </c>
      <c r="H168" s="153" t="s">
        <v>257</v>
      </c>
      <c r="I168" s="153" t="str">
        <f>Gülle!G$4</f>
        <v>3 Kg.</v>
      </c>
      <c r="J168" s="147" t="str">
        <f>'YARIŞMA BİLGİLERİ'!$F$21</f>
        <v>Yıldız Kızlar</v>
      </c>
      <c r="K168" s="150" t="str">
        <f t="shared" si="10"/>
        <v>İzmir-Anadolu Yıldızlar Ligi Final Yarışmaları</v>
      </c>
      <c r="L168" s="151">
        <f>Gülle!J$4</f>
        <v>41776.708333333336</v>
      </c>
      <c r="M168" s="151" t="s">
        <v>340</v>
      </c>
    </row>
    <row r="169" spans="1:13" s="143" customFormat="1" ht="26.25" customHeight="1">
      <c r="A169" s="145">
        <v>354</v>
      </c>
      <c r="B169" s="155" t="s">
        <v>311</v>
      </c>
      <c r="C169" s="146">
        <f>Gülle!D16</f>
        <v>36719</v>
      </c>
      <c r="D169" s="150" t="str">
        <f>Gülle!E16</f>
        <v>BAHAR KARABACAK</v>
      </c>
      <c r="E169" s="150" t="str">
        <f>Gülle!F16</f>
        <v>ŞANLIURFA</v>
      </c>
      <c r="F169" s="152">
        <f>Gülle!K16</f>
        <v>732</v>
      </c>
      <c r="G169" s="153">
        <f>Gülle!A16</f>
        <v>9</v>
      </c>
      <c r="H169" s="153" t="s">
        <v>257</v>
      </c>
      <c r="I169" s="153" t="str">
        <f>Gülle!G$4</f>
        <v>3 Kg.</v>
      </c>
      <c r="J169" s="147" t="str">
        <f>'YARIŞMA BİLGİLERİ'!$F$21</f>
        <v>Yıldız Kızlar</v>
      </c>
      <c r="K169" s="150" t="str">
        <f t="shared" si="10"/>
        <v>İzmir-Anadolu Yıldızlar Ligi Final Yarışmaları</v>
      </c>
      <c r="L169" s="151">
        <f>Gülle!J$4</f>
        <v>41776.708333333336</v>
      </c>
      <c r="M169" s="151" t="s">
        <v>340</v>
      </c>
    </row>
    <row r="170" spans="1:13" s="143" customFormat="1" ht="26.25" customHeight="1">
      <c r="A170" s="145">
        <v>355</v>
      </c>
      <c r="B170" s="155" t="s">
        <v>311</v>
      </c>
      <c r="C170" s="146">
        <f>Gülle!D17</f>
        <v>37371</v>
      </c>
      <c r="D170" s="150" t="str">
        <f>Gülle!E17</f>
        <v>GÜLSE BEYZA USTA</v>
      </c>
      <c r="E170" s="150" t="str">
        <f>Gülle!F17</f>
        <v>SAMSUN</v>
      </c>
      <c r="F170" s="152">
        <f>Gülle!K17</f>
        <v>707</v>
      </c>
      <c r="G170" s="153">
        <f>Gülle!A17</f>
        <v>10</v>
      </c>
      <c r="H170" s="153" t="s">
        <v>257</v>
      </c>
      <c r="I170" s="153" t="str">
        <f>Gülle!G$4</f>
        <v>3 Kg.</v>
      </c>
      <c r="J170" s="147" t="str">
        <f>'YARIŞMA BİLGİLERİ'!$F$21</f>
        <v>Yıldız Kızlar</v>
      </c>
      <c r="K170" s="150" t="str">
        <f t="shared" si="10"/>
        <v>İzmir-Anadolu Yıldızlar Ligi Final Yarışmaları</v>
      </c>
      <c r="L170" s="151">
        <f>Gülle!J$4</f>
        <v>41776.708333333336</v>
      </c>
      <c r="M170" s="151" t="s">
        <v>340</v>
      </c>
    </row>
    <row r="171" spans="1:13" s="143" customFormat="1" ht="26.25" customHeight="1">
      <c r="A171" s="145">
        <v>356</v>
      </c>
      <c r="B171" s="155" t="s">
        <v>311</v>
      </c>
      <c r="C171" s="146">
        <f>Gülle!D18</f>
        <v>37257</v>
      </c>
      <c r="D171" s="150" t="str">
        <f>Gülle!E18</f>
        <v>TUĞBA GEZ</v>
      </c>
      <c r="E171" s="150" t="str">
        <f>Gülle!F18</f>
        <v>GAZİANTEP</v>
      </c>
      <c r="F171" s="152">
        <f>Gülle!K18</f>
        <v>700</v>
      </c>
      <c r="G171" s="153">
        <f>Gülle!A18</f>
        <v>11</v>
      </c>
      <c r="H171" s="153" t="s">
        <v>257</v>
      </c>
      <c r="I171" s="153" t="str">
        <f>Gülle!G$4</f>
        <v>3 Kg.</v>
      </c>
      <c r="J171" s="147" t="str">
        <f>'YARIŞMA BİLGİLERİ'!$F$21</f>
        <v>Yıldız Kızlar</v>
      </c>
      <c r="K171" s="150" t="str">
        <f t="shared" si="10"/>
        <v>İzmir-Anadolu Yıldızlar Ligi Final Yarışmaları</v>
      </c>
      <c r="L171" s="151">
        <f>Gülle!J$4</f>
        <v>41776.708333333336</v>
      </c>
      <c r="M171" s="151" t="s">
        <v>340</v>
      </c>
    </row>
    <row r="172" spans="1:13" s="143" customFormat="1" ht="26.25" customHeight="1">
      <c r="A172" s="145">
        <v>357</v>
      </c>
      <c r="B172" s="155" t="s">
        <v>311</v>
      </c>
      <c r="C172" s="146">
        <f>Gülle!D19</f>
        <v>36677</v>
      </c>
      <c r="D172" s="150" t="str">
        <f>Gülle!E19</f>
        <v>DERYA NUR KILIÇ</v>
      </c>
      <c r="E172" s="150" t="str">
        <f>Gülle!F19</f>
        <v>ANKARA</v>
      </c>
      <c r="F172" s="152">
        <f>Gülle!K19</f>
        <v>648</v>
      </c>
      <c r="G172" s="153">
        <f>Gülle!A19</f>
        <v>12</v>
      </c>
      <c r="H172" s="153" t="s">
        <v>257</v>
      </c>
      <c r="I172" s="153" t="str">
        <f>Gülle!G$4</f>
        <v>3 Kg.</v>
      </c>
      <c r="J172" s="147" t="str">
        <f>'YARIŞMA BİLGİLERİ'!$F$21</f>
        <v>Yıldız Kızlar</v>
      </c>
      <c r="K172" s="150" t="str">
        <f t="shared" si="10"/>
        <v>İzmir-Anadolu Yıldızlar Ligi Final Yarışmaları</v>
      </c>
      <c r="L172" s="151">
        <f>Gülle!J$4</f>
        <v>41776.708333333336</v>
      </c>
      <c r="M172" s="151" t="s">
        <v>340</v>
      </c>
    </row>
    <row r="173" spans="1:13" s="143" customFormat="1" ht="26.25" customHeight="1">
      <c r="A173" s="145">
        <v>358</v>
      </c>
      <c r="B173" s="155" t="s">
        <v>311</v>
      </c>
      <c r="C173" s="146">
        <f>Gülle!D20</f>
      </c>
      <c r="D173" s="150">
        <f>Gülle!E20</f>
      </c>
      <c r="E173" s="150">
        <f>Gülle!F20</f>
      </c>
      <c r="F173" s="152">
        <f>Gülle!K20</f>
        <v>0</v>
      </c>
      <c r="G173" s="153">
        <f>Gülle!A20</f>
        <v>0</v>
      </c>
      <c r="H173" s="153" t="s">
        <v>257</v>
      </c>
      <c r="I173" s="153" t="str">
        <f>Gülle!G$4</f>
        <v>3 Kg.</v>
      </c>
      <c r="J173" s="147" t="str">
        <f>'YARIŞMA BİLGİLERİ'!$F$21</f>
        <v>Yıldız Kızlar</v>
      </c>
      <c r="K173" s="150" t="str">
        <f t="shared" si="10"/>
        <v>İzmir-Anadolu Yıldızlar Ligi Final Yarışmaları</v>
      </c>
      <c r="L173" s="151">
        <f>Gülle!J$4</f>
        <v>41776.708333333336</v>
      </c>
      <c r="M173" s="151" t="s">
        <v>340</v>
      </c>
    </row>
    <row r="174" spans="1:13" s="143" customFormat="1" ht="26.25" customHeight="1">
      <c r="A174" s="145">
        <v>359</v>
      </c>
      <c r="B174" s="155" t="s">
        <v>311</v>
      </c>
      <c r="C174" s="146">
        <f>Gülle!D21</f>
      </c>
      <c r="D174" s="150">
        <f>Gülle!E21</f>
      </c>
      <c r="E174" s="150">
        <f>Gülle!F21</f>
      </c>
      <c r="F174" s="152">
        <f>Gülle!K21</f>
        <v>0</v>
      </c>
      <c r="G174" s="153">
        <f>Gülle!A21</f>
        <v>0</v>
      </c>
      <c r="H174" s="153" t="s">
        <v>257</v>
      </c>
      <c r="I174" s="153" t="str">
        <f>Gülle!G$4</f>
        <v>3 Kg.</v>
      </c>
      <c r="J174" s="147" t="str">
        <f>'YARIŞMA BİLGİLERİ'!$F$21</f>
        <v>Yıldız Kızlar</v>
      </c>
      <c r="K174" s="150" t="str">
        <f t="shared" si="10"/>
        <v>İzmir-Anadolu Yıldızlar Ligi Final Yarışmaları</v>
      </c>
      <c r="L174" s="151">
        <f>Gülle!J$4</f>
        <v>41776.708333333336</v>
      </c>
      <c r="M174" s="151" t="s">
        <v>340</v>
      </c>
    </row>
    <row r="175" spans="1:13" s="143" customFormat="1" ht="26.25" customHeight="1">
      <c r="A175" s="145">
        <v>360</v>
      </c>
      <c r="B175" s="155" t="s">
        <v>311</v>
      </c>
      <c r="C175" s="146">
        <f>Gülle!D22</f>
      </c>
      <c r="D175" s="150">
        <f>Gülle!E22</f>
      </c>
      <c r="E175" s="150">
        <f>Gülle!F22</f>
      </c>
      <c r="F175" s="152">
        <f>Gülle!K22</f>
        <v>0</v>
      </c>
      <c r="G175" s="153">
        <f>Gülle!A22</f>
        <v>0</v>
      </c>
      <c r="H175" s="153" t="s">
        <v>257</v>
      </c>
      <c r="I175" s="153" t="str">
        <f>Gülle!G$4</f>
        <v>3 Kg.</v>
      </c>
      <c r="J175" s="147" t="str">
        <f>'YARIŞMA BİLGİLERİ'!$F$21</f>
        <v>Yıldız Kızlar</v>
      </c>
      <c r="K175" s="150" t="str">
        <f t="shared" si="10"/>
        <v>İzmir-Anadolu Yıldızlar Ligi Final Yarışmaları</v>
      </c>
      <c r="L175" s="151">
        <f>Gülle!J$4</f>
        <v>41776.708333333336</v>
      </c>
      <c r="M175" s="151" t="s">
        <v>340</v>
      </c>
    </row>
    <row r="176" spans="1:13" s="143" customFormat="1" ht="26.25" customHeight="1">
      <c r="A176" s="145">
        <v>361</v>
      </c>
      <c r="B176" s="155" t="s">
        <v>311</v>
      </c>
      <c r="C176" s="146">
        <f>Gülle!D23</f>
      </c>
      <c r="D176" s="150">
        <f>Gülle!E23</f>
      </c>
      <c r="E176" s="150">
        <f>Gülle!F23</f>
      </c>
      <c r="F176" s="152">
        <f>Gülle!K23</f>
        <v>0</v>
      </c>
      <c r="G176" s="153">
        <f>Gülle!A23</f>
        <v>0</v>
      </c>
      <c r="H176" s="153" t="s">
        <v>257</v>
      </c>
      <c r="I176" s="153" t="str">
        <f>Gülle!G$4</f>
        <v>3 Kg.</v>
      </c>
      <c r="J176" s="147" t="str">
        <f>'YARIŞMA BİLGİLERİ'!$F$21</f>
        <v>Yıldız Kızlar</v>
      </c>
      <c r="K176" s="150" t="str">
        <f t="shared" si="10"/>
        <v>İzmir-Anadolu Yıldızlar Ligi Final Yarışmaları</v>
      </c>
      <c r="L176" s="151">
        <f>Gülle!J$4</f>
        <v>41776.708333333336</v>
      </c>
      <c r="M176" s="151" t="s">
        <v>340</v>
      </c>
    </row>
    <row r="177" spans="1:13" s="143" customFormat="1" ht="26.25" customHeight="1">
      <c r="A177" s="145">
        <v>362</v>
      </c>
      <c r="B177" s="155" t="s">
        <v>311</v>
      </c>
      <c r="C177" s="146">
        <f>Gülle!D24</f>
      </c>
      <c r="D177" s="150">
        <f>Gülle!E24</f>
      </c>
      <c r="E177" s="150">
        <f>Gülle!F24</f>
      </c>
      <c r="F177" s="152">
        <f>Gülle!K24</f>
        <v>0</v>
      </c>
      <c r="G177" s="153">
        <f>Gülle!A24</f>
        <v>0</v>
      </c>
      <c r="H177" s="153" t="s">
        <v>257</v>
      </c>
      <c r="I177" s="153" t="str">
        <f>Gülle!G$4</f>
        <v>3 Kg.</v>
      </c>
      <c r="J177" s="147" t="str">
        <f>'YARIŞMA BİLGİLERİ'!$F$21</f>
        <v>Yıldız Kızlar</v>
      </c>
      <c r="K177" s="150" t="str">
        <f t="shared" si="10"/>
        <v>İzmir-Anadolu Yıldızlar Ligi Final Yarışmaları</v>
      </c>
      <c r="L177" s="151">
        <f>Gülle!J$4</f>
        <v>41776.708333333336</v>
      </c>
      <c r="M177" s="151" t="s">
        <v>340</v>
      </c>
    </row>
    <row r="178" spans="1:13" s="143" customFormat="1" ht="26.25" customHeight="1">
      <c r="A178" s="145">
        <v>363</v>
      </c>
      <c r="B178" s="155" t="s">
        <v>311</v>
      </c>
      <c r="C178" s="146">
        <f>Gülle!D25</f>
      </c>
      <c r="D178" s="150">
        <f>Gülle!E25</f>
      </c>
      <c r="E178" s="150">
        <f>Gülle!F25</f>
      </c>
      <c r="F178" s="152">
        <f>Gülle!K25</f>
        <v>0</v>
      </c>
      <c r="G178" s="153">
        <f>Gülle!A25</f>
        <v>0</v>
      </c>
      <c r="H178" s="153" t="s">
        <v>257</v>
      </c>
      <c r="I178" s="153" t="str">
        <f>Gülle!G$4</f>
        <v>3 Kg.</v>
      </c>
      <c r="J178" s="147" t="str">
        <f>'YARIŞMA BİLGİLERİ'!$F$21</f>
        <v>Yıldız Kızlar</v>
      </c>
      <c r="K178" s="150" t="str">
        <f t="shared" si="10"/>
        <v>İzmir-Anadolu Yıldızlar Ligi Final Yarışmaları</v>
      </c>
      <c r="L178" s="151">
        <f>Gülle!J$4</f>
        <v>41776.708333333336</v>
      </c>
      <c r="M178" s="151" t="s">
        <v>340</v>
      </c>
    </row>
    <row r="179" spans="1:13" s="143" customFormat="1" ht="26.25" customHeight="1">
      <c r="A179" s="145">
        <v>364</v>
      </c>
      <c r="B179" s="155" t="s">
        <v>311</v>
      </c>
      <c r="C179" s="146">
        <f>Gülle!D26</f>
      </c>
      <c r="D179" s="150">
        <f>Gülle!E26</f>
      </c>
      <c r="E179" s="150">
        <f>Gülle!F26</f>
      </c>
      <c r="F179" s="152">
        <f>Gülle!K26</f>
        <v>0</v>
      </c>
      <c r="G179" s="153">
        <f>Gülle!A26</f>
        <v>0</v>
      </c>
      <c r="H179" s="153" t="s">
        <v>257</v>
      </c>
      <c r="I179" s="153" t="str">
        <f>Gülle!G$4</f>
        <v>3 Kg.</v>
      </c>
      <c r="J179" s="147" t="str">
        <f>'YARIŞMA BİLGİLERİ'!$F$21</f>
        <v>Yıldız Kızlar</v>
      </c>
      <c r="K179" s="150" t="str">
        <f t="shared" si="10"/>
        <v>İzmir-Anadolu Yıldızlar Ligi Final Yarışmaları</v>
      </c>
      <c r="L179" s="151">
        <f>Gülle!J$4</f>
        <v>41776.708333333336</v>
      </c>
      <c r="M179" s="151" t="s">
        <v>340</v>
      </c>
    </row>
    <row r="180" spans="1:13" s="143" customFormat="1" ht="26.25" customHeight="1">
      <c r="A180" s="145">
        <v>365</v>
      </c>
      <c r="B180" s="155" t="s">
        <v>311</v>
      </c>
      <c r="C180" s="146">
        <f>Gülle!D27</f>
      </c>
      <c r="D180" s="150">
        <f>Gülle!E27</f>
      </c>
      <c r="E180" s="150">
        <f>Gülle!F27</f>
      </c>
      <c r="F180" s="152">
        <f>Gülle!K27</f>
        <v>0</v>
      </c>
      <c r="G180" s="153">
        <f>Gülle!A27</f>
        <v>0</v>
      </c>
      <c r="H180" s="153" t="s">
        <v>257</v>
      </c>
      <c r="I180" s="153" t="str">
        <f>Gülle!G$4</f>
        <v>3 Kg.</v>
      </c>
      <c r="J180" s="147" t="str">
        <f>'YARIŞMA BİLGİLERİ'!$F$21</f>
        <v>Yıldız Kızlar</v>
      </c>
      <c r="K180" s="150" t="str">
        <f t="shared" si="10"/>
        <v>İzmir-Anadolu Yıldızlar Ligi Final Yarışmaları</v>
      </c>
      <c r="L180" s="151">
        <f>Gülle!J$4</f>
        <v>41776.708333333336</v>
      </c>
      <c r="M180" s="151" t="s">
        <v>340</v>
      </c>
    </row>
    <row r="181" spans="1:13" s="143" customFormat="1" ht="26.25" customHeight="1">
      <c r="A181" s="145">
        <v>366</v>
      </c>
      <c r="B181" s="155" t="s">
        <v>311</v>
      </c>
      <c r="C181" s="146" t="e">
        <f>Gülle!#REF!</f>
        <v>#REF!</v>
      </c>
      <c r="D181" s="150" t="e">
        <f>Gülle!#REF!</f>
        <v>#REF!</v>
      </c>
      <c r="E181" s="150" t="e">
        <f>Gülle!#REF!</f>
        <v>#REF!</v>
      </c>
      <c r="F181" s="152" t="e">
        <f>Gülle!#REF!</f>
        <v>#REF!</v>
      </c>
      <c r="G181" s="153" t="e">
        <f>Gülle!#REF!</f>
        <v>#REF!</v>
      </c>
      <c r="H181" s="153" t="s">
        <v>257</v>
      </c>
      <c r="I181" s="153" t="str">
        <f>Gülle!G$4</f>
        <v>3 Kg.</v>
      </c>
      <c r="J181" s="147" t="str">
        <f>'YARIŞMA BİLGİLERİ'!$F$21</f>
        <v>Yıldız Kızlar</v>
      </c>
      <c r="K181" s="150" t="str">
        <f t="shared" si="10"/>
        <v>İzmir-Anadolu Yıldızlar Ligi Final Yarışmaları</v>
      </c>
      <c r="L181" s="151">
        <f>Gülle!J$4</f>
        <v>41776.708333333336</v>
      </c>
      <c r="M181" s="151" t="s">
        <v>340</v>
      </c>
    </row>
    <row r="182" spans="1:13" s="143" customFormat="1" ht="26.25" customHeight="1">
      <c r="A182" s="145">
        <v>367</v>
      </c>
      <c r="B182" s="155" t="s">
        <v>311</v>
      </c>
      <c r="C182" s="146" t="e">
        <f>Gülle!#REF!</f>
        <v>#REF!</v>
      </c>
      <c r="D182" s="150" t="e">
        <f>Gülle!#REF!</f>
        <v>#REF!</v>
      </c>
      <c r="E182" s="150" t="e">
        <f>Gülle!#REF!</f>
        <v>#REF!</v>
      </c>
      <c r="F182" s="152" t="e">
        <f>Gülle!#REF!</f>
        <v>#REF!</v>
      </c>
      <c r="G182" s="153" t="e">
        <f>Gülle!#REF!</f>
        <v>#REF!</v>
      </c>
      <c r="H182" s="153" t="s">
        <v>257</v>
      </c>
      <c r="I182" s="153" t="str">
        <f>Gülle!G$4</f>
        <v>3 Kg.</v>
      </c>
      <c r="J182" s="147" t="str">
        <f>'YARIŞMA BİLGİLERİ'!$F$21</f>
        <v>Yıldız Kızlar</v>
      </c>
      <c r="K182" s="150" t="str">
        <f t="shared" si="10"/>
        <v>İzmir-Anadolu Yıldızlar Ligi Final Yarışmaları</v>
      </c>
      <c r="L182" s="151">
        <f>Gülle!J$4</f>
        <v>41776.708333333336</v>
      </c>
      <c r="M182" s="151" t="s">
        <v>340</v>
      </c>
    </row>
    <row r="183" spans="1:13" s="143" customFormat="1" ht="26.25" customHeight="1">
      <c r="A183" s="145">
        <v>368</v>
      </c>
      <c r="B183" s="155" t="s">
        <v>311</v>
      </c>
      <c r="C183" s="146" t="e">
        <f>Gülle!#REF!</f>
        <v>#REF!</v>
      </c>
      <c r="D183" s="150" t="e">
        <f>Gülle!#REF!</f>
        <v>#REF!</v>
      </c>
      <c r="E183" s="150" t="e">
        <f>Gülle!#REF!</f>
        <v>#REF!</v>
      </c>
      <c r="F183" s="152" t="e">
        <f>Gülle!#REF!</f>
        <v>#REF!</v>
      </c>
      <c r="G183" s="153" t="e">
        <f>Gülle!#REF!</f>
        <v>#REF!</v>
      </c>
      <c r="H183" s="153" t="s">
        <v>257</v>
      </c>
      <c r="I183" s="153" t="str">
        <f>Gülle!G$4</f>
        <v>3 Kg.</v>
      </c>
      <c r="J183" s="147" t="str">
        <f>'YARIŞMA BİLGİLERİ'!$F$21</f>
        <v>Yıldız Kızlar</v>
      </c>
      <c r="K183" s="150" t="str">
        <f t="shared" si="10"/>
        <v>İzmir-Anadolu Yıldızlar Ligi Final Yarışmaları</v>
      </c>
      <c r="L183" s="151">
        <f>Gülle!J$4</f>
        <v>41776.708333333336</v>
      </c>
      <c r="M183" s="151" t="s">
        <v>340</v>
      </c>
    </row>
    <row r="184" spans="1:13" s="143" customFormat="1" ht="26.25" customHeight="1">
      <c r="A184" s="145">
        <v>369</v>
      </c>
      <c r="B184" s="155" t="s">
        <v>311</v>
      </c>
      <c r="C184" s="146" t="e">
        <f>Gülle!#REF!</f>
        <v>#REF!</v>
      </c>
      <c r="D184" s="150" t="e">
        <f>Gülle!#REF!</f>
        <v>#REF!</v>
      </c>
      <c r="E184" s="150" t="e">
        <f>Gülle!#REF!</f>
        <v>#REF!</v>
      </c>
      <c r="F184" s="152" t="e">
        <f>Gülle!#REF!</f>
        <v>#REF!</v>
      </c>
      <c r="G184" s="153" t="e">
        <f>Gülle!#REF!</f>
        <v>#REF!</v>
      </c>
      <c r="H184" s="153" t="s">
        <v>257</v>
      </c>
      <c r="I184" s="153" t="str">
        <f>Gülle!G$4</f>
        <v>3 Kg.</v>
      </c>
      <c r="J184" s="147" t="str">
        <f>'YARIŞMA BİLGİLERİ'!$F$21</f>
        <v>Yıldız Kızlar</v>
      </c>
      <c r="K184" s="150" t="str">
        <f t="shared" si="10"/>
        <v>İzmir-Anadolu Yıldızlar Ligi Final Yarışmaları</v>
      </c>
      <c r="L184" s="151">
        <f>Gülle!J$4</f>
        <v>41776.708333333336</v>
      </c>
      <c r="M184" s="151" t="s">
        <v>340</v>
      </c>
    </row>
    <row r="185" spans="1:13" s="143" customFormat="1" ht="26.25" customHeight="1">
      <c r="A185" s="145">
        <v>370</v>
      </c>
      <c r="B185" s="155" t="s">
        <v>311</v>
      </c>
      <c r="C185" s="146" t="e">
        <f>Gülle!#REF!</f>
        <v>#REF!</v>
      </c>
      <c r="D185" s="150" t="e">
        <f>Gülle!#REF!</f>
        <v>#REF!</v>
      </c>
      <c r="E185" s="150" t="e">
        <f>Gülle!#REF!</f>
        <v>#REF!</v>
      </c>
      <c r="F185" s="152" t="e">
        <f>Gülle!#REF!</f>
        <v>#REF!</v>
      </c>
      <c r="G185" s="153" t="e">
        <f>Gülle!#REF!</f>
        <v>#REF!</v>
      </c>
      <c r="H185" s="153" t="s">
        <v>257</v>
      </c>
      <c r="I185" s="153" t="str">
        <f>Gülle!G$4</f>
        <v>3 Kg.</v>
      </c>
      <c r="J185" s="147" t="str">
        <f>'YARIŞMA BİLGİLERİ'!$F$21</f>
        <v>Yıldız Kızlar</v>
      </c>
      <c r="K185" s="150" t="str">
        <f t="shared" si="10"/>
        <v>İzmir-Anadolu Yıldızlar Ligi Final Yarışmaları</v>
      </c>
      <c r="L185" s="151">
        <f>Gülle!J$4</f>
        <v>41776.708333333336</v>
      </c>
      <c r="M185" s="151" t="s">
        <v>340</v>
      </c>
    </row>
    <row r="186" spans="1:13" s="143" customFormat="1" ht="26.25" customHeight="1">
      <c r="A186" s="145">
        <v>371</v>
      </c>
      <c r="B186" s="155" t="s">
        <v>311</v>
      </c>
      <c r="C186" s="146" t="e">
        <f>Gülle!#REF!</f>
        <v>#REF!</v>
      </c>
      <c r="D186" s="150" t="e">
        <f>Gülle!#REF!</f>
        <v>#REF!</v>
      </c>
      <c r="E186" s="150" t="e">
        <f>Gülle!#REF!</f>
        <v>#REF!</v>
      </c>
      <c r="F186" s="152" t="e">
        <f>Gülle!#REF!</f>
        <v>#REF!</v>
      </c>
      <c r="G186" s="153" t="e">
        <f>Gülle!#REF!</f>
        <v>#REF!</v>
      </c>
      <c r="H186" s="153" t="s">
        <v>257</v>
      </c>
      <c r="I186" s="153" t="str">
        <f>Gülle!G$4</f>
        <v>3 Kg.</v>
      </c>
      <c r="J186" s="147" t="str">
        <f>'YARIŞMA BİLGİLERİ'!$F$21</f>
        <v>Yıldız Kızlar</v>
      </c>
      <c r="K186" s="150" t="str">
        <f t="shared" si="10"/>
        <v>İzmir-Anadolu Yıldızlar Ligi Final Yarışmaları</v>
      </c>
      <c r="L186" s="151">
        <f>Gülle!J$4</f>
        <v>41776.708333333336</v>
      </c>
      <c r="M186" s="151" t="s">
        <v>340</v>
      </c>
    </row>
    <row r="187" spans="1:13" s="143" customFormat="1" ht="26.25" customHeight="1">
      <c r="A187" s="145">
        <v>372</v>
      </c>
      <c r="B187" s="155" t="s">
        <v>311</v>
      </c>
      <c r="C187" s="146" t="e">
        <f>Gülle!#REF!</f>
        <v>#REF!</v>
      </c>
      <c r="D187" s="150" t="e">
        <f>Gülle!#REF!</f>
        <v>#REF!</v>
      </c>
      <c r="E187" s="150" t="e">
        <f>Gülle!#REF!</f>
        <v>#REF!</v>
      </c>
      <c r="F187" s="152" t="e">
        <f>Gülle!#REF!</f>
        <v>#REF!</v>
      </c>
      <c r="G187" s="153" t="e">
        <f>Gülle!#REF!</f>
        <v>#REF!</v>
      </c>
      <c r="H187" s="153" t="s">
        <v>257</v>
      </c>
      <c r="I187" s="153" t="str">
        <f>Gülle!G$4</f>
        <v>3 Kg.</v>
      </c>
      <c r="J187" s="147" t="str">
        <f>'YARIŞMA BİLGİLERİ'!$F$21</f>
        <v>Yıldız Kızlar</v>
      </c>
      <c r="K187" s="150" t="str">
        <f t="shared" si="10"/>
        <v>İzmir-Anadolu Yıldızlar Ligi Final Yarışmaları</v>
      </c>
      <c r="L187" s="151">
        <f>Gülle!J$4</f>
        <v>41776.708333333336</v>
      </c>
      <c r="M187" s="151" t="s">
        <v>340</v>
      </c>
    </row>
    <row r="188" spans="1:13" s="143" customFormat="1" ht="26.25" customHeight="1">
      <c r="A188" s="145">
        <v>373</v>
      </c>
      <c r="B188" s="155" t="s">
        <v>311</v>
      </c>
      <c r="C188" s="146" t="e">
        <f>Gülle!#REF!</f>
        <v>#REF!</v>
      </c>
      <c r="D188" s="150" t="e">
        <f>Gülle!#REF!</f>
        <v>#REF!</v>
      </c>
      <c r="E188" s="150" t="e">
        <f>Gülle!#REF!</f>
        <v>#REF!</v>
      </c>
      <c r="F188" s="152" t="e">
        <f>Gülle!#REF!</f>
        <v>#REF!</v>
      </c>
      <c r="G188" s="153" t="e">
        <f>Gülle!#REF!</f>
        <v>#REF!</v>
      </c>
      <c r="H188" s="153" t="s">
        <v>257</v>
      </c>
      <c r="I188" s="153" t="str">
        <f>Gülle!G$4</f>
        <v>3 Kg.</v>
      </c>
      <c r="J188" s="147" t="str">
        <f>'YARIŞMA BİLGİLERİ'!$F$21</f>
        <v>Yıldız Kızlar</v>
      </c>
      <c r="K188" s="150" t="str">
        <f t="shared" si="10"/>
        <v>İzmir-Anadolu Yıldızlar Ligi Final Yarışmaları</v>
      </c>
      <c r="L188" s="151">
        <f>Gülle!J$4</f>
        <v>41776.708333333336</v>
      </c>
      <c r="M188" s="151" t="s">
        <v>340</v>
      </c>
    </row>
    <row r="189" spans="1:13" s="143" customFormat="1" ht="26.25" customHeight="1">
      <c r="A189" s="145">
        <v>374</v>
      </c>
      <c r="B189" s="155" t="s">
        <v>311</v>
      </c>
      <c r="C189" s="146" t="e">
        <f>Gülle!#REF!</f>
        <v>#REF!</v>
      </c>
      <c r="D189" s="150" t="e">
        <f>Gülle!#REF!</f>
        <v>#REF!</v>
      </c>
      <c r="E189" s="150" t="e">
        <f>Gülle!#REF!</f>
        <v>#REF!</v>
      </c>
      <c r="F189" s="152" t="e">
        <f>Gülle!#REF!</f>
        <v>#REF!</v>
      </c>
      <c r="G189" s="153" t="e">
        <f>Gülle!#REF!</f>
        <v>#REF!</v>
      </c>
      <c r="H189" s="153" t="s">
        <v>257</v>
      </c>
      <c r="I189" s="153" t="str">
        <f>Gülle!G$4</f>
        <v>3 Kg.</v>
      </c>
      <c r="J189" s="147" t="str">
        <f>'YARIŞMA BİLGİLERİ'!$F$21</f>
        <v>Yıldız Kızlar</v>
      </c>
      <c r="K189" s="150" t="str">
        <f t="shared" si="10"/>
        <v>İzmir-Anadolu Yıldızlar Ligi Final Yarışmaları</v>
      </c>
      <c r="L189" s="151">
        <f>Gülle!J$4</f>
        <v>41776.708333333336</v>
      </c>
      <c r="M189" s="151" t="s">
        <v>340</v>
      </c>
    </row>
    <row r="190" spans="1:13" s="143" customFormat="1" ht="26.25" customHeight="1">
      <c r="A190" s="145">
        <v>375</v>
      </c>
      <c r="B190" s="155" t="s">
        <v>311</v>
      </c>
      <c r="C190" s="146" t="e">
        <f>Gülle!#REF!</f>
        <v>#REF!</v>
      </c>
      <c r="D190" s="150" t="e">
        <f>Gülle!#REF!</f>
        <v>#REF!</v>
      </c>
      <c r="E190" s="150" t="e">
        <f>Gülle!#REF!</f>
        <v>#REF!</v>
      </c>
      <c r="F190" s="152" t="e">
        <f>Gülle!#REF!</f>
        <v>#REF!</v>
      </c>
      <c r="G190" s="153" t="e">
        <f>Gülle!#REF!</f>
        <v>#REF!</v>
      </c>
      <c r="H190" s="153" t="s">
        <v>257</v>
      </c>
      <c r="I190" s="153" t="str">
        <f>Gülle!G$4</f>
        <v>3 Kg.</v>
      </c>
      <c r="J190" s="147" t="str">
        <f>'YARIŞMA BİLGİLERİ'!$F$21</f>
        <v>Yıldız Kızlar</v>
      </c>
      <c r="K190" s="150" t="str">
        <f t="shared" si="10"/>
        <v>İzmir-Anadolu Yıldızlar Ligi Final Yarışmaları</v>
      </c>
      <c r="L190" s="151">
        <f>Gülle!J$4</f>
        <v>41776.708333333336</v>
      </c>
      <c r="M190" s="151" t="s">
        <v>340</v>
      </c>
    </row>
    <row r="191" spans="1:13" s="143" customFormat="1" ht="26.25" customHeight="1">
      <c r="A191" s="145">
        <v>376</v>
      </c>
      <c r="B191" s="155" t="s">
        <v>311</v>
      </c>
      <c r="C191" s="146" t="e">
        <f>Gülle!#REF!</f>
        <v>#REF!</v>
      </c>
      <c r="D191" s="150" t="e">
        <f>Gülle!#REF!</f>
        <v>#REF!</v>
      </c>
      <c r="E191" s="150" t="e">
        <f>Gülle!#REF!</f>
        <v>#REF!</v>
      </c>
      <c r="F191" s="152" t="e">
        <f>Gülle!#REF!</f>
        <v>#REF!</v>
      </c>
      <c r="G191" s="153" t="e">
        <f>Gülle!#REF!</f>
        <v>#REF!</v>
      </c>
      <c r="H191" s="153" t="s">
        <v>257</v>
      </c>
      <c r="I191" s="153" t="str">
        <f>Gülle!G$4</f>
        <v>3 Kg.</v>
      </c>
      <c r="J191" s="147" t="str">
        <f>'YARIŞMA BİLGİLERİ'!$F$21</f>
        <v>Yıldız Kızlar</v>
      </c>
      <c r="K191" s="150" t="str">
        <f t="shared" si="10"/>
        <v>İzmir-Anadolu Yıldızlar Ligi Final Yarışmaları</v>
      </c>
      <c r="L191" s="151">
        <f>Gülle!J$4</f>
        <v>41776.708333333336</v>
      </c>
      <c r="M191" s="151" t="s">
        <v>340</v>
      </c>
    </row>
    <row r="192" spans="1:13" s="143" customFormat="1" ht="26.25" customHeight="1">
      <c r="A192" s="145">
        <v>377</v>
      </c>
      <c r="B192" s="155" t="s">
        <v>311</v>
      </c>
      <c r="C192" s="146" t="e">
        <f>Gülle!#REF!</f>
        <v>#REF!</v>
      </c>
      <c r="D192" s="150" t="e">
        <f>Gülle!#REF!</f>
        <v>#REF!</v>
      </c>
      <c r="E192" s="150" t="e">
        <f>Gülle!#REF!</f>
        <v>#REF!</v>
      </c>
      <c r="F192" s="152" t="e">
        <f>Gülle!#REF!</f>
        <v>#REF!</v>
      </c>
      <c r="G192" s="153" t="e">
        <f>Gülle!#REF!</f>
        <v>#REF!</v>
      </c>
      <c r="H192" s="153" t="s">
        <v>257</v>
      </c>
      <c r="I192" s="153" t="str">
        <f>Gülle!G$4</f>
        <v>3 Kg.</v>
      </c>
      <c r="J192" s="147" t="str">
        <f>'YARIŞMA BİLGİLERİ'!$F$21</f>
        <v>Yıldız Kızlar</v>
      </c>
      <c r="K192" s="150" t="str">
        <f t="shared" si="10"/>
        <v>İzmir-Anadolu Yıldızlar Ligi Final Yarışmaları</v>
      </c>
      <c r="L192" s="151">
        <f>Gülle!J$4</f>
        <v>41776.708333333336</v>
      </c>
      <c r="M192" s="151" t="s">
        <v>340</v>
      </c>
    </row>
    <row r="193" spans="1:13" s="143" customFormat="1" ht="26.25" customHeight="1">
      <c r="A193" s="145">
        <v>378</v>
      </c>
      <c r="B193" s="155" t="s">
        <v>311</v>
      </c>
      <c r="C193" s="146" t="e">
        <f>Gülle!#REF!</f>
        <v>#REF!</v>
      </c>
      <c r="D193" s="150" t="e">
        <f>Gülle!#REF!</f>
        <v>#REF!</v>
      </c>
      <c r="E193" s="150" t="e">
        <f>Gülle!#REF!</f>
        <v>#REF!</v>
      </c>
      <c r="F193" s="152" t="e">
        <f>Gülle!#REF!</f>
        <v>#REF!</v>
      </c>
      <c r="G193" s="153" t="e">
        <f>Gülle!#REF!</f>
        <v>#REF!</v>
      </c>
      <c r="H193" s="153" t="s">
        <v>257</v>
      </c>
      <c r="I193" s="153" t="str">
        <f>Gülle!G$4</f>
        <v>3 Kg.</v>
      </c>
      <c r="J193" s="147" t="str">
        <f>'YARIŞMA BİLGİLERİ'!$F$21</f>
        <v>Yıldız Kızlar</v>
      </c>
      <c r="K193" s="150" t="str">
        <f t="shared" si="10"/>
        <v>İzmir-Anadolu Yıldızlar Ligi Final Yarışmaları</v>
      </c>
      <c r="L193" s="151">
        <f>Gülle!J$4</f>
        <v>41776.708333333336</v>
      </c>
      <c r="M193" s="151" t="s">
        <v>340</v>
      </c>
    </row>
    <row r="194" spans="1:13" s="143" customFormat="1" ht="26.25" customHeight="1">
      <c r="A194" s="145">
        <v>379</v>
      </c>
      <c r="B194" s="155" t="s">
        <v>311</v>
      </c>
      <c r="C194" s="146" t="e">
        <f>Gülle!#REF!</f>
        <v>#REF!</v>
      </c>
      <c r="D194" s="150" t="e">
        <f>Gülle!#REF!</f>
        <v>#REF!</v>
      </c>
      <c r="E194" s="150" t="e">
        <f>Gülle!#REF!</f>
        <v>#REF!</v>
      </c>
      <c r="F194" s="152" t="e">
        <f>Gülle!#REF!</f>
        <v>#REF!</v>
      </c>
      <c r="G194" s="153" t="e">
        <f>Gülle!#REF!</f>
        <v>#REF!</v>
      </c>
      <c r="H194" s="153" t="s">
        <v>257</v>
      </c>
      <c r="I194" s="153" t="str">
        <f>Gülle!G$4</f>
        <v>3 Kg.</v>
      </c>
      <c r="J194" s="147" t="str">
        <f>'YARIŞMA BİLGİLERİ'!$F$21</f>
        <v>Yıldız Kızlar</v>
      </c>
      <c r="K194" s="150" t="str">
        <f t="shared" si="10"/>
        <v>İzmir-Anadolu Yıldızlar Ligi Final Yarışmaları</v>
      </c>
      <c r="L194" s="151">
        <f>Gülle!J$4</f>
        <v>41776.708333333336</v>
      </c>
      <c r="M194" s="151" t="s">
        <v>340</v>
      </c>
    </row>
    <row r="195" spans="1:13" s="143" customFormat="1" ht="26.25" customHeight="1">
      <c r="A195" s="145">
        <v>380</v>
      </c>
      <c r="B195" s="155" t="s">
        <v>311</v>
      </c>
      <c r="C195" s="146" t="e">
        <f>Gülle!#REF!</f>
        <v>#REF!</v>
      </c>
      <c r="D195" s="150" t="e">
        <f>Gülle!#REF!</f>
        <v>#REF!</v>
      </c>
      <c r="E195" s="150" t="e">
        <f>Gülle!#REF!</f>
        <v>#REF!</v>
      </c>
      <c r="F195" s="152" t="e">
        <f>Gülle!#REF!</f>
        <v>#REF!</v>
      </c>
      <c r="G195" s="153" t="e">
        <f>Gülle!#REF!</f>
        <v>#REF!</v>
      </c>
      <c r="H195" s="153" t="s">
        <v>257</v>
      </c>
      <c r="I195" s="153" t="str">
        <f>Gülle!G$4</f>
        <v>3 Kg.</v>
      </c>
      <c r="J195" s="147" t="str">
        <f>'YARIŞMA BİLGİLERİ'!$F$21</f>
        <v>Yıldız Kızlar</v>
      </c>
      <c r="K195" s="150" t="str">
        <f t="shared" si="10"/>
        <v>İzmir-Anadolu Yıldızlar Ligi Final Yarışmaları</v>
      </c>
      <c r="L195" s="151">
        <f>Gülle!J$4</f>
        <v>41776.708333333336</v>
      </c>
      <c r="M195" s="151" t="s">
        <v>340</v>
      </c>
    </row>
    <row r="196" spans="1:13" s="143" customFormat="1" ht="26.25" customHeight="1">
      <c r="A196" s="145">
        <v>381</v>
      </c>
      <c r="B196" s="155" t="s">
        <v>311</v>
      </c>
      <c r="C196" s="146" t="e">
        <f>Gülle!#REF!</f>
        <v>#REF!</v>
      </c>
      <c r="D196" s="150" t="e">
        <f>Gülle!#REF!</f>
        <v>#REF!</v>
      </c>
      <c r="E196" s="150" t="e">
        <f>Gülle!#REF!</f>
        <v>#REF!</v>
      </c>
      <c r="F196" s="152" t="e">
        <f>Gülle!#REF!</f>
        <v>#REF!</v>
      </c>
      <c r="G196" s="153" t="e">
        <f>Gülle!#REF!</f>
        <v>#REF!</v>
      </c>
      <c r="H196" s="153" t="s">
        <v>257</v>
      </c>
      <c r="I196" s="153" t="str">
        <f>Gülle!G$4</f>
        <v>3 Kg.</v>
      </c>
      <c r="J196" s="147" t="str">
        <f>'YARIŞMA BİLGİLERİ'!$F$21</f>
        <v>Yıldız Kızlar</v>
      </c>
      <c r="K196" s="150" t="str">
        <f t="shared" si="10"/>
        <v>İzmir-Anadolu Yıldızlar Ligi Final Yarışmaları</v>
      </c>
      <c r="L196" s="151">
        <f>Gülle!J$4</f>
        <v>41776.708333333336</v>
      </c>
      <c r="M196" s="151" t="s">
        <v>340</v>
      </c>
    </row>
    <row r="197" spans="1:13" s="143" customFormat="1" ht="26.25" customHeight="1">
      <c r="A197" s="145">
        <v>382</v>
      </c>
      <c r="B197" s="155" t="s">
        <v>311</v>
      </c>
      <c r="C197" s="146" t="e">
        <f>Gülle!#REF!</f>
        <v>#REF!</v>
      </c>
      <c r="D197" s="150" t="e">
        <f>Gülle!#REF!</f>
        <v>#REF!</v>
      </c>
      <c r="E197" s="150" t="e">
        <f>Gülle!#REF!</f>
        <v>#REF!</v>
      </c>
      <c r="F197" s="152" t="e">
        <f>Gülle!#REF!</f>
        <v>#REF!</v>
      </c>
      <c r="G197" s="153" t="e">
        <f>Gülle!#REF!</f>
        <v>#REF!</v>
      </c>
      <c r="H197" s="153" t="s">
        <v>257</v>
      </c>
      <c r="I197" s="153" t="str">
        <f>Gülle!G$4</f>
        <v>3 Kg.</v>
      </c>
      <c r="J197" s="147" t="str">
        <f>'YARIŞMA BİLGİLERİ'!$F$21</f>
        <v>Yıldız Kızlar</v>
      </c>
      <c r="K197" s="150" t="str">
        <f t="shared" si="10"/>
        <v>İzmir-Anadolu Yıldızlar Ligi Final Yarışmaları</v>
      </c>
      <c r="L197" s="151">
        <f>Gülle!J$4</f>
        <v>41776.708333333336</v>
      </c>
      <c r="M197" s="151" t="s">
        <v>340</v>
      </c>
    </row>
    <row r="198" spans="1:13" s="143" customFormat="1" ht="26.25" customHeight="1">
      <c r="A198" s="145">
        <v>383</v>
      </c>
      <c r="B198" s="155" t="s">
        <v>311</v>
      </c>
      <c r="C198" s="146" t="e">
        <f>Gülle!#REF!</f>
        <v>#REF!</v>
      </c>
      <c r="D198" s="150" t="e">
        <f>Gülle!#REF!</f>
        <v>#REF!</v>
      </c>
      <c r="E198" s="150" t="e">
        <f>Gülle!#REF!</f>
        <v>#REF!</v>
      </c>
      <c r="F198" s="152" t="e">
        <f>Gülle!#REF!</f>
        <v>#REF!</v>
      </c>
      <c r="G198" s="153" t="e">
        <f>Gülle!#REF!</f>
        <v>#REF!</v>
      </c>
      <c r="H198" s="153" t="s">
        <v>257</v>
      </c>
      <c r="I198" s="153" t="str">
        <f>Gülle!G$4</f>
        <v>3 Kg.</v>
      </c>
      <c r="J198" s="147" t="str">
        <f>'YARIŞMA BİLGİLERİ'!$F$21</f>
        <v>Yıldız Kızlar</v>
      </c>
      <c r="K198" s="150" t="str">
        <f t="shared" si="10"/>
        <v>İzmir-Anadolu Yıldızlar Ligi Final Yarışmaları</v>
      </c>
      <c r="L198" s="151">
        <f>Gülle!J$4</f>
        <v>41776.708333333336</v>
      </c>
      <c r="M198" s="151" t="s">
        <v>340</v>
      </c>
    </row>
    <row r="199" spans="1:13" s="143" customFormat="1" ht="26.25" customHeight="1">
      <c r="A199" s="145">
        <v>384</v>
      </c>
      <c r="B199" s="155" t="s">
        <v>311</v>
      </c>
      <c r="C199" s="146" t="e">
        <f>Gülle!#REF!</f>
        <v>#REF!</v>
      </c>
      <c r="D199" s="150" t="e">
        <f>Gülle!#REF!</f>
        <v>#REF!</v>
      </c>
      <c r="E199" s="150" t="e">
        <f>Gülle!#REF!</f>
        <v>#REF!</v>
      </c>
      <c r="F199" s="152" t="e">
        <f>Gülle!#REF!</f>
        <v>#REF!</v>
      </c>
      <c r="G199" s="153" t="e">
        <f>Gülle!#REF!</f>
        <v>#REF!</v>
      </c>
      <c r="H199" s="153" t="s">
        <v>257</v>
      </c>
      <c r="I199" s="153" t="str">
        <f>Gülle!G$4</f>
        <v>3 Kg.</v>
      </c>
      <c r="J199" s="147" t="str">
        <f>'YARIŞMA BİLGİLERİ'!$F$21</f>
        <v>Yıldız Kızlar</v>
      </c>
      <c r="K199" s="150" t="str">
        <f t="shared" si="10"/>
        <v>İzmir-Anadolu Yıldızlar Ligi Final Yarışmaları</v>
      </c>
      <c r="L199" s="151">
        <f>Gülle!J$4</f>
        <v>41776.708333333336</v>
      </c>
      <c r="M199" s="151" t="s">
        <v>340</v>
      </c>
    </row>
    <row r="200" spans="1:13" s="143" customFormat="1" ht="26.25" customHeight="1">
      <c r="A200" s="145">
        <v>385</v>
      </c>
      <c r="B200" s="155" t="s">
        <v>311</v>
      </c>
      <c r="C200" s="146" t="e">
        <f>Gülle!#REF!</f>
        <v>#REF!</v>
      </c>
      <c r="D200" s="150" t="e">
        <f>Gülle!#REF!</f>
        <v>#REF!</v>
      </c>
      <c r="E200" s="150" t="e">
        <f>Gülle!#REF!</f>
        <v>#REF!</v>
      </c>
      <c r="F200" s="152" t="e">
        <f>Gülle!#REF!</f>
        <v>#REF!</v>
      </c>
      <c r="G200" s="153" t="e">
        <f>Gülle!#REF!</f>
        <v>#REF!</v>
      </c>
      <c r="H200" s="153" t="s">
        <v>257</v>
      </c>
      <c r="I200" s="153" t="str">
        <f>Gülle!G$4</f>
        <v>3 Kg.</v>
      </c>
      <c r="J200" s="147" t="str">
        <f>'YARIŞMA BİLGİLERİ'!$F$21</f>
        <v>Yıldız Kızlar</v>
      </c>
      <c r="K200" s="150" t="str">
        <f t="shared" si="10"/>
        <v>İzmir-Anadolu Yıldızlar Ligi Final Yarışmaları</v>
      </c>
      <c r="L200" s="151">
        <f>Gülle!J$4</f>
        <v>41776.708333333336</v>
      </c>
      <c r="M200" s="151" t="s">
        <v>340</v>
      </c>
    </row>
    <row r="201" spans="1:13" s="143" customFormat="1" ht="26.25" customHeight="1">
      <c r="A201" s="145">
        <v>451</v>
      </c>
      <c r="B201" s="155" t="s">
        <v>222</v>
      </c>
      <c r="C201" s="146" t="str">
        <f>'4x100m.'!C8</f>
        <v>25.02.2001
02.03.2000
07.02.2000
03.07.2000</v>
      </c>
      <c r="D201" s="150" t="str">
        <f>'4x100m.'!D8</f>
        <v>ELİF YİĞİT
YAPRAK ALPER
RÜMEYSA ÖKDEM
LEYLA YANARDAĞ</v>
      </c>
      <c r="E201" s="150" t="str">
        <f>'4x100m.'!E8</f>
        <v>BURSA</v>
      </c>
      <c r="F201" s="191">
        <f>'4x100m.'!F8</f>
        <v>5348</v>
      </c>
      <c r="G201" s="153">
        <f>'4x100m.'!A8</f>
        <v>1</v>
      </c>
      <c r="H201" s="153" t="s">
        <v>222</v>
      </c>
      <c r="I201" s="153"/>
      <c r="J201" s="147" t="str">
        <f>'YARIŞMA BİLGİLERİ'!$F$21</f>
        <v>Yıldız Kızlar</v>
      </c>
      <c r="K201" s="150" t="str">
        <f aca="true" t="shared" si="11" ref="K201:K264">CONCATENATE(K$1,"-",A$1)</f>
        <v>İzmir-Anadolu Yıldızlar Ligi Final Yarışmaları</v>
      </c>
      <c r="L201" s="151">
        <f>'4x100m.'!N$4</f>
        <v>41777.46527777778</v>
      </c>
      <c r="M201" s="151" t="s">
        <v>340</v>
      </c>
    </row>
    <row r="202" spans="1:13" s="143" customFormat="1" ht="26.25" customHeight="1">
      <c r="A202" s="145">
        <v>452</v>
      </c>
      <c r="B202" s="155" t="s">
        <v>222</v>
      </c>
      <c r="C202" s="146" t="str">
        <f>'4x100m.'!C9</f>
        <v>01.01.2001
09.06.2000
20.03.2001
15.05.2001</v>
      </c>
      <c r="D202" s="150" t="str">
        <f>'4x100m.'!D9</f>
        <v>PINAR ATUĞ
BAŞAK GÜL
RÜYANUR TOKAÇ
İREM ZEHRA KARABABA</v>
      </c>
      <c r="E202" s="150" t="str">
        <f>'4x100m.'!E9</f>
        <v>İSTANBUL ANADOLU</v>
      </c>
      <c r="F202" s="191">
        <f>'4x100m.'!F9</f>
        <v>5407</v>
      </c>
      <c r="G202" s="153">
        <f>'4x100m.'!A9</f>
        <v>2</v>
      </c>
      <c r="H202" s="153" t="s">
        <v>222</v>
      </c>
      <c r="I202" s="153"/>
      <c r="J202" s="147" t="str">
        <f>'YARIŞMA BİLGİLERİ'!$F$21</f>
        <v>Yıldız Kızlar</v>
      </c>
      <c r="K202" s="150" t="str">
        <f t="shared" si="11"/>
        <v>İzmir-Anadolu Yıldızlar Ligi Final Yarışmaları</v>
      </c>
      <c r="L202" s="151">
        <f>'4x100m.'!N$4</f>
        <v>41777.46527777778</v>
      </c>
      <c r="M202" s="151" t="s">
        <v>340</v>
      </c>
    </row>
    <row r="203" spans="1:13" s="143" customFormat="1" ht="26.25" customHeight="1">
      <c r="A203" s="145">
        <v>453</v>
      </c>
      <c r="B203" s="155" t="s">
        <v>222</v>
      </c>
      <c r="C203" s="146" t="str">
        <f>'4x100m.'!C10</f>
        <v>16.05.2000
03.10.2001
10.10.2000
23.11.2000</v>
      </c>
      <c r="D203" s="150" t="str">
        <f>'4x100m.'!D10</f>
        <v>SUDE GEDİK                         MERVE ÇİFTÇİ                        ALEYNA BIÇAKÇI                   MELİKE MALKOÇ</v>
      </c>
      <c r="E203" s="150" t="str">
        <f>'4x100m.'!E10</f>
        <v>ZONGULDAK</v>
      </c>
      <c r="F203" s="191">
        <f>'4x100m.'!F10</f>
        <v>5412</v>
      </c>
      <c r="G203" s="153">
        <f>'4x100m.'!A10</f>
        <v>3</v>
      </c>
      <c r="H203" s="153" t="s">
        <v>222</v>
      </c>
      <c r="I203" s="153"/>
      <c r="J203" s="147" t="str">
        <f>'YARIŞMA BİLGİLERİ'!$F$21</f>
        <v>Yıldız Kızlar</v>
      </c>
      <c r="K203" s="150" t="str">
        <f t="shared" si="11"/>
        <v>İzmir-Anadolu Yıldızlar Ligi Final Yarışmaları</v>
      </c>
      <c r="L203" s="151">
        <f>'4x100m.'!N$4</f>
        <v>41777.46527777778</v>
      </c>
      <c r="M203" s="151" t="s">
        <v>340</v>
      </c>
    </row>
    <row r="204" spans="1:13" s="143" customFormat="1" ht="26.25" customHeight="1">
      <c r="A204" s="145">
        <v>454</v>
      </c>
      <c r="B204" s="155" t="s">
        <v>222</v>
      </c>
      <c r="C204" s="146" t="str">
        <f>'4x100m.'!C11</f>
        <v>11.04.2000
31.05.2000
04.09.2000
01.01.2000</v>
      </c>
      <c r="D204" s="150" t="str">
        <f>'4x100m.'!D11</f>
        <v>ÖZLEM GÜZEL  
DERYANUR KILIÇ
SENA NUR AKGÜN
MİZGİN AY</v>
      </c>
      <c r="E204" s="150" t="str">
        <f>'4x100m.'!E11</f>
        <v>ANKARA</v>
      </c>
      <c r="F204" s="191">
        <f>'4x100m.'!F11</f>
        <v>5420</v>
      </c>
      <c r="G204" s="153">
        <f>'4x100m.'!A11</f>
        <v>4</v>
      </c>
      <c r="H204" s="153" t="s">
        <v>222</v>
      </c>
      <c r="I204" s="153"/>
      <c r="J204" s="147" t="str">
        <f>'YARIŞMA BİLGİLERİ'!$F$21</f>
        <v>Yıldız Kızlar</v>
      </c>
      <c r="K204" s="150" t="str">
        <f t="shared" si="11"/>
        <v>İzmir-Anadolu Yıldızlar Ligi Final Yarışmaları</v>
      </c>
      <c r="L204" s="151">
        <f>'4x100m.'!N$4</f>
        <v>41777.46527777778</v>
      </c>
      <c r="M204" s="151" t="s">
        <v>340</v>
      </c>
    </row>
    <row r="205" spans="1:13" s="143" customFormat="1" ht="26.25" customHeight="1">
      <c r="A205" s="145">
        <v>455</v>
      </c>
      <c r="B205" s="155" t="s">
        <v>222</v>
      </c>
      <c r="C205" s="146" t="str">
        <f>'4x100m.'!C12</f>
        <v>27.11.2001
25.01.2001
16.02.2000
10.03.2000</v>
      </c>
      <c r="D205" s="150" t="str">
        <f>'4x100m.'!D12</f>
        <v>MELEK ÇOBAN
ALMİNA MALKOÇ
NURHAN ARDAL
EYMEN MUSAOĞLU</v>
      </c>
      <c r="E205" s="150" t="str">
        <f>'4x100m.'!E12</f>
        <v>TEKİRDAĞ</v>
      </c>
      <c r="F205" s="191">
        <f>'4x100m.'!F12</f>
        <v>5426</v>
      </c>
      <c r="G205" s="153">
        <f>'4x100m.'!A12</f>
        <v>5</v>
      </c>
      <c r="H205" s="153" t="s">
        <v>222</v>
      </c>
      <c r="I205" s="153"/>
      <c r="J205" s="147" t="str">
        <f>'YARIŞMA BİLGİLERİ'!$F$21</f>
        <v>Yıldız Kızlar</v>
      </c>
      <c r="K205" s="150" t="str">
        <f t="shared" si="11"/>
        <v>İzmir-Anadolu Yıldızlar Ligi Final Yarışmaları</v>
      </c>
      <c r="L205" s="151">
        <f>'4x100m.'!N$4</f>
        <v>41777.46527777778</v>
      </c>
      <c r="M205" s="151" t="s">
        <v>340</v>
      </c>
    </row>
    <row r="206" spans="1:13" s="143" customFormat="1" ht="26.25" customHeight="1">
      <c r="A206" s="145">
        <v>456</v>
      </c>
      <c r="B206" s="155" t="s">
        <v>222</v>
      </c>
      <c r="C206" s="146" t="str">
        <f>'4x100m.'!C13</f>
        <v>23.03.2001
25.06.2000
04.10.2000
04.10.2000</v>
      </c>
      <c r="D206" s="150" t="str">
        <f>'4x100m.'!D13</f>
        <v>SEVGİ PINAR
İREM KARACAOĞLAN
SEDA PINAR
ESRA BARAN</v>
      </c>
      <c r="E206" s="150" t="str">
        <f>'4x100m.'!E13</f>
        <v>ADANA</v>
      </c>
      <c r="F206" s="191">
        <f>'4x100m.'!F13</f>
        <v>5457</v>
      </c>
      <c r="G206" s="153">
        <f>'4x100m.'!A13</f>
        <v>6</v>
      </c>
      <c r="H206" s="153" t="s">
        <v>222</v>
      </c>
      <c r="I206" s="153"/>
      <c r="J206" s="147" t="str">
        <f>'YARIŞMA BİLGİLERİ'!$F$21</f>
        <v>Yıldız Kızlar</v>
      </c>
      <c r="K206" s="150" t="str">
        <f t="shared" si="11"/>
        <v>İzmir-Anadolu Yıldızlar Ligi Final Yarışmaları</v>
      </c>
      <c r="L206" s="151">
        <f>'4x100m.'!N$4</f>
        <v>41777.46527777778</v>
      </c>
      <c r="M206" s="151" t="s">
        <v>340</v>
      </c>
    </row>
    <row r="207" spans="1:13" s="143" customFormat="1" ht="26.25" customHeight="1">
      <c r="A207" s="145">
        <v>457</v>
      </c>
      <c r="B207" s="155" t="s">
        <v>222</v>
      </c>
      <c r="C207" s="146" t="str">
        <f>'4x100m.'!C14</f>
        <v>18.08.2000
01.06.2000
01.02.2001
01.01.2000</v>
      </c>
      <c r="D207" s="150" t="str">
        <f>'4x100m.'!D14</f>
        <v>EBRU YILMAZ
HATİCE N. KAYA
RAHİME ERGÜL
DİLARA ÇIKMAZ</v>
      </c>
      <c r="E207" s="150" t="str">
        <f>'4x100m.'!E14</f>
        <v>GAZİANTEP</v>
      </c>
      <c r="F207" s="191">
        <f>'4x100m.'!F14</f>
        <v>5502</v>
      </c>
      <c r="G207" s="153">
        <f>'4x100m.'!A14</f>
        <v>7</v>
      </c>
      <c r="H207" s="153" t="s">
        <v>222</v>
      </c>
      <c r="I207" s="153"/>
      <c r="J207" s="147" t="str">
        <f>'YARIŞMA BİLGİLERİ'!$F$21</f>
        <v>Yıldız Kızlar</v>
      </c>
      <c r="K207" s="150" t="str">
        <f t="shared" si="11"/>
        <v>İzmir-Anadolu Yıldızlar Ligi Final Yarışmaları</v>
      </c>
      <c r="L207" s="151">
        <f>'4x100m.'!N$4</f>
        <v>41777.46527777778</v>
      </c>
      <c r="M207" s="151" t="s">
        <v>340</v>
      </c>
    </row>
    <row r="208" spans="1:13" s="143" customFormat="1" ht="26.25" customHeight="1">
      <c r="A208" s="145">
        <v>458</v>
      </c>
      <c r="B208" s="155" t="s">
        <v>222</v>
      </c>
      <c r="C208" s="146" t="str">
        <f>'4x100m.'!C15</f>
        <v>30.05.2000
16.09.2000
25.04.2002
04.06.2000</v>
      </c>
      <c r="D208" s="150" t="str">
        <f>'4x100m.'!D15</f>
        <v>KARDELEN DEMİR
HAVANUR DEMİR
GÜLSE BEYZA USTA     
AYSUN ARDAL</v>
      </c>
      <c r="E208" s="150" t="str">
        <f>'4x100m.'!E15</f>
        <v>SAMSUN</v>
      </c>
      <c r="F208" s="191">
        <f>'4x100m.'!F15</f>
        <v>5507</v>
      </c>
      <c r="G208" s="153">
        <f>'4x100m.'!A15</f>
        <v>8</v>
      </c>
      <c r="H208" s="153" t="s">
        <v>222</v>
      </c>
      <c r="I208" s="153"/>
      <c r="J208" s="147" t="str">
        <f>'YARIŞMA BİLGİLERİ'!$F$21</f>
        <v>Yıldız Kızlar</v>
      </c>
      <c r="K208" s="150" t="str">
        <f t="shared" si="11"/>
        <v>İzmir-Anadolu Yıldızlar Ligi Final Yarışmaları</v>
      </c>
      <c r="L208" s="151">
        <f>'4x100m.'!N$4</f>
        <v>41777.46527777778</v>
      </c>
      <c r="M208" s="151" t="s">
        <v>340</v>
      </c>
    </row>
    <row r="209" spans="1:13" s="143" customFormat="1" ht="26.25" customHeight="1">
      <c r="A209" s="145">
        <v>459</v>
      </c>
      <c r="B209" s="155" t="s">
        <v>222</v>
      </c>
      <c r="C209" s="146" t="str">
        <f>'4x100m.'!C16</f>
        <v>17.07.2000
06.11.2000
13.02.2000  25.06.2002</v>
      </c>
      <c r="D209" s="150" t="str">
        <f>'4x100m.'!D16</f>
        <v>GÖKÇE YAMİÇ      BEYZANUR YAVUZ   DİLARA ARSLAN              RUMEYSA KIRIMLI                                                                                                                                                                                                                                                                                                                                                                                                                                                                                                                                                                                                                                                                                                                                 </v>
      </c>
      <c r="E209" s="150" t="str">
        <f>'4x100m.'!E16</f>
        <v>TRABZON</v>
      </c>
      <c r="F209" s="191">
        <f>'4x100m.'!F16</f>
        <v>5582</v>
      </c>
      <c r="G209" s="153">
        <f>'4x100m.'!A16</f>
        <v>9</v>
      </c>
      <c r="H209" s="153" t="s">
        <v>222</v>
      </c>
      <c r="I209" s="153"/>
      <c r="J209" s="147" t="str">
        <f>'YARIŞMA BİLGİLERİ'!$F$21</f>
        <v>Yıldız Kızlar</v>
      </c>
      <c r="K209" s="150" t="str">
        <f t="shared" si="11"/>
        <v>İzmir-Anadolu Yıldızlar Ligi Final Yarışmaları</v>
      </c>
      <c r="L209" s="151">
        <f>'4x100m.'!N$4</f>
        <v>41777.46527777778</v>
      </c>
      <c r="M209" s="151" t="s">
        <v>340</v>
      </c>
    </row>
    <row r="210" spans="1:13" s="143" customFormat="1" ht="26.25" customHeight="1">
      <c r="A210" s="145">
        <v>460</v>
      </c>
      <c r="B210" s="155" t="s">
        <v>222</v>
      </c>
      <c r="C210" s="146" t="str">
        <f>'4x100m.'!C17</f>
        <v>15.02.2001
04.06.2000
18.01.2001
03.03.2000</v>
      </c>
      <c r="D210" s="150" t="str">
        <f>'4x100m.'!D17</f>
        <v>MEDİNE ÖKTE
SEHER ALATAŞ  
ZEKİYE YACAN                              
ZEHRA AKDAĞ                        </v>
      </c>
      <c r="E210" s="150" t="str">
        <f>'4x100m.'!E17</f>
        <v>ŞANLIURFA</v>
      </c>
      <c r="F210" s="191">
        <f>'4x100m.'!F17</f>
        <v>5665</v>
      </c>
      <c r="G210" s="153">
        <f>'4x100m.'!A17</f>
        <v>10</v>
      </c>
      <c r="H210" s="153" t="s">
        <v>222</v>
      </c>
      <c r="I210" s="153"/>
      <c r="J210" s="147" t="str">
        <f>'YARIŞMA BİLGİLERİ'!$F$21</f>
        <v>Yıldız Kızlar</v>
      </c>
      <c r="K210" s="150" t="str">
        <f t="shared" si="11"/>
        <v>İzmir-Anadolu Yıldızlar Ligi Final Yarışmaları</v>
      </c>
      <c r="L210" s="151">
        <f>'4x100m.'!N$4</f>
        <v>41777.46527777778</v>
      </c>
      <c r="M210" s="151" t="s">
        <v>340</v>
      </c>
    </row>
    <row r="211" spans="1:13" s="143" customFormat="1" ht="26.25" customHeight="1">
      <c r="A211" s="145">
        <v>461</v>
      </c>
      <c r="B211" s="155" t="s">
        <v>222</v>
      </c>
      <c r="C211" s="146" t="str">
        <f>'4x100m.'!C18</f>
        <v>02.07.2000
01.07.2001
14.02.2001
11.07.2000</v>
      </c>
      <c r="D211" s="150" t="str">
        <f>'4x100m.'!D18</f>
        <v>BAHAR GÖK
BERFİN BARIŞER
ŞEYMA NUR YILDIRIM
MEHTAP ALTUN</v>
      </c>
      <c r="E211" s="150" t="str">
        <f>'4x100m.'!E18</f>
        <v>MUŞ</v>
      </c>
      <c r="F211" s="191">
        <f>'4x100m.'!F18</f>
        <v>5910</v>
      </c>
      <c r="G211" s="153">
        <f>'4x100m.'!A18</f>
        <v>11</v>
      </c>
      <c r="H211" s="153" t="s">
        <v>222</v>
      </c>
      <c r="I211" s="153"/>
      <c r="J211" s="147" t="str">
        <f>'YARIŞMA BİLGİLERİ'!$F$21</f>
        <v>Yıldız Kızlar</v>
      </c>
      <c r="K211" s="150" t="str">
        <f t="shared" si="11"/>
        <v>İzmir-Anadolu Yıldızlar Ligi Final Yarışmaları</v>
      </c>
      <c r="L211" s="151">
        <f>'4x100m.'!N$4</f>
        <v>41777.46527777778</v>
      </c>
      <c r="M211" s="151" t="s">
        <v>340</v>
      </c>
    </row>
    <row r="212" spans="1:13" s="143" customFormat="1" ht="26.25" customHeight="1">
      <c r="A212" s="145">
        <v>462</v>
      </c>
      <c r="B212" s="155" t="s">
        <v>222</v>
      </c>
      <c r="C212" s="146" t="str">
        <f>'4x100m.'!C19</f>
        <v>26.03.2001
25.09.2000
10.01.2000
01.01.2000</v>
      </c>
      <c r="D212" s="150" t="str">
        <f>'4x100m.'!D19</f>
        <v>MELİSSA KALE
ŞEVVAL AYAZ
ESRA KILIÇÇIOĞLU
S.BİÇER</v>
      </c>
      <c r="E212" s="150" t="str">
        <f>'4x100m.'!E19</f>
        <v>MERSİN</v>
      </c>
      <c r="F212" s="191" t="str">
        <f>'4x100m.'!F19</f>
        <v>DNF</v>
      </c>
      <c r="G212" s="153">
        <f>'4x100m.'!A19</f>
        <v>12</v>
      </c>
      <c r="H212" s="153" t="s">
        <v>222</v>
      </c>
      <c r="I212" s="153"/>
      <c r="J212" s="147" t="str">
        <f>'YARIŞMA BİLGİLERİ'!$F$21</f>
        <v>Yıldız Kızlar</v>
      </c>
      <c r="K212" s="150" t="str">
        <f t="shared" si="11"/>
        <v>İzmir-Anadolu Yıldızlar Ligi Final Yarışmaları</v>
      </c>
      <c r="L212" s="151">
        <f>'4x100m.'!N$4</f>
        <v>41777.46527777778</v>
      </c>
      <c r="M212" s="151" t="s">
        <v>340</v>
      </c>
    </row>
    <row r="213" spans="1:13" s="143" customFormat="1" ht="26.25" customHeight="1">
      <c r="A213" s="145">
        <v>463</v>
      </c>
      <c r="B213" s="155" t="s">
        <v>222</v>
      </c>
      <c r="C213" s="146">
        <f>'4x100m.'!C20</f>
        <v>0</v>
      </c>
      <c r="D213" s="150">
        <f>'4x100m.'!D20</f>
        <v>0</v>
      </c>
      <c r="E213" s="150">
        <f>'4x100m.'!E20</f>
        <v>0</v>
      </c>
      <c r="F213" s="191">
        <f>'4x100m.'!F20</f>
        <v>0</v>
      </c>
      <c r="G213" s="153">
        <f>'4x100m.'!A20</f>
        <v>13</v>
      </c>
      <c r="H213" s="153" t="s">
        <v>222</v>
      </c>
      <c r="I213" s="153"/>
      <c r="J213" s="147" t="str">
        <f>'YARIŞMA BİLGİLERİ'!$F$21</f>
        <v>Yıldız Kızlar</v>
      </c>
      <c r="K213" s="150" t="str">
        <f t="shared" si="11"/>
        <v>İzmir-Anadolu Yıldızlar Ligi Final Yarışmaları</v>
      </c>
      <c r="L213" s="151">
        <f>'4x100m.'!N$4</f>
        <v>41777.46527777778</v>
      </c>
      <c r="M213" s="151" t="s">
        <v>340</v>
      </c>
    </row>
    <row r="214" spans="1:13" s="143" customFormat="1" ht="26.25" customHeight="1">
      <c r="A214" s="145">
        <v>464</v>
      </c>
      <c r="B214" s="155" t="s">
        <v>222</v>
      </c>
      <c r="C214" s="146">
        <f>'4x100m.'!C21</f>
        <v>0</v>
      </c>
      <c r="D214" s="150">
        <f>'4x100m.'!D21</f>
        <v>0</v>
      </c>
      <c r="E214" s="150">
        <f>'4x100m.'!E21</f>
        <v>0</v>
      </c>
      <c r="F214" s="191">
        <f>'4x100m.'!F21</f>
        <v>0</v>
      </c>
      <c r="G214" s="153">
        <f>'4x100m.'!A21</f>
        <v>14</v>
      </c>
      <c r="H214" s="153" t="s">
        <v>222</v>
      </c>
      <c r="I214" s="153"/>
      <c r="J214" s="147" t="str">
        <f>'YARIŞMA BİLGİLERİ'!$F$21</f>
        <v>Yıldız Kızlar</v>
      </c>
      <c r="K214" s="150" t="str">
        <f t="shared" si="11"/>
        <v>İzmir-Anadolu Yıldızlar Ligi Final Yarışmaları</v>
      </c>
      <c r="L214" s="151">
        <f>'4x100m.'!N$4</f>
        <v>41777.46527777778</v>
      </c>
      <c r="M214" s="151" t="s">
        <v>340</v>
      </c>
    </row>
    <row r="215" spans="1:13" s="143" customFormat="1" ht="26.25" customHeight="1">
      <c r="A215" s="145">
        <v>465</v>
      </c>
      <c r="B215" s="155" t="s">
        <v>222</v>
      </c>
      <c r="C215" s="146">
        <f>'4x100m.'!C22</f>
        <v>0</v>
      </c>
      <c r="D215" s="150">
        <f>'4x100m.'!D22</f>
        <v>0</v>
      </c>
      <c r="E215" s="150">
        <f>'4x100m.'!E22</f>
        <v>0</v>
      </c>
      <c r="F215" s="191">
        <f>'4x100m.'!F22</f>
        <v>0</v>
      </c>
      <c r="G215" s="153">
        <f>'4x100m.'!A22</f>
        <v>15</v>
      </c>
      <c r="H215" s="153" t="s">
        <v>222</v>
      </c>
      <c r="I215" s="153"/>
      <c r="J215" s="147" t="str">
        <f>'YARIŞMA BİLGİLERİ'!$F$21</f>
        <v>Yıldız Kızlar</v>
      </c>
      <c r="K215" s="150" t="str">
        <f t="shared" si="11"/>
        <v>İzmir-Anadolu Yıldızlar Ligi Final Yarışmaları</v>
      </c>
      <c r="L215" s="151">
        <f>'4x100m.'!N$4</f>
        <v>41777.46527777778</v>
      </c>
      <c r="M215" s="151" t="s">
        <v>340</v>
      </c>
    </row>
    <row r="216" spans="1:13" s="143" customFormat="1" ht="26.25" customHeight="1">
      <c r="A216" s="145">
        <v>466</v>
      </c>
      <c r="B216" s="155" t="s">
        <v>222</v>
      </c>
      <c r="C216" s="146">
        <f>'4x100m.'!C23</f>
        <v>0</v>
      </c>
      <c r="D216" s="150">
        <f>'4x100m.'!D23</f>
        <v>0</v>
      </c>
      <c r="E216" s="150">
        <f>'4x100m.'!E23</f>
        <v>0</v>
      </c>
      <c r="F216" s="191">
        <f>'4x100m.'!F23</f>
        <v>0</v>
      </c>
      <c r="G216" s="153">
        <f>'4x100m.'!A23</f>
        <v>16</v>
      </c>
      <c r="H216" s="153" t="s">
        <v>222</v>
      </c>
      <c r="I216" s="153"/>
      <c r="J216" s="147" t="str">
        <f>'YARIŞMA BİLGİLERİ'!$F$21</f>
        <v>Yıldız Kızlar</v>
      </c>
      <c r="K216" s="150" t="str">
        <f t="shared" si="11"/>
        <v>İzmir-Anadolu Yıldızlar Ligi Final Yarışmaları</v>
      </c>
      <c r="L216" s="151">
        <f>'4x100m.'!N$4</f>
        <v>41777.46527777778</v>
      </c>
      <c r="M216" s="151" t="s">
        <v>340</v>
      </c>
    </row>
    <row r="217" spans="1:13" s="143" customFormat="1" ht="26.25" customHeight="1">
      <c r="A217" s="145">
        <v>467</v>
      </c>
      <c r="B217" s="155" t="s">
        <v>222</v>
      </c>
      <c r="C217" s="146">
        <f>'4x100m.'!C24</f>
        <v>0</v>
      </c>
      <c r="D217" s="150">
        <f>'4x100m.'!D24</f>
        <v>0</v>
      </c>
      <c r="E217" s="150">
        <f>'4x100m.'!E24</f>
        <v>0</v>
      </c>
      <c r="F217" s="191">
        <f>'4x100m.'!F24</f>
        <v>0</v>
      </c>
      <c r="G217" s="153">
        <f>'4x100m.'!A24</f>
        <v>17</v>
      </c>
      <c r="H217" s="153" t="s">
        <v>222</v>
      </c>
      <c r="I217" s="153"/>
      <c r="J217" s="147" t="str">
        <f>'YARIŞMA BİLGİLERİ'!$F$21</f>
        <v>Yıldız Kızlar</v>
      </c>
      <c r="K217" s="150" t="str">
        <f t="shared" si="11"/>
        <v>İzmir-Anadolu Yıldızlar Ligi Final Yarışmaları</v>
      </c>
      <c r="L217" s="151">
        <f>'4x100m.'!N$4</f>
        <v>41777.46527777778</v>
      </c>
      <c r="M217" s="151" t="s">
        <v>340</v>
      </c>
    </row>
    <row r="218" spans="1:13" s="143" customFormat="1" ht="26.25" customHeight="1">
      <c r="A218" s="145">
        <v>468</v>
      </c>
      <c r="B218" s="155" t="s">
        <v>222</v>
      </c>
      <c r="C218" s="146">
        <f>'4x100m.'!C25</f>
        <v>0</v>
      </c>
      <c r="D218" s="150">
        <f>'4x100m.'!D25</f>
        <v>0</v>
      </c>
      <c r="E218" s="150">
        <f>'4x100m.'!E25</f>
        <v>0</v>
      </c>
      <c r="F218" s="191">
        <f>'4x100m.'!F25</f>
        <v>0</v>
      </c>
      <c r="G218" s="153">
        <f>'4x100m.'!A25</f>
        <v>18</v>
      </c>
      <c r="H218" s="153" t="s">
        <v>222</v>
      </c>
      <c r="I218" s="153"/>
      <c r="J218" s="147" t="str">
        <f>'YARIŞMA BİLGİLERİ'!$F$21</f>
        <v>Yıldız Kızlar</v>
      </c>
      <c r="K218" s="150" t="str">
        <f t="shared" si="11"/>
        <v>İzmir-Anadolu Yıldızlar Ligi Final Yarışmaları</v>
      </c>
      <c r="L218" s="151">
        <f>'4x100m.'!N$4</f>
        <v>41777.46527777778</v>
      </c>
      <c r="M218" s="151" t="s">
        <v>340</v>
      </c>
    </row>
    <row r="219" spans="1:13" s="239" customFormat="1" ht="26.25" customHeight="1">
      <c r="A219" s="145">
        <v>469</v>
      </c>
      <c r="B219" s="240" t="s">
        <v>309</v>
      </c>
      <c r="C219" s="242">
        <f>'100m.Eng'!C8</f>
        <v>36794</v>
      </c>
      <c r="D219" s="244" t="str">
        <f>'100m.Eng'!D8</f>
        <v>ŞEVVAL AYAZ</v>
      </c>
      <c r="E219" s="244" t="str">
        <f>'100m.Eng'!E8</f>
        <v>MERSİN</v>
      </c>
      <c r="F219" s="245">
        <f>'100m.Eng'!F8</f>
        <v>1543</v>
      </c>
      <c r="G219" s="243">
        <f>'100m.Eng'!A8</f>
        <v>1</v>
      </c>
      <c r="H219" s="153" t="s">
        <v>255</v>
      </c>
      <c r="I219" s="237"/>
      <c r="J219" s="147" t="str">
        <f>'YARIŞMA BİLGİLERİ'!$F$21</f>
        <v>Yıldız Kızlar</v>
      </c>
      <c r="K219" s="238" t="str">
        <f t="shared" si="11"/>
        <v>İzmir-Anadolu Yıldızlar Ligi Final Yarışmaları</v>
      </c>
      <c r="L219" s="151">
        <f>'100m.Eng'!N$4</f>
        <v>41777.395833333336</v>
      </c>
      <c r="M219" s="151" t="s">
        <v>340</v>
      </c>
    </row>
    <row r="220" spans="1:13" s="239" customFormat="1" ht="26.25" customHeight="1">
      <c r="A220" s="145">
        <v>470</v>
      </c>
      <c r="B220" s="240" t="s">
        <v>309</v>
      </c>
      <c r="C220" s="242">
        <f>'100m.Eng'!C9</f>
        <v>36803</v>
      </c>
      <c r="D220" s="244" t="str">
        <f>'100m.Eng'!D9</f>
        <v>SEDA PINAR</v>
      </c>
      <c r="E220" s="244" t="str">
        <f>'100m.Eng'!E9</f>
        <v>ADANA</v>
      </c>
      <c r="F220" s="245">
        <f>'100m.Eng'!F9</f>
        <v>1696</v>
      </c>
      <c r="G220" s="243">
        <f>'100m.Eng'!A9</f>
        <v>2</v>
      </c>
      <c r="H220" s="153" t="s">
        <v>255</v>
      </c>
      <c r="I220" s="237"/>
      <c r="J220" s="147" t="str">
        <f>'YARIŞMA BİLGİLERİ'!$F$21</f>
        <v>Yıldız Kızlar</v>
      </c>
      <c r="K220" s="238" t="str">
        <f t="shared" si="11"/>
        <v>İzmir-Anadolu Yıldızlar Ligi Final Yarışmaları</v>
      </c>
      <c r="L220" s="151">
        <f>'100m.Eng'!N$4</f>
        <v>41777.395833333336</v>
      </c>
      <c r="M220" s="151" t="s">
        <v>340</v>
      </c>
    </row>
    <row r="221" spans="1:13" s="239" customFormat="1" ht="26.25" customHeight="1">
      <c r="A221" s="145">
        <v>471</v>
      </c>
      <c r="B221" s="240" t="s">
        <v>309</v>
      </c>
      <c r="C221" s="242">
        <f>'100m.Eng'!C10</f>
        <v>36772</v>
      </c>
      <c r="D221" s="244" t="str">
        <f>'100m.Eng'!D10</f>
        <v>BENSU VAROL</v>
      </c>
      <c r="E221" s="244" t="str">
        <f>'100m.Eng'!E10</f>
        <v>TEKİRDAĞ</v>
      </c>
      <c r="F221" s="245">
        <f>'100m.Eng'!F10</f>
        <v>1712</v>
      </c>
      <c r="G221" s="243">
        <f>'100m.Eng'!A10</f>
        <v>3</v>
      </c>
      <c r="H221" s="153" t="s">
        <v>255</v>
      </c>
      <c r="I221" s="237"/>
      <c r="J221" s="147" t="str">
        <f>'YARIŞMA BİLGİLERİ'!$F$21</f>
        <v>Yıldız Kızlar</v>
      </c>
      <c r="K221" s="238" t="str">
        <f t="shared" si="11"/>
        <v>İzmir-Anadolu Yıldızlar Ligi Final Yarışmaları</v>
      </c>
      <c r="L221" s="151">
        <f>'100m.Eng'!N$4</f>
        <v>41777.395833333336</v>
      </c>
      <c r="M221" s="151" t="s">
        <v>340</v>
      </c>
    </row>
    <row r="222" spans="1:13" s="239" customFormat="1" ht="26.25" customHeight="1">
      <c r="A222" s="145">
        <v>472</v>
      </c>
      <c r="B222" s="240" t="s">
        <v>309</v>
      </c>
      <c r="C222" s="242">
        <f>'100m.Eng'!C11</f>
        <v>36662</v>
      </c>
      <c r="D222" s="244" t="str">
        <f>'100m.Eng'!D11</f>
        <v>SUDE GEDİK</v>
      </c>
      <c r="E222" s="244" t="str">
        <f>'100m.Eng'!E11</f>
        <v>ZONGULDAK</v>
      </c>
      <c r="F222" s="245">
        <f>'100m.Eng'!F11</f>
        <v>1723</v>
      </c>
      <c r="G222" s="243">
        <f>'100m.Eng'!A11</f>
        <v>4</v>
      </c>
      <c r="H222" s="153" t="s">
        <v>255</v>
      </c>
      <c r="I222" s="237"/>
      <c r="J222" s="147" t="str">
        <f>'YARIŞMA BİLGİLERİ'!$F$21</f>
        <v>Yıldız Kızlar</v>
      </c>
      <c r="K222" s="238" t="str">
        <f t="shared" si="11"/>
        <v>İzmir-Anadolu Yıldızlar Ligi Final Yarışmaları</v>
      </c>
      <c r="L222" s="151">
        <f>'100m.Eng'!N$4</f>
        <v>41777.395833333336</v>
      </c>
      <c r="M222" s="151" t="s">
        <v>340</v>
      </c>
    </row>
    <row r="223" spans="1:13" s="239" customFormat="1" ht="26.25" customHeight="1">
      <c r="A223" s="145">
        <v>473</v>
      </c>
      <c r="B223" s="240" t="s">
        <v>309</v>
      </c>
      <c r="C223" s="242">
        <f>'100m.Eng'!C12</f>
        <v>36947</v>
      </c>
      <c r="D223" s="244" t="str">
        <f>'100m.Eng'!D12</f>
        <v>ELİF YİĞİT</v>
      </c>
      <c r="E223" s="244" t="str">
        <f>'100m.Eng'!E12</f>
        <v>BURSA</v>
      </c>
      <c r="F223" s="245">
        <f>'100m.Eng'!F12</f>
        <v>1838</v>
      </c>
      <c r="G223" s="243">
        <f>'100m.Eng'!A12</f>
        <v>5</v>
      </c>
      <c r="H223" s="153" t="s">
        <v>255</v>
      </c>
      <c r="I223" s="237"/>
      <c r="J223" s="147" t="str">
        <f>'YARIŞMA BİLGİLERİ'!$F$21</f>
        <v>Yıldız Kızlar</v>
      </c>
      <c r="K223" s="238" t="str">
        <f t="shared" si="11"/>
        <v>İzmir-Anadolu Yıldızlar Ligi Final Yarışmaları</v>
      </c>
      <c r="L223" s="151">
        <f>'100m.Eng'!N$4</f>
        <v>41777.395833333336</v>
      </c>
      <c r="M223" s="151" t="s">
        <v>340</v>
      </c>
    </row>
    <row r="224" spans="1:13" s="239" customFormat="1" ht="26.25" customHeight="1">
      <c r="A224" s="145">
        <v>474</v>
      </c>
      <c r="B224" s="240" t="s">
        <v>309</v>
      </c>
      <c r="C224" s="242">
        <f>'100m.Eng'!C13</f>
        <v>36681</v>
      </c>
      <c r="D224" s="244" t="str">
        <f>'100m.Eng'!D13</f>
        <v>AYSUN ARDAL</v>
      </c>
      <c r="E224" s="244" t="str">
        <f>'100m.Eng'!E13</f>
        <v>SAMSUN</v>
      </c>
      <c r="F224" s="245">
        <f>'100m.Eng'!F13</f>
        <v>1853</v>
      </c>
      <c r="G224" s="243">
        <f>'100m.Eng'!A13</f>
        <v>6</v>
      </c>
      <c r="H224" s="153" t="s">
        <v>255</v>
      </c>
      <c r="I224" s="237"/>
      <c r="J224" s="147" t="str">
        <f>'YARIŞMA BİLGİLERİ'!$F$21</f>
        <v>Yıldız Kızlar</v>
      </c>
      <c r="K224" s="238" t="str">
        <f t="shared" si="11"/>
        <v>İzmir-Anadolu Yıldızlar Ligi Final Yarışmaları</v>
      </c>
      <c r="L224" s="151">
        <f>'100m.Eng'!N$4</f>
        <v>41777.395833333336</v>
      </c>
      <c r="M224" s="151" t="s">
        <v>340</v>
      </c>
    </row>
    <row r="225" spans="1:13" s="239" customFormat="1" ht="26.25" customHeight="1">
      <c r="A225" s="145">
        <v>475</v>
      </c>
      <c r="B225" s="240" t="s">
        <v>309</v>
      </c>
      <c r="C225" s="242">
        <f>'100m.Eng'!C14</f>
        <v>36678</v>
      </c>
      <c r="D225" s="244" t="str">
        <f>'100m.Eng'!D14</f>
        <v>HATİCE N. KAYA</v>
      </c>
      <c r="E225" s="244" t="str">
        <f>'100m.Eng'!E14</f>
        <v>GAZİANTEP</v>
      </c>
      <c r="F225" s="245">
        <f>'100m.Eng'!F14</f>
        <v>1866</v>
      </c>
      <c r="G225" s="243">
        <f>'100m.Eng'!A14</f>
        <v>7</v>
      </c>
      <c r="H225" s="153" t="s">
        <v>255</v>
      </c>
      <c r="I225" s="237"/>
      <c r="J225" s="147" t="str">
        <f>'YARIŞMA BİLGİLERİ'!$F$21</f>
        <v>Yıldız Kızlar</v>
      </c>
      <c r="K225" s="238" t="str">
        <f t="shared" si="11"/>
        <v>İzmir-Anadolu Yıldızlar Ligi Final Yarışmaları</v>
      </c>
      <c r="L225" s="151">
        <f>'100m.Eng'!N$4</f>
        <v>41777.395833333336</v>
      </c>
      <c r="M225" s="151" t="s">
        <v>340</v>
      </c>
    </row>
    <row r="226" spans="1:13" s="239" customFormat="1" ht="26.25" customHeight="1">
      <c r="A226" s="145">
        <v>476</v>
      </c>
      <c r="B226" s="240" t="s">
        <v>309</v>
      </c>
      <c r="C226" s="242">
        <f>'100m.Eng'!C15</f>
        <v>36633</v>
      </c>
      <c r="D226" s="244" t="str">
        <f>'100m.Eng'!D15</f>
        <v>MELİKE BOZ</v>
      </c>
      <c r="E226" s="244" t="str">
        <f>'100m.Eng'!E15</f>
        <v>ANKARA</v>
      </c>
      <c r="F226" s="245">
        <f>'100m.Eng'!F15</f>
        <v>2006</v>
      </c>
      <c r="G226" s="243">
        <f>'100m.Eng'!A15</f>
        <v>8</v>
      </c>
      <c r="H226" s="153" t="s">
        <v>255</v>
      </c>
      <c r="I226" s="237"/>
      <c r="J226" s="147" t="str">
        <f>'YARIŞMA BİLGİLERİ'!$F$21</f>
        <v>Yıldız Kızlar</v>
      </c>
      <c r="K226" s="238" t="str">
        <f t="shared" si="11"/>
        <v>İzmir-Anadolu Yıldızlar Ligi Final Yarışmaları</v>
      </c>
      <c r="L226" s="151">
        <f>'100m.Eng'!N$4</f>
        <v>41777.395833333336</v>
      </c>
      <c r="M226" s="151" t="s">
        <v>340</v>
      </c>
    </row>
    <row r="227" spans="1:13" s="239" customFormat="1" ht="26.25" customHeight="1">
      <c r="A227" s="145">
        <v>477</v>
      </c>
      <c r="B227" s="240" t="s">
        <v>309</v>
      </c>
      <c r="C227" s="242">
        <f>'100m.Eng'!C16</f>
        <v>37181</v>
      </c>
      <c r="D227" s="244" t="str">
        <f>'100m.Eng'!D16</f>
        <v>MELİSA OBUZ</v>
      </c>
      <c r="E227" s="244" t="str">
        <f>'100m.Eng'!E16</f>
        <v>İSTANBUL ANADOLU</v>
      </c>
      <c r="F227" s="245">
        <f>'100m.Eng'!F16</f>
        <v>2011</v>
      </c>
      <c r="G227" s="243">
        <f>'100m.Eng'!A16</f>
        <v>9</v>
      </c>
      <c r="H227" s="153" t="s">
        <v>255</v>
      </c>
      <c r="I227" s="237"/>
      <c r="J227" s="147" t="str">
        <f>'YARIŞMA BİLGİLERİ'!$F$21</f>
        <v>Yıldız Kızlar</v>
      </c>
      <c r="K227" s="238" t="str">
        <f t="shared" si="11"/>
        <v>İzmir-Anadolu Yıldızlar Ligi Final Yarışmaları</v>
      </c>
      <c r="L227" s="151">
        <f>'100m.Eng'!N$4</f>
        <v>41777.395833333336</v>
      </c>
      <c r="M227" s="151" t="s">
        <v>340</v>
      </c>
    </row>
    <row r="228" spans="1:13" s="239" customFormat="1" ht="26.25" customHeight="1">
      <c r="A228" s="145">
        <v>478</v>
      </c>
      <c r="B228" s="240" t="s">
        <v>309</v>
      </c>
      <c r="C228" s="242">
        <f>'100m.Eng'!C17</f>
        <v>36569</v>
      </c>
      <c r="D228" s="244" t="str">
        <f>'100m.Eng'!D17</f>
        <v>GÖKÇE YAMİÇ</v>
      </c>
      <c r="E228" s="244" t="str">
        <f>'100m.Eng'!E17</f>
        <v>TRABZON</v>
      </c>
      <c r="F228" s="245">
        <f>'100m.Eng'!F17</f>
        <v>2038</v>
      </c>
      <c r="G228" s="243">
        <f>'100m.Eng'!A17</f>
        <v>10</v>
      </c>
      <c r="H228" s="153" t="s">
        <v>255</v>
      </c>
      <c r="I228" s="237"/>
      <c r="J228" s="147" t="str">
        <f>'YARIŞMA BİLGİLERİ'!$F$21</f>
        <v>Yıldız Kızlar</v>
      </c>
      <c r="K228" s="238" t="str">
        <f t="shared" si="11"/>
        <v>İzmir-Anadolu Yıldızlar Ligi Final Yarışmaları</v>
      </c>
      <c r="L228" s="151">
        <f>'100m.Eng'!N$4</f>
        <v>41777.395833333336</v>
      </c>
      <c r="M228" s="151" t="s">
        <v>340</v>
      </c>
    </row>
    <row r="229" spans="1:13" s="239" customFormat="1" ht="26.25" customHeight="1">
      <c r="A229" s="145">
        <v>479</v>
      </c>
      <c r="B229" s="240" t="s">
        <v>309</v>
      </c>
      <c r="C229" s="242">
        <f>'100m.Eng'!C18</f>
        <v>37104</v>
      </c>
      <c r="D229" s="244" t="str">
        <f>'100m.Eng'!D18</f>
        <v>EMİNE REİSOĞLU</v>
      </c>
      <c r="E229" s="244" t="str">
        <f>'100m.Eng'!E18</f>
        <v>ŞANLIURFA</v>
      </c>
      <c r="F229" s="245">
        <f>'100m.Eng'!F18</f>
        <v>2059</v>
      </c>
      <c r="G229" s="243">
        <f>'100m.Eng'!A18</f>
        <v>11</v>
      </c>
      <c r="H229" s="153" t="s">
        <v>255</v>
      </c>
      <c r="I229" s="237"/>
      <c r="J229" s="147" t="str">
        <f>'YARIŞMA BİLGİLERİ'!$F$21</f>
        <v>Yıldız Kızlar</v>
      </c>
      <c r="K229" s="238" t="str">
        <f t="shared" si="11"/>
        <v>İzmir-Anadolu Yıldızlar Ligi Final Yarışmaları</v>
      </c>
      <c r="L229" s="151">
        <f>'100m.Eng'!N$4</f>
        <v>41777.395833333336</v>
      </c>
      <c r="M229" s="151" t="s">
        <v>340</v>
      </c>
    </row>
    <row r="230" spans="1:13" s="239" customFormat="1" ht="26.25" customHeight="1">
      <c r="A230" s="145">
        <v>480</v>
      </c>
      <c r="B230" s="240" t="s">
        <v>309</v>
      </c>
      <c r="C230" s="242">
        <f>'100m.Eng'!C19</f>
        <v>36526</v>
      </c>
      <c r="D230" s="244" t="str">
        <f>'100m.Eng'!D19</f>
        <v>HASRET URNEK</v>
      </c>
      <c r="E230" s="244" t="str">
        <f>'100m.Eng'!E19</f>
        <v>MUŞ</v>
      </c>
      <c r="F230" s="245">
        <f>'100m.Eng'!F19</f>
        <v>2064</v>
      </c>
      <c r="G230" s="243">
        <f>'100m.Eng'!A19</f>
        <v>12</v>
      </c>
      <c r="H230" s="153" t="s">
        <v>255</v>
      </c>
      <c r="I230" s="237"/>
      <c r="J230" s="147" t="str">
        <f>'YARIŞMA BİLGİLERİ'!$F$21</f>
        <v>Yıldız Kızlar</v>
      </c>
      <c r="K230" s="238" t="str">
        <f t="shared" si="11"/>
        <v>İzmir-Anadolu Yıldızlar Ligi Final Yarışmaları</v>
      </c>
      <c r="L230" s="151">
        <f>'100m.Eng'!N$4</f>
        <v>41777.395833333336</v>
      </c>
      <c r="M230" s="151" t="s">
        <v>340</v>
      </c>
    </row>
    <row r="231" spans="1:13" s="239" customFormat="1" ht="26.25" customHeight="1">
      <c r="A231" s="145">
        <v>481</v>
      </c>
      <c r="B231" s="240" t="s">
        <v>309</v>
      </c>
      <c r="C231" s="242">
        <f>'100m.Eng'!C20</f>
        <v>0</v>
      </c>
      <c r="D231" s="244">
        <f>'100m.Eng'!D20</f>
        <v>0</v>
      </c>
      <c r="E231" s="244">
        <f>'100m.Eng'!E20</f>
        <v>0</v>
      </c>
      <c r="F231" s="245">
        <f>'100m.Eng'!F20</f>
        <v>0</v>
      </c>
      <c r="G231" s="243">
        <f>'100m.Eng'!A20</f>
        <v>13</v>
      </c>
      <c r="H231" s="153" t="s">
        <v>255</v>
      </c>
      <c r="I231" s="237"/>
      <c r="J231" s="147" t="str">
        <f>'YARIŞMA BİLGİLERİ'!$F$21</f>
        <v>Yıldız Kızlar</v>
      </c>
      <c r="K231" s="238" t="str">
        <f t="shared" si="11"/>
        <v>İzmir-Anadolu Yıldızlar Ligi Final Yarışmaları</v>
      </c>
      <c r="L231" s="151">
        <f>'100m.Eng'!N$4</f>
        <v>41777.395833333336</v>
      </c>
      <c r="M231" s="151" t="s">
        <v>340</v>
      </c>
    </row>
    <row r="232" spans="1:13" s="239" customFormat="1" ht="26.25" customHeight="1">
      <c r="A232" s="145">
        <v>482</v>
      </c>
      <c r="B232" s="240" t="s">
        <v>309</v>
      </c>
      <c r="C232" s="242">
        <f>'100m.Eng'!C21</f>
        <v>0</v>
      </c>
      <c r="D232" s="244">
        <f>'100m.Eng'!D21</f>
        <v>0</v>
      </c>
      <c r="E232" s="244">
        <f>'100m.Eng'!E21</f>
        <v>0</v>
      </c>
      <c r="F232" s="245">
        <f>'100m.Eng'!F21</f>
        <v>0</v>
      </c>
      <c r="G232" s="243">
        <f>'100m.Eng'!A21</f>
        <v>14</v>
      </c>
      <c r="H232" s="153" t="s">
        <v>255</v>
      </c>
      <c r="I232" s="237"/>
      <c r="J232" s="147" t="str">
        <f>'YARIŞMA BİLGİLERİ'!$F$21</f>
        <v>Yıldız Kızlar</v>
      </c>
      <c r="K232" s="238" t="str">
        <f t="shared" si="11"/>
        <v>İzmir-Anadolu Yıldızlar Ligi Final Yarışmaları</v>
      </c>
      <c r="L232" s="151">
        <f>'100m.Eng'!N$4</f>
        <v>41777.395833333336</v>
      </c>
      <c r="M232" s="151" t="s">
        <v>340</v>
      </c>
    </row>
    <row r="233" spans="1:13" s="239" customFormat="1" ht="26.25" customHeight="1">
      <c r="A233" s="145">
        <v>483</v>
      </c>
      <c r="B233" s="240" t="s">
        <v>309</v>
      </c>
      <c r="C233" s="242">
        <f>'100m.Eng'!C22</f>
        <v>0</v>
      </c>
      <c r="D233" s="244">
        <f>'100m.Eng'!D22</f>
        <v>0</v>
      </c>
      <c r="E233" s="244">
        <f>'100m.Eng'!E22</f>
        <v>0</v>
      </c>
      <c r="F233" s="245">
        <f>'100m.Eng'!F22</f>
        <v>0</v>
      </c>
      <c r="G233" s="243">
        <f>'100m.Eng'!A22</f>
        <v>15</v>
      </c>
      <c r="H233" s="153" t="s">
        <v>255</v>
      </c>
      <c r="I233" s="237"/>
      <c r="J233" s="147" t="str">
        <f>'YARIŞMA BİLGİLERİ'!$F$21</f>
        <v>Yıldız Kızlar</v>
      </c>
      <c r="K233" s="238" t="str">
        <f t="shared" si="11"/>
        <v>İzmir-Anadolu Yıldızlar Ligi Final Yarışmaları</v>
      </c>
      <c r="L233" s="151">
        <f>'100m.Eng'!N$4</f>
        <v>41777.395833333336</v>
      </c>
      <c r="M233" s="151" t="s">
        <v>340</v>
      </c>
    </row>
    <row r="234" spans="1:13" s="239" customFormat="1" ht="26.25" customHeight="1">
      <c r="A234" s="145">
        <v>484</v>
      </c>
      <c r="B234" s="240" t="s">
        <v>309</v>
      </c>
      <c r="C234" s="242">
        <f>'100m.Eng'!C23</f>
        <v>0</v>
      </c>
      <c r="D234" s="244">
        <f>'100m.Eng'!D23</f>
        <v>0</v>
      </c>
      <c r="E234" s="244">
        <f>'100m.Eng'!E23</f>
        <v>0</v>
      </c>
      <c r="F234" s="245">
        <f>'100m.Eng'!F23</f>
        <v>0</v>
      </c>
      <c r="G234" s="243">
        <f>'100m.Eng'!A23</f>
        <v>16</v>
      </c>
      <c r="H234" s="153" t="s">
        <v>255</v>
      </c>
      <c r="I234" s="237"/>
      <c r="J234" s="147" t="str">
        <f>'YARIŞMA BİLGİLERİ'!$F$21</f>
        <v>Yıldız Kızlar</v>
      </c>
      <c r="K234" s="238" t="str">
        <f t="shared" si="11"/>
        <v>İzmir-Anadolu Yıldızlar Ligi Final Yarışmaları</v>
      </c>
      <c r="L234" s="151">
        <f>'100m.Eng'!N$4</f>
        <v>41777.395833333336</v>
      </c>
      <c r="M234" s="151" t="s">
        <v>340</v>
      </c>
    </row>
    <row r="235" spans="1:13" s="239" customFormat="1" ht="26.25" customHeight="1">
      <c r="A235" s="145">
        <v>485</v>
      </c>
      <c r="B235" s="240" t="s">
        <v>309</v>
      </c>
      <c r="C235" s="242">
        <f>'100m.Eng'!C24</f>
        <v>0</v>
      </c>
      <c r="D235" s="244">
        <f>'100m.Eng'!D24</f>
        <v>0</v>
      </c>
      <c r="E235" s="244">
        <f>'100m.Eng'!E24</f>
        <v>0</v>
      </c>
      <c r="F235" s="245">
        <f>'100m.Eng'!F24</f>
        <v>0</v>
      </c>
      <c r="G235" s="243">
        <f>'100m.Eng'!A24</f>
        <v>17</v>
      </c>
      <c r="H235" s="153" t="s">
        <v>255</v>
      </c>
      <c r="I235" s="237"/>
      <c r="J235" s="147" t="str">
        <f>'YARIŞMA BİLGİLERİ'!$F$21</f>
        <v>Yıldız Kızlar</v>
      </c>
      <c r="K235" s="238" t="str">
        <f t="shared" si="11"/>
        <v>İzmir-Anadolu Yıldızlar Ligi Final Yarışmaları</v>
      </c>
      <c r="L235" s="151">
        <f>'100m.Eng'!N$4</f>
        <v>41777.395833333336</v>
      </c>
      <c r="M235" s="151" t="s">
        <v>340</v>
      </c>
    </row>
    <row r="236" spans="1:13" s="239" customFormat="1" ht="26.25" customHeight="1">
      <c r="A236" s="145">
        <v>486</v>
      </c>
      <c r="B236" s="240" t="s">
        <v>309</v>
      </c>
      <c r="C236" s="242">
        <f>'100m.Eng'!C25</f>
        <v>0</v>
      </c>
      <c r="D236" s="244">
        <f>'100m.Eng'!D25</f>
        <v>0</v>
      </c>
      <c r="E236" s="244">
        <f>'100m.Eng'!E25</f>
        <v>0</v>
      </c>
      <c r="F236" s="245">
        <f>'100m.Eng'!F25</f>
        <v>0</v>
      </c>
      <c r="G236" s="243">
        <f>'100m.Eng'!A25</f>
        <v>18</v>
      </c>
      <c r="H236" s="153" t="s">
        <v>255</v>
      </c>
      <c r="I236" s="237"/>
      <c r="J236" s="147" t="str">
        <f>'YARIŞMA BİLGİLERİ'!$F$21</f>
        <v>Yıldız Kızlar</v>
      </c>
      <c r="K236" s="238" t="str">
        <f t="shared" si="11"/>
        <v>İzmir-Anadolu Yıldızlar Ligi Final Yarışmaları</v>
      </c>
      <c r="L236" s="151">
        <f>'100m.Eng'!N$4</f>
        <v>41777.395833333336</v>
      </c>
      <c r="M236" s="151" t="s">
        <v>340</v>
      </c>
    </row>
    <row r="237" spans="1:13" s="239" customFormat="1" ht="26.25" customHeight="1">
      <c r="A237" s="145">
        <v>487</v>
      </c>
      <c r="B237" s="240" t="s">
        <v>309</v>
      </c>
      <c r="C237" s="242">
        <f>'100m.Eng'!C26</f>
        <v>0</v>
      </c>
      <c r="D237" s="244">
        <f>'100m.Eng'!D26</f>
        <v>0</v>
      </c>
      <c r="E237" s="244">
        <f>'100m.Eng'!E26</f>
        <v>0</v>
      </c>
      <c r="F237" s="245">
        <f>'100m.Eng'!F26</f>
        <v>0</v>
      </c>
      <c r="G237" s="243">
        <f>'100m.Eng'!A26</f>
        <v>19</v>
      </c>
      <c r="H237" s="153" t="s">
        <v>255</v>
      </c>
      <c r="I237" s="237"/>
      <c r="J237" s="147" t="str">
        <f>'YARIŞMA BİLGİLERİ'!$F$21</f>
        <v>Yıldız Kızlar</v>
      </c>
      <c r="K237" s="238" t="str">
        <f t="shared" si="11"/>
        <v>İzmir-Anadolu Yıldızlar Ligi Final Yarışmaları</v>
      </c>
      <c r="L237" s="151">
        <f>'100m.Eng'!N$4</f>
        <v>41777.395833333336</v>
      </c>
      <c r="M237" s="151" t="s">
        <v>340</v>
      </c>
    </row>
    <row r="238" spans="1:13" s="239" customFormat="1" ht="26.25" customHeight="1">
      <c r="A238" s="145">
        <v>488</v>
      </c>
      <c r="B238" s="240" t="s">
        <v>309</v>
      </c>
      <c r="C238" s="242">
        <f>'100m.Eng'!C27</f>
        <v>0</v>
      </c>
      <c r="D238" s="244">
        <f>'100m.Eng'!D27</f>
        <v>0</v>
      </c>
      <c r="E238" s="244">
        <f>'100m.Eng'!E27</f>
        <v>0</v>
      </c>
      <c r="F238" s="245">
        <f>'100m.Eng'!F27</f>
        <v>0</v>
      </c>
      <c r="G238" s="243">
        <f>'100m.Eng'!A27</f>
        <v>20</v>
      </c>
      <c r="H238" s="153" t="s">
        <v>255</v>
      </c>
      <c r="I238" s="237"/>
      <c r="J238" s="147" t="str">
        <f>'YARIŞMA BİLGİLERİ'!$F$21</f>
        <v>Yıldız Kızlar</v>
      </c>
      <c r="K238" s="238" t="str">
        <f t="shared" si="11"/>
        <v>İzmir-Anadolu Yıldızlar Ligi Final Yarışmaları</v>
      </c>
      <c r="L238" s="151">
        <f>'100m.Eng'!N$4</f>
        <v>41777.395833333336</v>
      </c>
      <c r="M238" s="151" t="s">
        <v>340</v>
      </c>
    </row>
    <row r="239" spans="1:13" s="239" customFormat="1" ht="26.25" customHeight="1">
      <c r="A239" s="145">
        <v>489</v>
      </c>
      <c r="B239" s="240" t="s">
        <v>309</v>
      </c>
      <c r="C239" s="242">
        <f>'100m.Eng'!C28</f>
        <v>0</v>
      </c>
      <c r="D239" s="244">
        <f>'100m.Eng'!D28</f>
        <v>0</v>
      </c>
      <c r="E239" s="244">
        <f>'100m.Eng'!E28</f>
        <v>0</v>
      </c>
      <c r="F239" s="245">
        <f>'100m.Eng'!F28</f>
        <v>0</v>
      </c>
      <c r="G239" s="243">
        <f>'100m.Eng'!A28</f>
        <v>21</v>
      </c>
      <c r="H239" s="153" t="s">
        <v>255</v>
      </c>
      <c r="I239" s="237"/>
      <c r="J239" s="147" t="str">
        <f>'YARIŞMA BİLGİLERİ'!$F$21</f>
        <v>Yıldız Kızlar</v>
      </c>
      <c r="K239" s="238" t="str">
        <f t="shared" si="11"/>
        <v>İzmir-Anadolu Yıldızlar Ligi Final Yarışmaları</v>
      </c>
      <c r="L239" s="151">
        <f>'100m.Eng'!N$4</f>
        <v>41777.395833333336</v>
      </c>
      <c r="M239" s="151" t="s">
        <v>340</v>
      </c>
    </row>
    <row r="240" spans="1:13" s="239" customFormat="1" ht="26.25" customHeight="1">
      <c r="A240" s="145">
        <v>490</v>
      </c>
      <c r="B240" s="240" t="s">
        <v>309</v>
      </c>
      <c r="C240" s="242">
        <f>'100m.Eng'!C29</f>
        <v>0</v>
      </c>
      <c r="D240" s="244">
        <f>'100m.Eng'!D29</f>
        <v>0</v>
      </c>
      <c r="E240" s="244">
        <f>'100m.Eng'!E29</f>
        <v>0</v>
      </c>
      <c r="F240" s="245">
        <f>'100m.Eng'!F29</f>
        <v>0</v>
      </c>
      <c r="G240" s="243">
        <f>'100m.Eng'!A29</f>
        <v>22</v>
      </c>
      <c r="H240" s="153" t="s">
        <v>255</v>
      </c>
      <c r="I240" s="237"/>
      <c r="J240" s="147" t="str">
        <f>'YARIŞMA BİLGİLERİ'!$F$21</f>
        <v>Yıldız Kızlar</v>
      </c>
      <c r="K240" s="238" t="str">
        <f t="shared" si="11"/>
        <v>İzmir-Anadolu Yıldızlar Ligi Final Yarışmaları</v>
      </c>
      <c r="L240" s="151">
        <f>'100m.Eng'!N$4</f>
        <v>41777.395833333336</v>
      </c>
      <c r="M240" s="151" t="s">
        <v>340</v>
      </c>
    </row>
    <row r="241" spans="1:13" s="239" customFormat="1" ht="26.25" customHeight="1">
      <c r="A241" s="145">
        <v>491</v>
      </c>
      <c r="B241" s="240" t="s">
        <v>309</v>
      </c>
      <c r="C241" s="242">
        <f>'100m.Eng'!C30</f>
        <v>0</v>
      </c>
      <c r="D241" s="244">
        <f>'100m.Eng'!D30</f>
        <v>0</v>
      </c>
      <c r="E241" s="244">
        <f>'100m.Eng'!E30</f>
        <v>0</v>
      </c>
      <c r="F241" s="245">
        <f>'100m.Eng'!F30</f>
        <v>0</v>
      </c>
      <c r="G241" s="243">
        <f>'100m.Eng'!A30</f>
        <v>23</v>
      </c>
      <c r="H241" s="153" t="s">
        <v>255</v>
      </c>
      <c r="I241" s="237"/>
      <c r="J241" s="147" t="str">
        <f>'YARIŞMA BİLGİLERİ'!$F$21</f>
        <v>Yıldız Kızlar</v>
      </c>
      <c r="K241" s="238" t="str">
        <f t="shared" si="11"/>
        <v>İzmir-Anadolu Yıldızlar Ligi Final Yarışmaları</v>
      </c>
      <c r="L241" s="151">
        <f>'100m.Eng'!N$4</f>
        <v>41777.395833333336</v>
      </c>
      <c r="M241" s="151" t="s">
        <v>340</v>
      </c>
    </row>
    <row r="242" spans="1:13" s="239" customFormat="1" ht="26.25" customHeight="1">
      <c r="A242" s="145">
        <v>492</v>
      </c>
      <c r="B242" s="240" t="s">
        <v>309</v>
      </c>
      <c r="C242" s="242">
        <f>'100m.Eng'!C31</f>
        <v>0</v>
      </c>
      <c r="D242" s="244">
        <f>'100m.Eng'!D31</f>
        <v>0</v>
      </c>
      <c r="E242" s="244">
        <f>'100m.Eng'!E31</f>
        <v>0</v>
      </c>
      <c r="F242" s="245">
        <f>'100m.Eng'!F31</f>
        <v>0</v>
      </c>
      <c r="G242" s="243">
        <f>'100m.Eng'!A31</f>
        <v>24</v>
      </c>
      <c r="H242" s="153" t="s">
        <v>255</v>
      </c>
      <c r="I242" s="237"/>
      <c r="J242" s="147" t="str">
        <f>'YARIŞMA BİLGİLERİ'!$F$21</f>
        <v>Yıldız Kızlar</v>
      </c>
      <c r="K242" s="238" t="str">
        <f t="shared" si="11"/>
        <v>İzmir-Anadolu Yıldızlar Ligi Final Yarışmaları</v>
      </c>
      <c r="L242" s="151">
        <f>'100m.Eng'!N$4</f>
        <v>41777.395833333336</v>
      </c>
      <c r="M242" s="151" t="s">
        <v>340</v>
      </c>
    </row>
    <row r="243" spans="1:13" s="239" customFormat="1" ht="26.25" customHeight="1">
      <c r="A243" s="145">
        <v>493</v>
      </c>
      <c r="B243" s="240" t="s">
        <v>309</v>
      </c>
      <c r="C243" s="242">
        <f>'100m.Eng'!C32</f>
        <v>0</v>
      </c>
      <c r="D243" s="244">
        <f>'100m.Eng'!D32</f>
        <v>0</v>
      </c>
      <c r="E243" s="244">
        <f>'100m.Eng'!E32</f>
        <v>0</v>
      </c>
      <c r="F243" s="245">
        <f>'100m.Eng'!F32</f>
        <v>0</v>
      </c>
      <c r="G243" s="243">
        <f>'100m.Eng'!A32</f>
        <v>25</v>
      </c>
      <c r="H243" s="153" t="s">
        <v>255</v>
      </c>
      <c r="I243" s="237"/>
      <c r="J243" s="147" t="str">
        <f>'YARIŞMA BİLGİLERİ'!$F$21</f>
        <v>Yıldız Kızlar</v>
      </c>
      <c r="K243" s="238" t="str">
        <f t="shared" si="11"/>
        <v>İzmir-Anadolu Yıldızlar Ligi Final Yarışmaları</v>
      </c>
      <c r="L243" s="151">
        <f>'100m.Eng'!N$4</f>
        <v>41777.395833333336</v>
      </c>
      <c r="M243" s="151" t="s">
        <v>340</v>
      </c>
    </row>
    <row r="244" spans="1:13" s="239" customFormat="1" ht="26.25" customHeight="1">
      <c r="A244" s="145">
        <v>494</v>
      </c>
      <c r="B244" s="240" t="s">
        <v>309</v>
      </c>
      <c r="C244" s="242">
        <f>'100m.Eng'!C33</f>
        <v>0</v>
      </c>
      <c r="D244" s="244">
        <f>'100m.Eng'!D33</f>
        <v>0</v>
      </c>
      <c r="E244" s="244">
        <f>'100m.Eng'!E33</f>
        <v>0</v>
      </c>
      <c r="F244" s="245">
        <f>'100m.Eng'!F33</f>
        <v>0</v>
      </c>
      <c r="G244" s="243">
        <f>'100m.Eng'!A33</f>
        <v>26</v>
      </c>
      <c r="H244" s="153" t="s">
        <v>255</v>
      </c>
      <c r="I244" s="237"/>
      <c r="J244" s="147" t="str">
        <f>'YARIŞMA BİLGİLERİ'!$F$21</f>
        <v>Yıldız Kızlar</v>
      </c>
      <c r="K244" s="238" t="str">
        <f t="shared" si="11"/>
        <v>İzmir-Anadolu Yıldızlar Ligi Final Yarışmaları</v>
      </c>
      <c r="L244" s="151">
        <f>'100m.Eng'!N$4</f>
        <v>41777.395833333336</v>
      </c>
      <c r="M244" s="151" t="s">
        <v>340</v>
      </c>
    </row>
    <row r="245" spans="1:13" s="239" customFormat="1" ht="26.25" customHeight="1">
      <c r="A245" s="145">
        <v>495</v>
      </c>
      <c r="B245" s="240" t="s">
        <v>309</v>
      </c>
      <c r="C245" s="242">
        <f>'100m.Eng'!C34</f>
        <v>0</v>
      </c>
      <c r="D245" s="244">
        <f>'100m.Eng'!D34</f>
        <v>0</v>
      </c>
      <c r="E245" s="244">
        <f>'100m.Eng'!E34</f>
        <v>0</v>
      </c>
      <c r="F245" s="245">
        <f>'100m.Eng'!F34</f>
        <v>0</v>
      </c>
      <c r="G245" s="243">
        <f>'100m.Eng'!A34</f>
        <v>27</v>
      </c>
      <c r="H245" s="153" t="s">
        <v>255</v>
      </c>
      <c r="I245" s="237"/>
      <c r="J245" s="147" t="str">
        <f>'YARIŞMA BİLGİLERİ'!$F$21</f>
        <v>Yıldız Kızlar</v>
      </c>
      <c r="K245" s="238" t="str">
        <f t="shared" si="11"/>
        <v>İzmir-Anadolu Yıldızlar Ligi Final Yarışmaları</v>
      </c>
      <c r="L245" s="151">
        <f>'100m.Eng'!N$4</f>
        <v>41777.395833333336</v>
      </c>
      <c r="M245" s="151" t="s">
        <v>340</v>
      </c>
    </row>
    <row r="246" spans="1:13" s="239" customFormat="1" ht="26.25" customHeight="1">
      <c r="A246" s="145">
        <v>496</v>
      </c>
      <c r="B246" s="240" t="s">
        <v>309</v>
      </c>
      <c r="C246" s="242">
        <f>'100m.Eng'!C35</f>
        <v>0</v>
      </c>
      <c r="D246" s="244">
        <f>'100m.Eng'!D35</f>
        <v>0</v>
      </c>
      <c r="E246" s="244">
        <f>'100m.Eng'!E35</f>
        <v>0</v>
      </c>
      <c r="F246" s="245">
        <f>'100m.Eng'!F35</f>
        <v>0</v>
      </c>
      <c r="G246" s="243">
        <f>'100m.Eng'!A35</f>
        <v>28</v>
      </c>
      <c r="H246" s="153" t="s">
        <v>255</v>
      </c>
      <c r="I246" s="237"/>
      <c r="J246" s="147" t="str">
        <f>'YARIŞMA BİLGİLERİ'!$F$21</f>
        <v>Yıldız Kızlar</v>
      </c>
      <c r="K246" s="238" t="str">
        <f t="shared" si="11"/>
        <v>İzmir-Anadolu Yıldızlar Ligi Final Yarışmaları</v>
      </c>
      <c r="L246" s="151">
        <f>'100m.Eng'!N$4</f>
        <v>41777.395833333336</v>
      </c>
      <c r="M246" s="151" t="s">
        <v>340</v>
      </c>
    </row>
    <row r="247" spans="1:13" s="239" customFormat="1" ht="26.25" customHeight="1">
      <c r="A247" s="145">
        <v>497</v>
      </c>
      <c r="B247" s="240" t="s">
        <v>309</v>
      </c>
      <c r="C247" s="242" t="e">
        <f>'100m.Eng'!#REF!</f>
        <v>#REF!</v>
      </c>
      <c r="D247" s="244" t="e">
        <f>'100m.Eng'!#REF!</f>
        <v>#REF!</v>
      </c>
      <c r="E247" s="244" t="e">
        <f>'100m.Eng'!#REF!</f>
        <v>#REF!</v>
      </c>
      <c r="F247" s="245" t="e">
        <f>'100m.Eng'!#REF!</f>
        <v>#REF!</v>
      </c>
      <c r="G247" s="243" t="e">
        <f>'100m.Eng'!#REF!</f>
        <v>#REF!</v>
      </c>
      <c r="H247" s="153" t="s">
        <v>255</v>
      </c>
      <c r="I247" s="237"/>
      <c r="J247" s="147" t="str">
        <f>'YARIŞMA BİLGİLERİ'!$F$21</f>
        <v>Yıldız Kızlar</v>
      </c>
      <c r="K247" s="238" t="str">
        <f t="shared" si="11"/>
        <v>İzmir-Anadolu Yıldızlar Ligi Final Yarışmaları</v>
      </c>
      <c r="L247" s="151">
        <f>'100m.Eng'!N$4</f>
        <v>41777.395833333336</v>
      </c>
      <c r="M247" s="151" t="s">
        <v>340</v>
      </c>
    </row>
    <row r="248" spans="1:13" s="239" customFormat="1" ht="26.25" customHeight="1">
      <c r="A248" s="145">
        <v>498</v>
      </c>
      <c r="B248" s="240" t="s">
        <v>309</v>
      </c>
      <c r="C248" s="242" t="e">
        <f>'100m.Eng'!#REF!</f>
        <v>#REF!</v>
      </c>
      <c r="D248" s="244" t="e">
        <f>'100m.Eng'!#REF!</f>
        <v>#REF!</v>
      </c>
      <c r="E248" s="244" t="e">
        <f>'100m.Eng'!#REF!</f>
        <v>#REF!</v>
      </c>
      <c r="F248" s="245" t="e">
        <f>'100m.Eng'!#REF!</f>
        <v>#REF!</v>
      </c>
      <c r="G248" s="243" t="e">
        <f>'100m.Eng'!#REF!</f>
        <v>#REF!</v>
      </c>
      <c r="H248" s="153" t="s">
        <v>255</v>
      </c>
      <c r="I248" s="237"/>
      <c r="J248" s="147" t="str">
        <f>'YARIŞMA BİLGİLERİ'!$F$21</f>
        <v>Yıldız Kızlar</v>
      </c>
      <c r="K248" s="238" t="str">
        <f t="shared" si="11"/>
        <v>İzmir-Anadolu Yıldızlar Ligi Final Yarışmaları</v>
      </c>
      <c r="L248" s="151">
        <f>'100m.Eng'!N$4</f>
        <v>41777.395833333336</v>
      </c>
      <c r="M248" s="151" t="s">
        <v>340</v>
      </c>
    </row>
    <row r="249" spans="1:13" s="239" customFormat="1" ht="26.25" customHeight="1">
      <c r="A249" s="145">
        <v>499</v>
      </c>
      <c r="B249" s="240" t="s">
        <v>309</v>
      </c>
      <c r="C249" s="242" t="e">
        <f>'100m.Eng'!#REF!</f>
        <v>#REF!</v>
      </c>
      <c r="D249" s="244" t="e">
        <f>'100m.Eng'!#REF!</f>
        <v>#REF!</v>
      </c>
      <c r="E249" s="244" t="e">
        <f>'100m.Eng'!#REF!</f>
        <v>#REF!</v>
      </c>
      <c r="F249" s="245" t="e">
        <f>'100m.Eng'!#REF!</f>
        <v>#REF!</v>
      </c>
      <c r="G249" s="243" t="e">
        <f>'100m.Eng'!#REF!</f>
        <v>#REF!</v>
      </c>
      <c r="H249" s="153" t="s">
        <v>255</v>
      </c>
      <c r="I249" s="237"/>
      <c r="J249" s="147" t="str">
        <f>'YARIŞMA BİLGİLERİ'!$F$21</f>
        <v>Yıldız Kızlar</v>
      </c>
      <c r="K249" s="238" t="str">
        <f t="shared" si="11"/>
        <v>İzmir-Anadolu Yıldızlar Ligi Final Yarışmaları</v>
      </c>
      <c r="L249" s="151">
        <f>'100m.Eng'!N$4</f>
        <v>41777.395833333336</v>
      </c>
      <c r="M249" s="151" t="s">
        <v>340</v>
      </c>
    </row>
    <row r="250" spans="1:13" s="239" customFormat="1" ht="26.25" customHeight="1">
      <c r="A250" s="145">
        <v>500</v>
      </c>
      <c r="B250" s="240" t="s">
        <v>309</v>
      </c>
      <c r="C250" s="242" t="e">
        <f>'100m.Eng'!#REF!</f>
        <v>#REF!</v>
      </c>
      <c r="D250" s="244" t="e">
        <f>'100m.Eng'!#REF!</f>
        <v>#REF!</v>
      </c>
      <c r="E250" s="244" t="e">
        <f>'100m.Eng'!#REF!</f>
        <v>#REF!</v>
      </c>
      <c r="F250" s="245" t="e">
        <f>'100m.Eng'!#REF!</f>
        <v>#REF!</v>
      </c>
      <c r="G250" s="243" t="e">
        <f>'100m.Eng'!#REF!</f>
        <v>#REF!</v>
      </c>
      <c r="H250" s="153" t="s">
        <v>255</v>
      </c>
      <c r="I250" s="237"/>
      <c r="J250" s="147" t="str">
        <f>'YARIŞMA BİLGİLERİ'!$F$21</f>
        <v>Yıldız Kızlar</v>
      </c>
      <c r="K250" s="238" t="str">
        <f t="shared" si="11"/>
        <v>İzmir-Anadolu Yıldızlar Ligi Final Yarışmaları</v>
      </c>
      <c r="L250" s="151">
        <f>'100m.Eng'!N$4</f>
        <v>41777.395833333336</v>
      </c>
      <c r="M250" s="151" t="s">
        <v>340</v>
      </c>
    </row>
    <row r="251" spans="1:13" s="239" customFormat="1" ht="26.25" customHeight="1">
      <c r="A251" s="145">
        <v>501</v>
      </c>
      <c r="B251" s="240" t="s">
        <v>309</v>
      </c>
      <c r="C251" s="242" t="e">
        <f>'100m.Eng'!#REF!</f>
        <v>#REF!</v>
      </c>
      <c r="D251" s="244" t="e">
        <f>'100m.Eng'!#REF!</f>
        <v>#REF!</v>
      </c>
      <c r="E251" s="244" t="e">
        <f>'100m.Eng'!#REF!</f>
        <v>#REF!</v>
      </c>
      <c r="F251" s="245" t="e">
        <f>'100m.Eng'!#REF!</f>
        <v>#REF!</v>
      </c>
      <c r="G251" s="243" t="e">
        <f>'100m.Eng'!#REF!</f>
        <v>#REF!</v>
      </c>
      <c r="H251" s="153" t="s">
        <v>255</v>
      </c>
      <c r="I251" s="237"/>
      <c r="J251" s="147" t="str">
        <f>'YARIŞMA BİLGİLERİ'!$F$21</f>
        <v>Yıldız Kızlar</v>
      </c>
      <c r="K251" s="238" t="str">
        <f t="shared" si="11"/>
        <v>İzmir-Anadolu Yıldızlar Ligi Final Yarışmaları</v>
      </c>
      <c r="L251" s="151">
        <f>'100m.Eng'!N$4</f>
        <v>41777.395833333336</v>
      </c>
      <c r="M251" s="151" t="s">
        <v>340</v>
      </c>
    </row>
    <row r="252" spans="1:13" s="239" customFormat="1" ht="26.25" customHeight="1">
      <c r="A252" s="145">
        <v>502</v>
      </c>
      <c r="B252" s="240" t="s">
        <v>309</v>
      </c>
      <c r="C252" s="242" t="e">
        <f>'100m.Eng'!#REF!</f>
        <v>#REF!</v>
      </c>
      <c r="D252" s="244" t="e">
        <f>'100m.Eng'!#REF!</f>
        <v>#REF!</v>
      </c>
      <c r="E252" s="244" t="e">
        <f>'100m.Eng'!#REF!</f>
        <v>#REF!</v>
      </c>
      <c r="F252" s="245" t="e">
        <f>'100m.Eng'!#REF!</f>
        <v>#REF!</v>
      </c>
      <c r="G252" s="243" t="e">
        <f>'100m.Eng'!#REF!</f>
        <v>#REF!</v>
      </c>
      <c r="H252" s="153" t="s">
        <v>255</v>
      </c>
      <c r="I252" s="237"/>
      <c r="J252" s="147" t="str">
        <f>'YARIŞMA BİLGİLERİ'!$F$21</f>
        <v>Yıldız Kızlar</v>
      </c>
      <c r="K252" s="238" t="str">
        <f t="shared" si="11"/>
        <v>İzmir-Anadolu Yıldızlar Ligi Final Yarışmaları</v>
      </c>
      <c r="L252" s="151">
        <f>'100m.Eng'!N$4</f>
        <v>41777.395833333336</v>
      </c>
      <c r="M252" s="151" t="s">
        <v>340</v>
      </c>
    </row>
    <row r="253" spans="1:13" s="239" customFormat="1" ht="26.25" customHeight="1">
      <c r="A253" s="145">
        <v>503</v>
      </c>
      <c r="B253" s="240" t="s">
        <v>309</v>
      </c>
      <c r="C253" s="242" t="e">
        <f>'100m.Eng'!#REF!</f>
        <v>#REF!</v>
      </c>
      <c r="D253" s="244" t="e">
        <f>'100m.Eng'!#REF!</f>
        <v>#REF!</v>
      </c>
      <c r="E253" s="244" t="e">
        <f>'100m.Eng'!#REF!</f>
        <v>#REF!</v>
      </c>
      <c r="F253" s="245" t="e">
        <f>'100m.Eng'!#REF!</f>
        <v>#REF!</v>
      </c>
      <c r="G253" s="243" t="e">
        <f>'100m.Eng'!#REF!</f>
        <v>#REF!</v>
      </c>
      <c r="H253" s="153" t="s">
        <v>255</v>
      </c>
      <c r="I253" s="237"/>
      <c r="J253" s="147" t="str">
        <f>'YARIŞMA BİLGİLERİ'!$F$21</f>
        <v>Yıldız Kızlar</v>
      </c>
      <c r="K253" s="238" t="str">
        <f t="shared" si="11"/>
        <v>İzmir-Anadolu Yıldızlar Ligi Final Yarışmaları</v>
      </c>
      <c r="L253" s="151">
        <f>'100m.Eng'!N$4</f>
        <v>41777.395833333336</v>
      </c>
      <c r="M253" s="151" t="s">
        <v>340</v>
      </c>
    </row>
    <row r="254" spans="1:13" s="239" customFormat="1" ht="26.25" customHeight="1">
      <c r="A254" s="145">
        <v>504</v>
      </c>
      <c r="B254" s="240" t="s">
        <v>309</v>
      </c>
      <c r="C254" s="242" t="e">
        <f>'100m.Eng'!#REF!</f>
        <v>#REF!</v>
      </c>
      <c r="D254" s="244" t="e">
        <f>'100m.Eng'!#REF!</f>
        <v>#REF!</v>
      </c>
      <c r="E254" s="244" t="e">
        <f>'100m.Eng'!#REF!</f>
        <v>#REF!</v>
      </c>
      <c r="F254" s="245" t="e">
        <f>'100m.Eng'!#REF!</f>
        <v>#REF!</v>
      </c>
      <c r="G254" s="243" t="e">
        <f>'100m.Eng'!#REF!</f>
        <v>#REF!</v>
      </c>
      <c r="H254" s="153" t="s">
        <v>255</v>
      </c>
      <c r="I254" s="237"/>
      <c r="J254" s="147" t="str">
        <f>'YARIŞMA BİLGİLERİ'!$F$21</f>
        <v>Yıldız Kızlar</v>
      </c>
      <c r="K254" s="238" t="str">
        <f t="shared" si="11"/>
        <v>İzmir-Anadolu Yıldızlar Ligi Final Yarışmaları</v>
      </c>
      <c r="L254" s="151">
        <f>'100m.Eng'!N$4</f>
        <v>41777.395833333336</v>
      </c>
      <c r="M254" s="151" t="s">
        <v>340</v>
      </c>
    </row>
    <row r="255" spans="1:13" s="239" customFormat="1" ht="26.25" customHeight="1">
      <c r="A255" s="145">
        <v>505</v>
      </c>
      <c r="B255" s="240" t="s">
        <v>309</v>
      </c>
      <c r="C255" s="242" t="e">
        <f>'100m.Eng'!#REF!</f>
        <v>#REF!</v>
      </c>
      <c r="D255" s="244" t="e">
        <f>'100m.Eng'!#REF!</f>
        <v>#REF!</v>
      </c>
      <c r="E255" s="244" t="e">
        <f>'100m.Eng'!#REF!</f>
        <v>#REF!</v>
      </c>
      <c r="F255" s="245" t="e">
        <f>'100m.Eng'!#REF!</f>
        <v>#REF!</v>
      </c>
      <c r="G255" s="243" t="e">
        <f>'100m.Eng'!#REF!</f>
        <v>#REF!</v>
      </c>
      <c r="H255" s="153" t="s">
        <v>255</v>
      </c>
      <c r="I255" s="237"/>
      <c r="J255" s="147" t="str">
        <f>'YARIŞMA BİLGİLERİ'!$F$21</f>
        <v>Yıldız Kızlar</v>
      </c>
      <c r="K255" s="238" t="str">
        <f t="shared" si="11"/>
        <v>İzmir-Anadolu Yıldızlar Ligi Final Yarışmaları</v>
      </c>
      <c r="L255" s="151">
        <f>'100m.Eng'!N$4</f>
        <v>41777.395833333336</v>
      </c>
      <c r="M255" s="151" t="s">
        <v>340</v>
      </c>
    </row>
    <row r="256" spans="1:13" s="239" customFormat="1" ht="26.25" customHeight="1">
      <c r="A256" s="145">
        <v>506</v>
      </c>
      <c r="B256" s="240" t="s">
        <v>338</v>
      </c>
      <c r="C256" s="242">
        <f>'1500m.'!C8</f>
        <v>36718</v>
      </c>
      <c r="D256" s="244" t="str">
        <f>'1500m.'!D8</f>
        <v>EMİNE AKBİNGÖL</v>
      </c>
      <c r="E256" s="244" t="str">
        <f>'1500m.'!E8</f>
        <v>MUŞ</v>
      </c>
      <c r="F256" s="246">
        <f>'1500m.'!F8</f>
        <v>44831</v>
      </c>
      <c r="G256" s="243">
        <f>'1500m.'!A8</f>
        <v>1</v>
      </c>
      <c r="H256" s="153" t="s">
        <v>337</v>
      </c>
      <c r="I256" s="237"/>
      <c r="J256" s="147" t="str">
        <f>'YARIŞMA BİLGİLERİ'!$F$21</f>
        <v>Yıldız Kızlar</v>
      </c>
      <c r="K256" s="238" t="str">
        <f t="shared" si="11"/>
        <v>İzmir-Anadolu Yıldızlar Ligi Final Yarışmaları</v>
      </c>
      <c r="L256" s="151">
        <f>'1500m.'!N$4</f>
        <v>41776.760416666664</v>
      </c>
      <c r="M256" s="151" t="s">
        <v>340</v>
      </c>
    </row>
    <row r="257" spans="1:13" s="239" customFormat="1" ht="26.25" customHeight="1">
      <c r="A257" s="145">
        <v>507</v>
      </c>
      <c r="B257" s="240" t="s">
        <v>338</v>
      </c>
      <c r="C257" s="242">
        <f>'1500m.'!C9</f>
        <v>36681</v>
      </c>
      <c r="D257" s="244" t="str">
        <f>'1500m.'!D9</f>
        <v>MEDİNE ÖKTE</v>
      </c>
      <c r="E257" s="244" t="str">
        <f>'1500m.'!E9</f>
        <v>ŞANLIURFA</v>
      </c>
      <c r="F257" s="246">
        <f>'1500m.'!F9</f>
        <v>50005</v>
      </c>
      <c r="G257" s="243">
        <f>'1500m.'!A9</f>
        <v>2</v>
      </c>
      <c r="H257" s="153" t="s">
        <v>337</v>
      </c>
      <c r="I257" s="237"/>
      <c r="J257" s="147" t="str">
        <f>'YARIŞMA BİLGİLERİ'!$F$21</f>
        <v>Yıldız Kızlar</v>
      </c>
      <c r="K257" s="238" t="str">
        <f t="shared" si="11"/>
        <v>İzmir-Anadolu Yıldızlar Ligi Final Yarışmaları</v>
      </c>
      <c r="L257" s="151">
        <f>'1500m.'!N$4</f>
        <v>41776.760416666664</v>
      </c>
      <c r="M257" s="151" t="s">
        <v>340</v>
      </c>
    </row>
    <row r="258" spans="1:13" s="239" customFormat="1" ht="26.25" customHeight="1">
      <c r="A258" s="145">
        <v>508</v>
      </c>
      <c r="B258" s="240" t="s">
        <v>338</v>
      </c>
      <c r="C258" s="242">
        <f>'1500m.'!C10</f>
        <v>36892</v>
      </c>
      <c r="D258" s="244" t="str">
        <f>'1500m.'!D10</f>
        <v>EZGİ KAYA</v>
      </c>
      <c r="E258" s="244" t="str">
        <f>'1500m.'!E10</f>
        <v>İSTANBUL ANADOLU</v>
      </c>
      <c r="F258" s="246">
        <f>'1500m.'!F10</f>
        <v>50166</v>
      </c>
      <c r="G258" s="243">
        <f>'1500m.'!A10</f>
        <v>3</v>
      </c>
      <c r="H258" s="153" t="s">
        <v>337</v>
      </c>
      <c r="I258" s="237"/>
      <c r="J258" s="147" t="str">
        <f>'YARIŞMA BİLGİLERİ'!$F$21</f>
        <v>Yıldız Kızlar</v>
      </c>
      <c r="K258" s="238" t="str">
        <f t="shared" si="11"/>
        <v>İzmir-Anadolu Yıldızlar Ligi Final Yarışmaları</v>
      </c>
      <c r="L258" s="151">
        <f>'1500m.'!N$4</f>
        <v>41776.760416666664</v>
      </c>
      <c r="M258" s="151" t="s">
        <v>340</v>
      </c>
    </row>
    <row r="259" spans="1:13" s="239" customFormat="1" ht="26.25" customHeight="1">
      <c r="A259" s="145">
        <v>509</v>
      </c>
      <c r="B259" s="240" t="s">
        <v>338</v>
      </c>
      <c r="C259" s="242">
        <f>'1500m.'!C11</f>
        <v>36951</v>
      </c>
      <c r="D259" s="244" t="str">
        <f>'1500m.'!D11</f>
        <v>MİZGİN DEMİR</v>
      </c>
      <c r="E259" s="244" t="str">
        <f>'1500m.'!E11</f>
        <v>ADANA</v>
      </c>
      <c r="F259" s="246">
        <f>'1500m.'!F11</f>
        <v>50450</v>
      </c>
      <c r="G259" s="243">
        <f>'1500m.'!A11</f>
        <v>4</v>
      </c>
      <c r="H259" s="153" t="s">
        <v>337</v>
      </c>
      <c r="I259" s="237"/>
      <c r="J259" s="147" t="str">
        <f>'YARIŞMA BİLGİLERİ'!$F$21</f>
        <v>Yıldız Kızlar</v>
      </c>
      <c r="K259" s="238" t="str">
        <f t="shared" si="11"/>
        <v>İzmir-Anadolu Yıldızlar Ligi Final Yarışmaları</v>
      </c>
      <c r="L259" s="151">
        <f>'1500m.'!N$4</f>
        <v>41776.760416666664</v>
      </c>
      <c r="M259" s="151" t="s">
        <v>340</v>
      </c>
    </row>
    <row r="260" spans="1:13" s="239" customFormat="1" ht="26.25" customHeight="1">
      <c r="A260" s="145">
        <v>510</v>
      </c>
      <c r="B260" s="240" t="s">
        <v>338</v>
      </c>
      <c r="C260" s="242">
        <f>'1500m.'!C12</f>
        <v>36668</v>
      </c>
      <c r="D260" s="244" t="str">
        <f>'1500m.'!D12</f>
        <v>YILDIZ BEREN</v>
      </c>
      <c r="E260" s="244" t="str">
        <f>'1500m.'!E12</f>
        <v>GAZİANTEP</v>
      </c>
      <c r="F260" s="246">
        <f>'1500m.'!F12</f>
        <v>50452</v>
      </c>
      <c r="G260" s="243">
        <f>'1500m.'!A12</f>
        <v>5</v>
      </c>
      <c r="H260" s="153" t="s">
        <v>337</v>
      </c>
      <c r="I260" s="237"/>
      <c r="J260" s="147" t="str">
        <f>'YARIŞMA BİLGİLERİ'!$F$21</f>
        <v>Yıldız Kızlar</v>
      </c>
      <c r="K260" s="238" t="str">
        <f t="shared" si="11"/>
        <v>İzmir-Anadolu Yıldızlar Ligi Final Yarışmaları</v>
      </c>
      <c r="L260" s="151">
        <f>'1500m.'!N$4</f>
        <v>41776.760416666664</v>
      </c>
      <c r="M260" s="151" t="s">
        <v>340</v>
      </c>
    </row>
    <row r="261" spans="1:13" s="239" customFormat="1" ht="26.25" customHeight="1">
      <c r="A261" s="145">
        <v>511</v>
      </c>
      <c r="B261" s="240" t="s">
        <v>338</v>
      </c>
      <c r="C261" s="242">
        <f>'1500m.'!C13</f>
        <v>36850</v>
      </c>
      <c r="D261" s="244" t="str">
        <f>'1500m.'!D13</f>
        <v>MERVE KAPLAN</v>
      </c>
      <c r="E261" s="244" t="str">
        <f>'1500m.'!E13</f>
        <v>BURSA</v>
      </c>
      <c r="F261" s="246">
        <f>'1500m.'!F13</f>
        <v>50641</v>
      </c>
      <c r="G261" s="243">
        <f>'1500m.'!A13</f>
        <v>6</v>
      </c>
      <c r="H261" s="153" t="s">
        <v>337</v>
      </c>
      <c r="I261" s="237"/>
      <c r="J261" s="147" t="str">
        <f>'YARIŞMA BİLGİLERİ'!$F$21</f>
        <v>Yıldız Kızlar</v>
      </c>
      <c r="K261" s="238" t="str">
        <f t="shared" si="11"/>
        <v>İzmir-Anadolu Yıldızlar Ligi Final Yarışmaları</v>
      </c>
      <c r="L261" s="151">
        <f>'1500m.'!N$4</f>
        <v>41776.760416666664</v>
      </c>
      <c r="M261" s="151" t="s">
        <v>340</v>
      </c>
    </row>
    <row r="262" spans="1:13" s="239" customFormat="1" ht="26.25" customHeight="1">
      <c r="A262" s="145">
        <v>512</v>
      </c>
      <c r="B262" s="240" t="s">
        <v>338</v>
      </c>
      <c r="C262" s="242">
        <f>'1500m.'!C14</f>
        <v>36874</v>
      </c>
      <c r="D262" s="244" t="str">
        <f>'1500m.'!D14</f>
        <v>ELİF EĞİLMEZ</v>
      </c>
      <c r="E262" s="244" t="str">
        <f>'1500m.'!E14</f>
        <v>ANKARA</v>
      </c>
      <c r="F262" s="246">
        <f>'1500m.'!F14</f>
        <v>51844</v>
      </c>
      <c r="G262" s="243">
        <f>'1500m.'!A14</f>
        <v>7</v>
      </c>
      <c r="H262" s="153" t="s">
        <v>337</v>
      </c>
      <c r="I262" s="237"/>
      <c r="J262" s="147" t="str">
        <f>'YARIŞMA BİLGİLERİ'!$F$21</f>
        <v>Yıldız Kızlar</v>
      </c>
      <c r="K262" s="238" t="str">
        <f t="shared" si="11"/>
        <v>İzmir-Anadolu Yıldızlar Ligi Final Yarışmaları</v>
      </c>
      <c r="L262" s="151">
        <f>'1500m.'!N$4</f>
        <v>41776.760416666664</v>
      </c>
      <c r="M262" s="151" t="s">
        <v>340</v>
      </c>
    </row>
    <row r="263" spans="1:13" s="239" customFormat="1" ht="26.25" customHeight="1">
      <c r="A263" s="145">
        <v>513</v>
      </c>
      <c r="B263" s="240" t="s">
        <v>338</v>
      </c>
      <c r="C263" s="242">
        <f>'1500m.'!C15</f>
        <v>36770</v>
      </c>
      <c r="D263" s="244" t="str">
        <f>'1500m.'!D15</f>
        <v>ŞEKER EROĞLU</v>
      </c>
      <c r="E263" s="244" t="str">
        <f>'1500m.'!E15</f>
        <v>SAMSUN</v>
      </c>
      <c r="F263" s="246">
        <f>'1500m.'!F15</f>
        <v>52680</v>
      </c>
      <c r="G263" s="243">
        <f>'1500m.'!A15</f>
        <v>8</v>
      </c>
      <c r="H263" s="153" t="s">
        <v>337</v>
      </c>
      <c r="I263" s="237"/>
      <c r="J263" s="147" t="str">
        <f>'YARIŞMA BİLGİLERİ'!$F$21</f>
        <v>Yıldız Kızlar</v>
      </c>
      <c r="K263" s="238" t="str">
        <f t="shared" si="11"/>
        <v>İzmir-Anadolu Yıldızlar Ligi Final Yarışmaları</v>
      </c>
      <c r="L263" s="151">
        <f>'1500m.'!N$4</f>
        <v>41776.760416666664</v>
      </c>
      <c r="M263" s="151" t="s">
        <v>340</v>
      </c>
    </row>
    <row r="264" spans="1:13" s="239" customFormat="1" ht="26.25" customHeight="1">
      <c r="A264" s="145">
        <v>514</v>
      </c>
      <c r="B264" s="240" t="s">
        <v>338</v>
      </c>
      <c r="C264" s="242">
        <f>'1500m.'!C16</f>
        <v>36685</v>
      </c>
      <c r="D264" s="244" t="str">
        <f>'1500m.'!D16</f>
        <v>AYNUR TİMUR</v>
      </c>
      <c r="E264" s="244" t="str">
        <f>'1500m.'!E16</f>
        <v>MERSİN</v>
      </c>
      <c r="F264" s="246">
        <f>'1500m.'!F16</f>
        <v>53500</v>
      </c>
      <c r="G264" s="243">
        <f>'1500m.'!A16</f>
        <v>9</v>
      </c>
      <c r="H264" s="153" t="s">
        <v>337</v>
      </c>
      <c r="I264" s="237"/>
      <c r="J264" s="147" t="str">
        <f>'YARIŞMA BİLGİLERİ'!$F$21</f>
        <v>Yıldız Kızlar</v>
      </c>
      <c r="K264" s="238" t="str">
        <f t="shared" si="11"/>
        <v>İzmir-Anadolu Yıldızlar Ligi Final Yarışmaları</v>
      </c>
      <c r="L264" s="151">
        <f>'1500m.'!N$4</f>
        <v>41776.760416666664</v>
      </c>
      <c r="M264" s="151" t="s">
        <v>340</v>
      </c>
    </row>
    <row r="265" spans="1:13" s="239" customFormat="1" ht="26.25" customHeight="1">
      <c r="A265" s="145">
        <v>515</v>
      </c>
      <c r="B265" s="240" t="s">
        <v>338</v>
      </c>
      <c r="C265" s="242">
        <f>'1500m.'!C17</f>
        <v>36836</v>
      </c>
      <c r="D265" s="244" t="str">
        <f>'1500m.'!D17</f>
        <v>DİLARA ARSLAN</v>
      </c>
      <c r="E265" s="244" t="str">
        <f>'1500m.'!E17</f>
        <v>TRABZON</v>
      </c>
      <c r="F265" s="246">
        <f>'1500m.'!F17</f>
        <v>53629</v>
      </c>
      <c r="G265" s="243">
        <f>'1500m.'!A17</f>
        <v>10</v>
      </c>
      <c r="H265" s="153" t="s">
        <v>337</v>
      </c>
      <c r="I265" s="237"/>
      <c r="J265" s="147" t="str">
        <f>'YARIŞMA BİLGİLERİ'!$F$21</f>
        <v>Yıldız Kızlar</v>
      </c>
      <c r="K265" s="238" t="str">
        <f aca="true" t="shared" si="12" ref="K265:K328">CONCATENATE(K$1,"-",A$1)</f>
        <v>İzmir-Anadolu Yıldızlar Ligi Final Yarışmaları</v>
      </c>
      <c r="L265" s="151">
        <f>'1500m.'!N$4</f>
        <v>41776.760416666664</v>
      </c>
      <c r="M265" s="151" t="s">
        <v>340</v>
      </c>
    </row>
    <row r="266" spans="1:13" s="239" customFormat="1" ht="26.25" customHeight="1">
      <c r="A266" s="145">
        <v>516</v>
      </c>
      <c r="B266" s="240" t="s">
        <v>338</v>
      </c>
      <c r="C266" s="242">
        <f>'1500m.'!C18</f>
        <v>37222</v>
      </c>
      <c r="D266" s="244" t="str">
        <f>'1500m.'!D18</f>
        <v>MELEK ÇOBAN</v>
      </c>
      <c r="E266" s="244" t="str">
        <f>'1500m.'!E18</f>
        <v>TEKİRDAĞ</v>
      </c>
      <c r="F266" s="246">
        <f>'1500m.'!F18</f>
        <v>54648</v>
      </c>
      <c r="G266" s="243">
        <f>'1500m.'!A18</f>
        <v>11</v>
      </c>
      <c r="H266" s="153" t="s">
        <v>337</v>
      </c>
      <c r="I266" s="237"/>
      <c r="J266" s="147" t="str">
        <f>'YARIŞMA BİLGİLERİ'!$F$21</f>
        <v>Yıldız Kızlar</v>
      </c>
      <c r="K266" s="238" t="str">
        <f t="shared" si="12"/>
        <v>İzmir-Anadolu Yıldızlar Ligi Final Yarışmaları</v>
      </c>
      <c r="L266" s="151">
        <f>'1500m.'!N$4</f>
        <v>41776.760416666664</v>
      </c>
      <c r="M266" s="151" t="s">
        <v>340</v>
      </c>
    </row>
    <row r="267" spans="1:13" s="239" customFormat="1" ht="26.25" customHeight="1">
      <c r="A267" s="145">
        <v>517</v>
      </c>
      <c r="B267" s="240" t="s">
        <v>338</v>
      </c>
      <c r="C267" s="242">
        <f>'1500m.'!C19</f>
        <v>37184</v>
      </c>
      <c r="D267" s="244" t="str">
        <f>'1500m.'!D19</f>
        <v>GAYE ÇAKMAK</v>
      </c>
      <c r="E267" s="244" t="str">
        <f>'1500m.'!E19</f>
        <v>ZONGULDAK</v>
      </c>
      <c r="F267" s="246">
        <f>'1500m.'!F19</f>
        <v>60497</v>
      </c>
      <c r="G267" s="243">
        <f>'1500m.'!A19</f>
        <v>12</v>
      </c>
      <c r="H267" s="153" t="s">
        <v>337</v>
      </c>
      <c r="I267" s="237"/>
      <c r="J267" s="147" t="str">
        <f>'YARIŞMA BİLGİLERİ'!$F$21</f>
        <v>Yıldız Kızlar</v>
      </c>
      <c r="K267" s="238" t="str">
        <f t="shared" si="12"/>
        <v>İzmir-Anadolu Yıldızlar Ligi Final Yarışmaları</v>
      </c>
      <c r="L267" s="151">
        <f>'1500m.'!N$4</f>
        <v>41776.760416666664</v>
      </c>
      <c r="M267" s="151" t="s">
        <v>340</v>
      </c>
    </row>
    <row r="268" spans="1:13" s="239" customFormat="1" ht="26.25" customHeight="1">
      <c r="A268" s="145">
        <v>518</v>
      </c>
      <c r="B268" s="240" t="s">
        <v>338</v>
      </c>
      <c r="C268" s="242">
        <f>'1500m.'!C20</f>
        <v>0</v>
      </c>
      <c r="D268" s="244">
        <f>'1500m.'!D20</f>
        <v>0</v>
      </c>
      <c r="E268" s="244">
        <f>'1500m.'!E20</f>
        <v>0</v>
      </c>
      <c r="F268" s="246">
        <f>'1500m.'!F20</f>
        <v>0</v>
      </c>
      <c r="G268" s="243">
        <f>'1500m.'!A20</f>
        <v>0</v>
      </c>
      <c r="H268" s="153" t="s">
        <v>337</v>
      </c>
      <c r="I268" s="237"/>
      <c r="J268" s="147" t="str">
        <f>'YARIŞMA BİLGİLERİ'!$F$21</f>
        <v>Yıldız Kızlar</v>
      </c>
      <c r="K268" s="238" t="str">
        <f t="shared" si="12"/>
        <v>İzmir-Anadolu Yıldızlar Ligi Final Yarışmaları</v>
      </c>
      <c r="L268" s="151">
        <f>'1500m.'!N$4</f>
        <v>41776.760416666664</v>
      </c>
      <c r="M268" s="151" t="s">
        <v>340</v>
      </c>
    </row>
    <row r="269" spans="1:13" s="239" customFormat="1" ht="26.25" customHeight="1">
      <c r="A269" s="145">
        <v>519</v>
      </c>
      <c r="B269" s="240" t="s">
        <v>338</v>
      </c>
      <c r="C269" s="242">
        <f>'1500m.'!C21</f>
        <v>0</v>
      </c>
      <c r="D269" s="244">
        <f>'1500m.'!D21</f>
        <v>0</v>
      </c>
      <c r="E269" s="244">
        <f>'1500m.'!E21</f>
        <v>0</v>
      </c>
      <c r="F269" s="246">
        <f>'1500m.'!F21</f>
        <v>0</v>
      </c>
      <c r="G269" s="243">
        <f>'1500m.'!A21</f>
        <v>0</v>
      </c>
      <c r="H269" s="153" t="s">
        <v>337</v>
      </c>
      <c r="I269" s="237"/>
      <c r="J269" s="147" t="str">
        <f>'YARIŞMA BİLGİLERİ'!$F$21</f>
        <v>Yıldız Kızlar</v>
      </c>
      <c r="K269" s="238" t="str">
        <f t="shared" si="12"/>
        <v>İzmir-Anadolu Yıldızlar Ligi Final Yarışmaları</v>
      </c>
      <c r="L269" s="151">
        <f>'1500m.'!N$4</f>
        <v>41776.760416666664</v>
      </c>
      <c r="M269" s="151" t="s">
        <v>340</v>
      </c>
    </row>
    <row r="270" spans="1:13" s="239" customFormat="1" ht="26.25" customHeight="1">
      <c r="A270" s="145">
        <v>520</v>
      </c>
      <c r="B270" s="240" t="s">
        <v>338</v>
      </c>
      <c r="C270" s="242">
        <f>'1500m.'!C22</f>
        <v>0</v>
      </c>
      <c r="D270" s="244">
        <f>'1500m.'!D22</f>
        <v>0</v>
      </c>
      <c r="E270" s="244">
        <f>'1500m.'!E22</f>
        <v>0</v>
      </c>
      <c r="F270" s="246">
        <f>'1500m.'!F22</f>
        <v>0</v>
      </c>
      <c r="G270" s="243">
        <f>'1500m.'!A22</f>
        <v>0</v>
      </c>
      <c r="H270" s="153" t="s">
        <v>337</v>
      </c>
      <c r="I270" s="237"/>
      <c r="J270" s="147" t="str">
        <f>'YARIŞMA BİLGİLERİ'!$F$21</f>
        <v>Yıldız Kızlar</v>
      </c>
      <c r="K270" s="238" t="str">
        <f t="shared" si="12"/>
        <v>İzmir-Anadolu Yıldızlar Ligi Final Yarışmaları</v>
      </c>
      <c r="L270" s="151">
        <f>'1500m.'!N$4</f>
        <v>41776.760416666664</v>
      </c>
      <c r="M270" s="151" t="s">
        <v>340</v>
      </c>
    </row>
    <row r="271" spans="1:13" s="239" customFormat="1" ht="26.25" customHeight="1">
      <c r="A271" s="145">
        <v>521</v>
      </c>
      <c r="B271" s="240" t="s">
        <v>338</v>
      </c>
      <c r="C271" s="242">
        <f>'1500m.'!C23</f>
        <v>0</v>
      </c>
      <c r="D271" s="244">
        <f>'1500m.'!D23</f>
        <v>0</v>
      </c>
      <c r="E271" s="244">
        <f>'1500m.'!E23</f>
        <v>0</v>
      </c>
      <c r="F271" s="246">
        <f>'1500m.'!F23</f>
        <v>0</v>
      </c>
      <c r="G271" s="243">
        <f>'1500m.'!A23</f>
        <v>0</v>
      </c>
      <c r="H271" s="153" t="s">
        <v>337</v>
      </c>
      <c r="I271" s="237"/>
      <c r="J271" s="147" t="str">
        <f>'YARIŞMA BİLGİLERİ'!$F$21</f>
        <v>Yıldız Kızlar</v>
      </c>
      <c r="K271" s="238" t="str">
        <f t="shared" si="12"/>
        <v>İzmir-Anadolu Yıldızlar Ligi Final Yarışmaları</v>
      </c>
      <c r="L271" s="151">
        <f>'1500m.'!N$4</f>
        <v>41776.760416666664</v>
      </c>
      <c r="M271" s="151" t="s">
        <v>340</v>
      </c>
    </row>
    <row r="272" spans="1:13" s="239" customFormat="1" ht="26.25" customHeight="1">
      <c r="A272" s="145">
        <v>522</v>
      </c>
      <c r="B272" s="240" t="s">
        <v>338</v>
      </c>
      <c r="C272" s="242">
        <f>'1500m.'!C24</f>
        <v>0</v>
      </c>
      <c r="D272" s="244">
        <f>'1500m.'!D24</f>
        <v>0</v>
      </c>
      <c r="E272" s="244">
        <f>'1500m.'!E24</f>
        <v>0</v>
      </c>
      <c r="F272" s="246">
        <f>'1500m.'!F24</f>
        <v>0</v>
      </c>
      <c r="G272" s="243">
        <f>'1500m.'!A24</f>
        <v>0</v>
      </c>
      <c r="H272" s="153" t="s">
        <v>337</v>
      </c>
      <c r="I272" s="237"/>
      <c r="J272" s="147" t="str">
        <f>'YARIŞMA BİLGİLERİ'!$F$21</f>
        <v>Yıldız Kızlar</v>
      </c>
      <c r="K272" s="238" t="str">
        <f t="shared" si="12"/>
        <v>İzmir-Anadolu Yıldızlar Ligi Final Yarışmaları</v>
      </c>
      <c r="L272" s="151">
        <f>'1500m.'!N$4</f>
        <v>41776.760416666664</v>
      </c>
      <c r="M272" s="151" t="s">
        <v>340</v>
      </c>
    </row>
    <row r="273" spans="1:13" s="239" customFormat="1" ht="26.25" customHeight="1">
      <c r="A273" s="145">
        <v>523</v>
      </c>
      <c r="B273" s="240" t="s">
        <v>338</v>
      </c>
      <c r="C273" s="242">
        <f>'1500m.'!C25</f>
        <v>0</v>
      </c>
      <c r="D273" s="244">
        <f>'1500m.'!D25</f>
        <v>0</v>
      </c>
      <c r="E273" s="244">
        <f>'1500m.'!E25</f>
        <v>0</v>
      </c>
      <c r="F273" s="246">
        <f>'1500m.'!F25</f>
        <v>0</v>
      </c>
      <c r="G273" s="243">
        <f>'1500m.'!A25</f>
        <v>0</v>
      </c>
      <c r="H273" s="153" t="s">
        <v>337</v>
      </c>
      <c r="I273" s="237"/>
      <c r="J273" s="147" t="str">
        <f>'YARIŞMA BİLGİLERİ'!$F$21</f>
        <v>Yıldız Kızlar</v>
      </c>
      <c r="K273" s="238" t="str">
        <f t="shared" si="12"/>
        <v>İzmir-Anadolu Yıldızlar Ligi Final Yarışmaları</v>
      </c>
      <c r="L273" s="151">
        <f>'1500m.'!N$4</f>
        <v>41776.760416666664</v>
      </c>
      <c r="M273" s="151" t="s">
        <v>340</v>
      </c>
    </row>
    <row r="274" spans="1:13" s="239" customFormat="1" ht="26.25" customHeight="1">
      <c r="A274" s="145">
        <v>524</v>
      </c>
      <c r="B274" s="240" t="s">
        <v>338</v>
      </c>
      <c r="C274" s="242">
        <f>'1500m.'!C26</f>
        <v>0</v>
      </c>
      <c r="D274" s="244">
        <f>'1500m.'!D26</f>
        <v>0</v>
      </c>
      <c r="E274" s="244">
        <f>'1500m.'!E26</f>
        <v>0</v>
      </c>
      <c r="F274" s="246">
        <f>'1500m.'!F26</f>
        <v>0</v>
      </c>
      <c r="G274" s="243">
        <f>'1500m.'!A26</f>
        <v>0</v>
      </c>
      <c r="H274" s="153" t="s">
        <v>337</v>
      </c>
      <c r="I274" s="237"/>
      <c r="J274" s="147" t="str">
        <f>'YARIŞMA BİLGİLERİ'!$F$21</f>
        <v>Yıldız Kızlar</v>
      </c>
      <c r="K274" s="238" t="str">
        <f t="shared" si="12"/>
        <v>İzmir-Anadolu Yıldızlar Ligi Final Yarışmaları</v>
      </c>
      <c r="L274" s="151">
        <f>'1500m.'!N$4</f>
        <v>41776.760416666664</v>
      </c>
      <c r="M274" s="151" t="s">
        <v>340</v>
      </c>
    </row>
    <row r="275" spans="1:13" s="239" customFormat="1" ht="26.25" customHeight="1">
      <c r="A275" s="145">
        <v>525</v>
      </c>
      <c r="B275" s="240" t="s">
        <v>338</v>
      </c>
      <c r="C275" s="242">
        <f>'1500m.'!C27</f>
        <v>0</v>
      </c>
      <c r="D275" s="244">
        <f>'1500m.'!D27</f>
        <v>0</v>
      </c>
      <c r="E275" s="244">
        <f>'1500m.'!E27</f>
        <v>0</v>
      </c>
      <c r="F275" s="246">
        <f>'1500m.'!F27</f>
        <v>0</v>
      </c>
      <c r="G275" s="243">
        <f>'1500m.'!A27</f>
        <v>0</v>
      </c>
      <c r="H275" s="153" t="s">
        <v>337</v>
      </c>
      <c r="I275" s="237"/>
      <c r="J275" s="147" t="str">
        <f>'YARIŞMA BİLGİLERİ'!$F$21</f>
        <v>Yıldız Kızlar</v>
      </c>
      <c r="K275" s="238" t="str">
        <f t="shared" si="12"/>
        <v>İzmir-Anadolu Yıldızlar Ligi Final Yarışmaları</v>
      </c>
      <c r="L275" s="151">
        <f>'1500m.'!N$4</f>
        <v>41776.760416666664</v>
      </c>
      <c r="M275" s="151" t="s">
        <v>340</v>
      </c>
    </row>
    <row r="276" spans="1:13" s="239" customFormat="1" ht="26.25" customHeight="1">
      <c r="A276" s="145">
        <v>526</v>
      </c>
      <c r="B276" s="240" t="s">
        <v>338</v>
      </c>
      <c r="C276" s="242">
        <f>'1500m.'!C28</f>
        <v>0</v>
      </c>
      <c r="D276" s="244">
        <f>'1500m.'!D28</f>
        <v>0</v>
      </c>
      <c r="E276" s="244">
        <f>'1500m.'!E28</f>
        <v>0</v>
      </c>
      <c r="F276" s="246">
        <f>'1500m.'!F28</f>
        <v>0</v>
      </c>
      <c r="G276" s="243">
        <f>'1500m.'!A28</f>
        <v>0</v>
      </c>
      <c r="H276" s="153" t="s">
        <v>337</v>
      </c>
      <c r="I276" s="237"/>
      <c r="J276" s="147" t="str">
        <f>'YARIŞMA BİLGİLERİ'!$F$21</f>
        <v>Yıldız Kızlar</v>
      </c>
      <c r="K276" s="238" t="str">
        <f t="shared" si="12"/>
        <v>İzmir-Anadolu Yıldızlar Ligi Final Yarışmaları</v>
      </c>
      <c r="L276" s="151">
        <f>'1500m.'!N$4</f>
        <v>41776.760416666664</v>
      </c>
      <c r="M276" s="151" t="s">
        <v>340</v>
      </c>
    </row>
    <row r="277" spans="1:13" s="239" customFormat="1" ht="26.25" customHeight="1">
      <c r="A277" s="145">
        <v>527</v>
      </c>
      <c r="B277" s="240" t="s">
        <v>338</v>
      </c>
      <c r="C277" s="242">
        <f>'1500m.'!C29</f>
        <v>0</v>
      </c>
      <c r="D277" s="244">
        <f>'1500m.'!D29</f>
        <v>0</v>
      </c>
      <c r="E277" s="244">
        <f>'1500m.'!E29</f>
        <v>0</v>
      </c>
      <c r="F277" s="246">
        <f>'1500m.'!F29</f>
        <v>0</v>
      </c>
      <c r="G277" s="243">
        <f>'1500m.'!A29</f>
        <v>0</v>
      </c>
      <c r="H277" s="153" t="s">
        <v>337</v>
      </c>
      <c r="I277" s="237"/>
      <c r="J277" s="147" t="str">
        <f>'YARIŞMA BİLGİLERİ'!$F$21</f>
        <v>Yıldız Kızlar</v>
      </c>
      <c r="K277" s="238" t="str">
        <f t="shared" si="12"/>
        <v>İzmir-Anadolu Yıldızlar Ligi Final Yarışmaları</v>
      </c>
      <c r="L277" s="151">
        <f>'1500m.'!N$4</f>
        <v>41776.760416666664</v>
      </c>
      <c r="M277" s="151" t="s">
        <v>340</v>
      </c>
    </row>
    <row r="278" spans="1:13" s="239" customFormat="1" ht="26.25" customHeight="1">
      <c r="A278" s="145">
        <v>528</v>
      </c>
      <c r="B278" s="240" t="s">
        <v>338</v>
      </c>
      <c r="C278" s="242">
        <f>'1500m.'!C30</f>
        <v>0</v>
      </c>
      <c r="D278" s="244">
        <f>'1500m.'!D30</f>
        <v>0</v>
      </c>
      <c r="E278" s="244">
        <f>'1500m.'!E30</f>
        <v>0</v>
      </c>
      <c r="F278" s="246">
        <f>'1500m.'!F30</f>
        <v>0</v>
      </c>
      <c r="G278" s="243">
        <f>'1500m.'!A30</f>
        <v>0</v>
      </c>
      <c r="H278" s="153" t="s">
        <v>337</v>
      </c>
      <c r="I278" s="237"/>
      <c r="J278" s="147" t="str">
        <f>'YARIŞMA BİLGİLERİ'!$F$21</f>
        <v>Yıldız Kızlar</v>
      </c>
      <c r="K278" s="238" t="str">
        <f t="shared" si="12"/>
        <v>İzmir-Anadolu Yıldızlar Ligi Final Yarışmaları</v>
      </c>
      <c r="L278" s="151">
        <f>'1500m.'!N$4</f>
        <v>41776.760416666664</v>
      </c>
      <c r="M278" s="151" t="s">
        <v>340</v>
      </c>
    </row>
    <row r="279" spans="1:13" s="239" customFormat="1" ht="26.25" customHeight="1">
      <c r="A279" s="145">
        <v>529</v>
      </c>
      <c r="B279" s="240" t="s">
        <v>338</v>
      </c>
      <c r="C279" s="242">
        <f>'1500m.'!C31</f>
        <v>0</v>
      </c>
      <c r="D279" s="244">
        <f>'1500m.'!D31</f>
        <v>0</v>
      </c>
      <c r="E279" s="244">
        <f>'1500m.'!E31</f>
        <v>0</v>
      </c>
      <c r="F279" s="246">
        <f>'1500m.'!F31</f>
        <v>0</v>
      </c>
      <c r="G279" s="243">
        <f>'1500m.'!A31</f>
        <v>0</v>
      </c>
      <c r="H279" s="153" t="s">
        <v>337</v>
      </c>
      <c r="I279" s="237"/>
      <c r="J279" s="147" t="str">
        <f>'YARIŞMA BİLGİLERİ'!$F$21</f>
        <v>Yıldız Kızlar</v>
      </c>
      <c r="K279" s="238" t="str">
        <f t="shared" si="12"/>
        <v>İzmir-Anadolu Yıldızlar Ligi Final Yarışmaları</v>
      </c>
      <c r="L279" s="151">
        <f>'1500m.'!N$4</f>
        <v>41776.760416666664</v>
      </c>
      <c r="M279" s="151" t="s">
        <v>340</v>
      </c>
    </row>
    <row r="280" spans="1:13" s="239" customFormat="1" ht="26.25" customHeight="1">
      <c r="A280" s="145">
        <v>530</v>
      </c>
      <c r="B280" s="240" t="s">
        <v>338</v>
      </c>
      <c r="C280" s="242">
        <f>'1500m.'!C32</f>
        <v>0</v>
      </c>
      <c r="D280" s="244">
        <f>'1500m.'!D32</f>
        <v>0</v>
      </c>
      <c r="E280" s="244">
        <f>'1500m.'!E32</f>
        <v>0</v>
      </c>
      <c r="F280" s="246">
        <f>'1500m.'!F32</f>
        <v>0</v>
      </c>
      <c r="G280" s="243">
        <f>'1500m.'!A32</f>
        <v>0</v>
      </c>
      <c r="H280" s="153" t="s">
        <v>337</v>
      </c>
      <c r="I280" s="237"/>
      <c r="J280" s="147" t="str">
        <f>'YARIŞMA BİLGİLERİ'!$F$21</f>
        <v>Yıldız Kızlar</v>
      </c>
      <c r="K280" s="238" t="str">
        <f t="shared" si="12"/>
        <v>İzmir-Anadolu Yıldızlar Ligi Final Yarışmaları</v>
      </c>
      <c r="L280" s="151">
        <f>'1500m.'!N$4</f>
        <v>41776.760416666664</v>
      </c>
      <c r="M280" s="151" t="s">
        <v>340</v>
      </c>
    </row>
    <row r="281" spans="1:13" s="239" customFormat="1" ht="26.25" customHeight="1">
      <c r="A281" s="145">
        <v>531</v>
      </c>
      <c r="B281" s="240" t="s">
        <v>338</v>
      </c>
      <c r="C281" s="242">
        <f>'1500m.'!C33</f>
        <v>0</v>
      </c>
      <c r="D281" s="244">
        <f>'1500m.'!D33</f>
        <v>0</v>
      </c>
      <c r="E281" s="244">
        <f>'1500m.'!E33</f>
        <v>0</v>
      </c>
      <c r="F281" s="246">
        <f>'1500m.'!F33</f>
        <v>0</v>
      </c>
      <c r="G281" s="243">
        <f>'1500m.'!A33</f>
        <v>0</v>
      </c>
      <c r="H281" s="153" t="s">
        <v>337</v>
      </c>
      <c r="I281" s="237"/>
      <c r="J281" s="147" t="str">
        <f>'YARIŞMA BİLGİLERİ'!$F$21</f>
        <v>Yıldız Kızlar</v>
      </c>
      <c r="K281" s="238" t="str">
        <f t="shared" si="12"/>
        <v>İzmir-Anadolu Yıldızlar Ligi Final Yarışmaları</v>
      </c>
      <c r="L281" s="151">
        <f>'1500m.'!N$4</f>
        <v>41776.760416666664</v>
      </c>
      <c r="M281" s="151" t="s">
        <v>340</v>
      </c>
    </row>
    <row r="282" spans="1:13" s="239" customFormat="1" ht="26.25" customHeight="1">
      <c r="A282" s="145">
        <v>532</v>
      </c>
      <c r="B282" s="240" t="s">
        <v>338</v>
      </c>
      <c r="C282" s="242">
        <f>'1500m.'!C34</f>
        <v>0</v>
      </c>
      <c r="D282" s="244">
        <f>'1500m.'!D34</f>
        <v>0</v>
      </c>
      <c r="E282" s="244">
        <f>'1500m.'!E34</f>
        <v>0</v>
      </c>
      <c r="F282" s="246">
        <f>'1500m.'!F34</f>
        <v>0</v>
      </c>
      <c r="G282" s="243">
        <f>'1500m.'!A34</f>
        <v>0</v>
      </c>
      <c r="H282" s="153" t="s">
        <v>337</v>
      </c>
      <c r="I282" s="237"/>
      <c r="J282" s="147" t="str">
        <f>'YARIŞMA BİLGİLERİ'!$F$21</f>
        <v>Yıldız Kızlar</v>
      </c>
      <c r="K282" s="238" t="str">
        <f t="shared" si="12"/>
        <v>İzmir-Anadolu Yıldızlar Ligi Final Yarışmaları</v>
      </c>
      <c r="L282" s="151">
        <f>'1500m.'!N$4</f>
        <v>41776.760416666664</v>
      </c>
      <c r="M282" s="151" t="s">
        <v>340</v>
      </c>
    </row>
    <row r="283" spans="1:13" s="239" customFormat="1" ht="26.25" customHeight="1">
      <c r="A283" s="145">
        <v>533</v>
      </c>
      <c r="B283" s="240" t="s">
        <v>338</v>
      </c>
      <c r="C283" s="242">
        <f>'1500m.'!C35</f>
        <v>0</v>
      </c>
      <c r="D283" s="244">
        <f>'1500m.'!D35</f>
        <v>0</v>
      </c>
      <c r="E283" s="244">
        <f>'1500m.'!E35</f>
        <v>0</v>
      </c>
      <c r="F283" s="246">
        <f>'1500m.'!F35</f>
        <v>0</v>
      </c>
      <c r="G283" s="243">
        <f>'1500m.'!A35</f>
        <v>0</v>
      </c>
      <c r="H283" s="153" t="s">
        <v>337</v>
      </c>
      <c r="I283" s="237"/>
      <c r="J283" s="147" t="str">
        <f>'YARIŞMA BİLGİLERİ'!$F$21</f>
        <v>Yıldız Kızlar</v>
      </c>
      <c r="K283" s="238" t="str">
        <f t="shared" si="12"/>
        <v>İzmir-Anadolu Yıldızlar Ligi Final Yarışmaları</v>
      </c>
      <c r="L283" s="151">
        <f>'1500m.'!N$4</f>
        <v>41776.760416666664</v>
      </c>
      <c r="M283" s="151" t="s">
        <v>340</v>
      </c>
    </row>
    <row r="284" spans="1:13" s="239" customFormat="1" ht="26.25" customHeight="1">
      <c r="A284" s="145">
        <v>534</v>
      </c>
      <c r="B284" s="240" t="s">
        <v>338</v>
      </c>
      <c r="C284" s="242">
        <f>'1500m.'!C36</f>
        <v>0</v>
      </c>
      <c r="D284" s="244">
        <f>'1500m.'!D36</f>
        <v>0</v>
      </c>
      <c r="E284" s="244">
        <f>'1500m.'!E36</f>
        <v>0</v>
      </c>
      <c r="F284" s="246">
        <f>'1500m.'!F36</f>
        <v>0</v>
      </c>
      <c r="G284" s="243">
        <f>'1500m.'!A36</f>
        <v>0</v>
      </c>
      <c r="H284" s="153" t="s">
        <v>337</v>
      </c>
      <c r="I284" s="237"/>
      <c r="J284" s="147" t="str">
        <f>'YARIŞMA BİLGİLERİ'!$F$21</f>
        <v>Yıldız Kızlar</v>
      </c>
      <c r="K284" s="238" t="str">
        <f t="shared" si="12"/>
        <v>İzmir-Anadolu Yıldızlar Ligi Final Yarışmaları</v>
      </c>
      <c r="L284" s="151">
        <f>'1500m.'!N$4</f>
        <v>41776.760416666664</v>
      </c>
      <c r="M284" s="151" t="s">
        <v>340</v>
      </c>
    </row>
    <row r="285" spans="1:13" s="239" customFormat="1" ht="26.25" customHeight="1">
      <c r="A285" s="145">
        <v>535</v>
      </c>
      <c r="B285" s="240" t="s">
        <v>338</v>
      </c>
      <c r="C285" s="242">
        <f>'1500m.'!C37</f>
        <v>0</v>
      </c>
      <c r="D285" s="244">
        <f>'1500m.'!D37</f>
        <v>0</v>
      </c>
      <c r="E285" s="244">
        <f>'1500m.'!E37</f>
        <v>0</v>
      </c>
      <c r="F285" s="246">
        <f>'1500m.'!F37</f>
        <v>0</v>
      </c>
      <c r="G285" s="243">
        <f>'1500m.'!A37</f>
        <v>0</v>
      </c>
      <c r="H285" s="153" t="s">
        <v>337</v>
      </c>
      <c r="I285" s="237"/>
      <c r="J285" s="147" t="str">
        <f>'YARIŞMA BİLGİLERİ'!$F$21</f>
        <v>Yıldız Kızlar</v>
      </c>
      <c r="K285" s="238" t="str">
        <f t="shared" si="12"/>
        <v>İzmir-Anadolu Yıldızlar Ligi Final Yarışmaları</v>
      </c>
      <c r="L285" s="151">
        <f>'1500m.'!N$4</f>
        <v>41776.760416666664</v>
      </c>
      <c r="M285" s="151" t="s">
        <v>340</v>
      </c>
    </row>
    <row r="286" spans="1:13" s="239" customFormat="1" ht="26.25" customHeight="1">
      <c r="A286" s="145">
        <v>536</v>
      </c>
      <c r="B286" s="240" t="s">
        <v>338</v>
      </c>
      <c r="C286" s="242">
        <f>'1500m.'!C38</f>
        <v>0</v>
      </c>
      <c r="D286" s="244">
        <f>'1500m.'!D38</f>
        <v>0</v>
      </c>
      <c r="E286" s="244">
        <f>'1500m.'!E38</f>
        <v>0</v>
      </c>
      <c r="F286" s="246">
        <f>'1500m.'!F38</f>
        <v>0</v>
      </c>
      <c r="G286" s="243">
        <f>'1500m.'!A38</f>
        <v>0</v>
      </c>
      <c r="H286" s="153" t="s">
        <v>337</v>
      </c>
      <c r="I286" s="237"/>
      <c r="J286" s="147" t="str">
        <f>'YARIŞMA BİLGİLERİ'!$F$21</f>
        <v>Yıldız Kızlar</v>
      </c>
      <c r="K286" s="238" t="str">
        <f t="shared" si="12"/>
        <v>İzmir-Anadolu Yıldızlar Ligi Final Yarışmaları</v>
      </c>
      <c r="L286" s="151">
        <f>'1500m.'!N$4</f>
        <v>41776.760416666664</v>
      </c>
      <c r="M286" s="151" t="s">
        <v>340</v>
      </c>
    </row>
    <row r="287" spans="1:13" s="239" customFormat="1" ht="26.25" customHeight="1">
      <c r="A287" s="145">
        <v>537</v>
      </c>
      <c r="B287" s="240" t="s">
        <v>338</v>
      </c>
      <c r="C287" s="242">
        <f>'1500m.'!C39</f>
        <v>0</v>
      </c>
      <c r="D287" s="244">
        <f>'1500m.'!D39</f>
        <v>0</v>
      </c>
      <c r="E287" s="244">
        <f>'1500m.'!E39</f>
        <v>0</v>
      </c>
      <c r="F287" s="246">
        <f>'1500m.'!F39</f>
        <v>0</v>
      </c>
      <c r="G287" s="243">
        <f>'1500m.'!A39</f>
        <v>0</v>
      </c>
      <c r="H287" s="153" t="s">
        <v>337</v>
      </c>
      <c r="I287" s="237"/>
      <c r="J287" s="147" t="str">
        <f>'YARIŞMA BİLGİLERİ'!$F$21</f>
        <v>Yıldız Kızlar</v>
      </c>
      <c r="K287" s="238" t="str">
        <f t="shared" si="12"/>
        <v>İzmir-Anadolu Yıldızlar Ligi Final Yarışmaları</v>
      </c>
      <c r="L287" s="151">
        <f>'1500m.'!N$4</f>
        <v>41776.760416666664</v>
      </c>
      <c r="M287" s="151" t="s">
        <v>340</v>
      </c>
    </row>
    <row r="288" spans="1:13" s="239" customFormat="1" ht="26.25" customHeight="1">
      <c r="A288" s="145">
        <v>538</v>
      </c>
      <c r="B288" s="240" t="s">
        <v>338</v>
      </c>
      <c r="C288" s="242">
        <f>'1500m.'!C40</f>
        <v>0</v>
      </c>
      <c r="D288" s="244">
        <f>'1500m.'!D40</f>
        <v>0</v>
      </c>
      <c r="E288" s="244">
        <f>'1500m.'!E40</f>
        <v>0</v>
      </c>
      <c r="F288" s="246">
        <f>'1500m.'!F40</f>
        <v>0</v>
      </c>
      <c r="G288" s="243">
        <f>'1500m.'!A40</f>
        <v>0</v>
      </c>
      <c r="H288" s="153" t="s">
        <v>337</v>
      </c>
      <c r="I288" s="237"/>
      <c r="J288" s="147" t="str">
        <f>'YARIŞMA BİLGİLERİ'!$F$21</f>
        <v>Yıldız Kızlar</v>
      </c>
      <c r="K288" s="238" t="str">
        <f t="shared" si="12"/>
        <v>İzmir-Anadolu Yıldızlar Ligi Final Yarışmaları</v>
      </c>
      <c r="L288" s="151">
        <f>'1500m.'!N$4</f>
        <v>41776.760416666664</v>
      </c>
      <c r="M288" s="151" t="s">
        <v>340</v>
      </c>
    </row>
    <row r="289" spans="1:13" s="239" customFormat="1" ht="26.25" customHeight="1">
      <c r="A289" s="145">
        <v>539</v>
      </c>
      <c r="B289" s="240" t="s">
        <v>338</v>
      </c>
      <c r="C289" s="242">
        <f>'1500m.'!C41</f>
        <v>0</v>
      </c>
      <c r="D289" s="244">
        <f>'1500m.'!D41</f>
        <v>0</v>
      </c>
      <c r="E289" s="244">
        <f>'1500m.'!E41</f>
        <v>0</v>
      </c>
      <c r="F289" s="246">
        <f>'1500m.'!F41</f>
        <v>0</v>
      </c>
      <c r="G289" s="243">
        <f>'1500m.'!A41</f>
        <v>0</v>
      </c>
      <c r="H289" s="153" t="s">
        <v>337</v>
      </c>
      <c r="I289" s="237"/>
      <c r="J289" s="147" t="str">
        <f>'YARIŞMA BİLGİLERİ'!$F$21</f>
        <v>Yıldız Kızlar</v>
      </c>
      <c r="K289" s="238" t="str">
        <f t="shared" si="12"/>
        <v>İzmir-Anadolu Yıldızlar Ligi Final Yarışmaları</v>
      </c>
      <c r="L289" s="151">
        <f>'1500m.'!N$4</f>
        <v>41776.760416666664</v>
      </c>
      <c r="M289" s="151" t="s">
        <v>340</v>
      </c>
    </row>
    <row r="290" spans="1:13" s="239" customFormat="1" ht="26.25" customHeight="1">
      <c r="A290" s="145">
        <v>540</v>
      </c>
      <c r="B290" s="240" t="s">
        <v>332</v>
      </c>
      <c r="C290" s="242">
        <f>'300m.'!C8</f>
        <v>36526</v>
      </c>
      <c r="D290" s="244" t="str">
        <f>'300m.'!D8</f>
        <v>MİZGİN AY</v>
      </c>
      <c r="E290" s="244" t="str">
        <f>'300m.'!E8</f>
        <v>ANKARA</v>
      </c>
      <c r="F290" s="245">
        <f>'300m.'!F8</f>
        <v>4100</v>
      </c>
      <c r="G290" s="243">
        <f>'300m.'!A8</f>
        <v>1</v>
      </c>
      <c r="H290" s="153" t="s">
        <v>283</v>
      </c>
      <c r="I290" s="237"/>
      <c r="J290" s="147" t="str">
        <f>'YARIŞMA BİLGİLERİ'!$F$21</f>
        <v>Yıldız Kızlar</v>
      </c>
      <c r="K290" s="238" t="str">
        <f t="shared" si="12"/>
        <v>İzmir-Anadolu Yıldızlar Ligi Final Yarışmaları</v>
      </c>
      <c r="L290" s="151">
        <f>'300m.'!N$4</f>
        <v>41776.739583333336</v>
      </c>
      <c r="M290" s="151" t="s">
        <v>340</v>
      </c>
    </row>
    <row r="291" spans="1:13" s="239" customFormat="1" ht="26.25" customHeight="1">
      <c r="A291" s="145">
        <v>541</v>
      </c>
      <c r="B291" s="240" t="s">
        <v>332</v>
      </c>
      <c r="C291" s="242">
        <f>'300m.'!C9</f>
        <v>36595</v>
      </c>
      <c r="D291" s="244" t="str">
        <f>'300m.'!D9</f>
        <v>EYMEN MUSAOĞLU</v>
      </c>
      <c r="E291" s="244" t="str">
        <f>'300m.'!E9</f>
        <v>TEKİRDAĞ</v>
      </c>
      <c r="F291" s="245">
        <f>'300m.'!F9</f>
        <v>4288</v>
      </c>
      <c r="G291" s="243">
        <f>'300m.'!A9</f>
        <v>2</v>
      </c>
      <c r="H291" s="153" t="s">
        <v>283</v>
      </c>
      <c r="I291" s="237"/>
      <c r="J291" s="147" t="str">
        <f>'YARIŞMA BİLGİLERİ'!$F$21</f>
        <v>Yıldız Kızlar</v>
      </c>
      <c r="K291" s="238" t="str">
        <f t="shared" si="12"/>
        <v>İzmir-Anadolu Yıldızlar Ligi Final Yarışmaları</v>
      </c>
      <c r="L291" s="151">
        <f>'300m.'!N$4</f>
        <v>41776.739583333336</v>
      </c>
      <c r="M291" s="151" t="s">
        <v>340</v>
      </c>
    </row>
    <row r="292" spans="1:13" s="239" customFormat="1" ht="26.25" customHeight="1">
      <c r="A292" s="145">
        <v>542</v>
      </c>
      <c r="B292" s="240" t="s">
        <v>332</v>
      </c>
      <c r="C292" s="242">
        <f>'300m.'!C10</f>
        <v>36976</v>
      </c>
      <c r="D292" s="244" t="str">
        <f>'300m.'!D10</f>
        <v>MELİSSA KALE</v>
      </c>
      <c r="E292" s="244" t="str">
        <f>'300m.'!E10</f>
        <v>MERSİN</v>
      </c>
      <c r="F292" s="245">
        <f>'300m.'!F10</f>
        <v>4439</v>
      </c>
      <c r="G292" s="243">
        <f>'300m.'!A10</f>
        <v>3</v>
      </c>
      <c r="H292" s="153" t="s">
        <v>283</v>
      </c>
      <c r="I292" s="237"/>
      <c r="J292" s="147" t="str">
        <f>'YARIŞMA BİLGİLERİ'!$F$21</f>
        <v>Yıldız Kızlar</v>
      </c>
      <c r="K292" s="238" t="str">
        <f t="shared" si="12"/>
        <v>İzmir-Anadolu Yıldızlar Ligi Final Yarışmaları</v>
      </c>
      <c r="L292" s="151">
        <f>'300m.'!N$4</f>
        <v>41776.739583333336</v>
      </c>
      <c r="M292" s="151" t="s">
        <v>340</v>
      </c>
    </row>
    <row r="293" spans="1:13" s="239" customFormat="1" ht="26.25" customHeight="1">
      <c r="A293" s="145">
        <v>543</v>
      </c>
      <c r="B293" s="240" t="s">
        <v>332</v>
      </c>
      <c r="C293" s="242">
        <f>'300m.'!C11</f>
        <v>36591</v>
      </c>
      <c r="D293" s="244" t="str">
        <f>'300m.'!D11</f>
        <v>BEYZANUR YAVUZ</v>
      </c>
      <c r="E293" s="244" t="str">
        <f>'300m.'!E11</f>
        <v>TRABZON</v>
      </c>
      <c r="F293" s="245">
        <f>'300m.'!F11</f>
        <v>4458</v>
      </c>
      <c r="G293" s="243">
        <f>'300m.'!A11</f>
        <v>4</v>
      </c>
      <c r="H293" s="153" t="s">
        <v>283</v>
      </c>
      <c r="I293" s="237"/>
      <c r="J293" s="147" t="str">
        <f>'YARIŞMA BİLGİLERİ'!$F$21</f>
        <v>Yıldız Kızlar</v>
      </c>
      <c r="K293" s="238" t="str">
        <f t="shared" si="12"/>
        <v>İzmir-Anadolu Yıldızlar Ligi Final Yarışmaları</v>
      </c>
      <c r="L293" s="151">
        <f>'300m.'!N$4</f>
        <v>41776.739583333336</v>
      </c>
      <c r="M293" s="151" t="s">
        <v>340</v>
      </c>
    </row>
    <row r="294" spans="1:13" s="239" customFormat="1" ht="26.25" customHeight="1">
      <c r="A294" s="145">
        <v>544</v>
      </c>
      <c r="B294" s="240" t="s">
        <v>332</v>
      </c>
      <c r="C294" s="242">
        <f>'300m.'!C12</f>
        <v>36710</v>
      </c>
      <c r="D294" s="244" t="str">
        <f>'300m.'!D12</f>
        <v>LEYLA YANARDAĞ</v>
      </c>
      <c r="E294" s="244" t="str">
        <f>'300m.'!E12</f>
        <v>BURSA</v>
      </c>
      <c r="F294" s="245">
        <f>'300m.'!F12</f>
        <v>4492</v>
      </c>
      <c r="G294" s="243">
        <f>'300m.'!A12</f>
        <v>5</v>
      </c>
      <c r="H294" s="153" t="s">
        <v>283</v>
      </c>
      <c r="I294" s="237"/>
      <c r="J294" s="147" t="str">
        <f>'YARIŞMA BİLGİLERİ'!$F$21</f>
        <v>Yıldız Kızlar</v>
      </c>
      <c r="K294" s="238" t="str">
        <f t="shared" si="12"/>
        <v>İzmir-Anadolu Yıldızlar Ligi Final Yarışmaları</v>
      </c>
      <c r="L294" s="151">
        <f>'300m.'!N$4</f>
        <v>41776.739583333336</v>
      </c>
      <c r="M294" s="151" t="s">
        <v>340</v>
      </c>
    </row>
    <row r="295" spans="1:13" s="239" customFormat="1" ht="26.25" customHeight="1">
      <c r="A295" s="145">
        <v>545</v>
      </c>
      <c r="B295" s="240" t="s">
        <v>332</v>
      </c>
      <c r="C295" s="242">
        <f>'300m.'!C13</f>
        <v>36676</v>
      </c>
      <c r="D295" s="244" t="str">
        <f>'300m.'!D13</f>
        <v>KARDELEN DEMİR</v>
      </c>
      <c r="E295" s="244" t="str">
        <f>'300m.'!E13</f>
        <v>SAMSUN</v>
      </c>
      <c r="F295" s="245">
        <f>'300m.'!F13</f>
        <v>4494</v>
      </c>
      <c r="G295" s="243">
        <f>'300m.'!A13</f>
        <v>6</v>
      </c>
      <c r="H295" s="153" t="s">
        <v>283</v>
      </c>
      <c r="I295" s="237"/>
      <c r="J295" s="147" t="str">
        <f>'YARIŞMA BİLGİLERİ'!$F$21</f>
        <v>Yıldız Kızlar</v>
      </c>
      <c r="K295" s="238" t="str">
        <f t="shared" si="12"/>
        <v>İzmir-Anadolu Yıldızlar Ligi Final Yarışmaları</v>
      </c>
      <c r="L295" s="151">
        <f>'300m.'!N$4</f>
        <v>41776.739583333336</v>
      </c>
      <c r="M295" s="151" t="s">
        <v>340</v>
      </c>
    </row>
    <row r="296" spans="1:13" s="239" customFormat="1" ht="26.25" customHeight="1">
      <c r="A296" s="145">
        <v>546</v>
      </c>
      <c r="B296" s="240" t="s">
        <v>332</v>
      </c>
      <c r="C296" s="242">
        <f>'300m.'!C14</f>
        <v>36923</v>
      </c>
      <c r="D296" s="244" t="str">
        <f>'300m.'!D14</f>
        <v>RAHİME ERGÜL</v>
      </c>
      <c r="E296" s="244" t="str">
        <f>'300m.'!E14</f>
        <v>GAZİANTEP</v>
      </c>
      <c r="F296" s="245">
        <f>'300m.'!F14</f>
        <v>4526</v>
      </c>
      <c r="G296" s="243">
        <f>'300m.'!A14</f>
        <v>7</v>
      </c>
      <c r="H296" s="153" t="s">
        <v>283</v>
      </c>
      <c r="I296" s="237"/>
      <c r="J296" s="147" t="str">
        <f>'YARIŞMA BİLGİLERİ'!$F$21</f>
        <v>Yıldız Kızlar</v>
      </c>
      <c r="K296" s="238" t="str">
        <f t="shared" si="12"/>
        <v>İzmir-Anadolu Yıldızlar Ligi Final Yarışmaları</v>
      </c>
      <c r="L296" s="151">
        <f>'300m.'!N$4</f>
        <v>41776.739583333336</v>
      </c>
      <c r="M296" s="151" t="s">
        <v>340</v>
      </c>
    </row>
    <row r="297" spans="1:13" s="239" customFormat="1" ht="26.25" customHeight="1">
      <c r="A297" s="145">
        <v>547</v>
      </c>
      <c r="B297" s="240" t="s">
        <v>332</v>
      </c>
      <c r="C297" s="242">
        <f>'300m.'!C15</f>
        <v>37153</v>
      </c>
      <c r="D297" s="244" t="str">
        <f>'300m.'!D15</f>
        <v>ZEHRA ERHAN</v>
      </c>
      <c r="E297" s="244" t="str">
        <f>'300m.'!E15</f>
        <v>İSTANBUL ANADOLU</v>
      </c>
      <c r="F297" s="245">
        <f>'300m.'!F15</f>
        <v>4560</v>
      </c>
      <c r="G297" s="243">
        <f>'300m.'!A15</f>
        <v>8</v>
      </c>
      <c r="H297" s="153" t="s">
        <v>283</v>
      </c>
      <c r="I297" s="237"/>
      <c r="J297" s="147" t="str">
        <f>'YARIŞMA BİLGİLERİ'!$F$21</f>
        <v>Yıldız Kızlar</v>
      </c>
      <c r="K297" s="238" t="str">
        <f t="shared" si="12"/>
        <v>İzmir-Anadolu Yıldızlar Ligi Final Yarışmaları</v>
      </c>
      <c r="L297" s="151">
        <f>'300m.'!N$4</f>
        <v>41776.739583333336</v>
      </c>
      <c r="M297" s="151" t="s">
        <v>340</v>
      </c>
    </row>
    <row r="298" spans="1:13" s="239" customFormat="1" ht="26.25" customHeight="1">
      <c r="A298" s="145">
        <v>548</v>
      </c>
      <c r="B298" s="240" t="s">
        <v>332</v>
      </c>
      <c r="C298" s="242">
        <f>'300m.'!C16</f>
        <v>36702</v>
      </c>
      <c r="D298" s="244" t="str">
        <f>'300m.'!D16</f>
        <v>ESRA BARAN</v>
      </c>
      <c r="E298" s="244" t="str">
        <f>'300m.'!E16</f>
        <v>ADANA</v>
      </c>
      <c r="F298" s="245">
        <f>'300m.'!F16</f>
        <v>4586</v>
      </c>
      <c r="G298" s="243">
        <f>'300m.'!A16</f>
        <v>9</v>
      </c>
      <c r="H298" s="153" t="s">
        <v>283</v>
      </c>
      <c r="I298" s="237"/>
      <c r="J298" s="147" t="str">
        <f>'YARIŞMA BİLGİLERİ'!$F$21</f>
        <v>Yıldız Kızlar</v>
      </c>
      <c r="K298" s="238" t="str">
        <f t="shared" si="12"/>
        <v>İzmir-Anadolu Yıldızlar Ligi Final Yarışmaları</v>
      </c>
      <c r="L298" s="151">
        <f>'300m.'!N$4</f>
        <v>41776.739583333336</v>
      </c>
      <c r="M298" s="151" t="s">
        <v>340</v>
      </c>
    </row>
    <row r="299" spans="1:13" s="239" customFormat="1" ht="26.25" customHeight="1">
      <c r="A299" s="145">
        <v>549</v>
      </c>
      <c r="B299" s="240" t="s">
        <v>332</v>
      </c>
      <c r="C299" s="242">
        <f>'300m.'!C17</f>
        <v>36836</v>
      </c>
      <c r="D299" s="244" t="str">
        <f>'300m.'!D17</f>
        <v>ZEHRA AKDAĞ</v>
      </c>
      <c r="E299" s="244" t="str">
        <f>'300m.'!E17</f>
        <v>ŞANLIURFA</v>
      </c>
      <c r="F299" s="245">
        <f>'300m.'!F17</f>
        <v>4589</v>
      </c>
      <c r="G299" s="243">
        <f>'300m.'!A17</f>
        <v>10</v>
      </c>
      <c r="H299" s="153" t="s">
        <v>283</v>
      </c>
      <c r="I299" s="237"/>
      <c r="J299" s="147" t="str">
        <f>'YARIŞMA BİLGİLERİ'!$F$21</f>
        <v>Yıldız Kızlar</v>
      </c>
      <c r="K299" s="238" t="str">
        <f t="shared" si="12"/>
        <v>İzmir-Anadolu Yıldızlar Ligi Final Yarışmaları</v>
      </c>
      <c r="L299" s="151">
        <f>'300m.'!N$4</f>
        <v>41776.739583333336</v>
      </c>
      <c r="M299" s="151" t="s">
        <v>340</v>
      </c>
    </row>
    <row r="300" spans="1:13" s="239" customFormat="1" ht="26.25" customHeight="1">
      <c r="A300" s="145">
        <v>550</v>
      </c>
      <c r="B300" s="240" t="s">
        <v>332</v>
      </c>
      <c r="C300" s="242">
        <f>'300m.'!C18</f>
        <v>36628</v>
      </c>
      <c r="D300" s="244" t="str">
        <f>'300m.'!D18</f>
        <v>MEHTAP ALTUN</v>
      </c>
      <c r="E300" s="244" t="str">
        <f>'300m.'!E18</f>
        <v>MUŞ</v>
      </c>
      <c r="F300" s="245">
        <f>'300m.'!F18</f>
        <v>4673</v>
      </c>
      <c r="G300" s="243">
        <f>'300m.'!A18</f>
        <v>11</v>
      </c>
      <c r="H300" s="153" t="s">
        <v>283</v>
      </c>
      <c r="I300" s="237"/>
      <c r="J300" s="147" t="str">
        <f>'YARIŞMA BİLGİLERİ'!$F$21</f>
        <v>Yıldız Kızlar</v>
      </c>
      <c r="K300" s="238" t="str">
        <f t="shared" si="12"/>
        <v>İzmir-Anadolu Yıldızlar Ligi Final Yarışmaları</v>
      </c>
      <c r="L300" s="151">
        <f>'300m.'!N$4</f>
        <v>41776.739583333336</v>
      </c>
      <c r="M300" s="151" t="s">
        <v>340</v>
      </c>
    </row>
    <row r="301" spans="1:13" s="239" customFormat="1" ht="26.25" customHeight="1">
      <c r="A301" s="145">
        <v>551</v>
      </c>
      <c r="B301" s="240" t="s">
        <v>332</v>
      </c>
      <c r="C301" s="242">
        <f>'300m.'!C19</f>
        <v>36809</v>
      </c>
      <c r="D301" s="244" t="str">
        <f>'300m.'!D19</f>
        <v>ALEYNA BIÇAKÇI</v>
      </c>
      <c r="E301" s="244" t="str">
        <f>'300m.'!E19</f>
        <v>ZONGULDAK</v>
      </c>
      <c r="F301" s="245">
        <f>'300m.'!F19</f>
        <v>4915</v>
      </c>
      <c r="G301" s="243">
        <f>'300m.'!A19</f>
        <v>12</v>
      </c>
      <c r="H301" s="153" t="s">
        <v>283</v>
      </c>
      <c r="I301" s="237"/>
      <c r="J301" s="147" t="str">
        <f>'YARIŞMA BİLGİLERİ'!$F$21</f>
        <v>Yıldız Kızlar</v>
      </c>
      <c r="K301" s="238" t="str">
        <f t="shared" si="12"/>
        <v>İzmir-Anadolu Yıldızlar Ligi Final Yarışmaları</v>
      </c>
      <c r="L301" s="151">
        <f>'300m.'!N$4</f>
        <v>41776.739583333336</v>
      </c>
      <c r="M301" s="151" t="s">
        <v>340</v>
      </c>
    </row>
    <row r="302" spans="1:13" s="239" customFormat="1" ht="26.25" customHeight="1">
      <c r="A302" s="145">
        <v>552</v>
      </c>
      <c r="B302" s="240" t="s">
        <v>332</v>
      </c>
      <c r="C302" s="242">
        <f>'300m.'!C20</f>
        <v>0</v>
      </c>
      <c r="D302" s="244">
        <f>'300m.'!D20</f>
        <v>0</v>
      </c>
      <c r="E302" s="244">
        <f>'300m.'!E20</f>
        <v>0</v>
      </c>
      <c r="F302" s="245">
        <f>'300m.'!F20</f>
        <v>0</v>
      </c>
      <c r="G302" s="243">
        <f>'300m.'!A20</f>
        <v>0</v>
      </c>
      <c r="H302" s="153" t="s">
        <v>283</v>
      </c>
      <c r="I302" s="237"/>
      <c r="J302" s="147" t="str">
        <f>'YARIŞMA BİLGİLERİ'!$F$21</f>
        <v>Yıldız Kızlar</v>
      </c>
      <c r="K302" s="238" t="str">
        <f t="shared" si="12"/>
        <v>İzmir-Anadolu Yıldızlar Ligi Final Yarışmaları</v>
      </c>
      <c r="L302" s="151">
        <f>'300m.'!N$4</f>
        <v>41776.739583333336</v>
      </c>
      <c r="M302" s="151" t="s">
        <v>340</v>
      </c>
    </row>
    <row r="303" spans="1:13" s="239" customFormat="1" ht="26.25" customHeight="1">
      <c r="A303" s="145">
        <v>553</v>
      </c>
      <c r="B303" s="240" t="s">
        <v>332</v>
      </c>
      <c r="C303" s="242">
        <f>'300m.'!C21</f>
        <v>0</v>
      </c>
      <c r="D303" s="244">
        <f>'300m.'!D21</f>
        <v>0</v>
      </c>
      <c r="E303" s="244">
        <f>'300m.'!E21</f>
        <v>0</v>
      </c>
      <c r="F303" s="245">
        <f>'300m.'!F21</f>
        <v>0</v>
      </c>
      <c r="G303" s="243">
        <f>'300m.'!A21</f>
        <v>0</v>
      </c>
      <c r="H303" s="153" t="s">
        <v>283</v>
      </c>
      <c r="I303" s="237"/>
      <c r="J303" s="147" t="str">
        <f>'YARIŞMA BİLGİLERİ'!$F$21</f>
        <v>Yıldız Kızlar</v>
      </c>
      <c r="K303" s="238" t="str">
        <f t="shared" si="12"/>
        <v>İzmir-Anadolu Yıldızlar Ligi Final Yarışmaları</v>
      </c>
      <c r="L303" s="151">
        <f>'300m.'!N$4</f>
        <v>41776.739583333336</v>
      </c>
      <c r="M303" s="151" t="s">
        <v>340</v>
      </c>
    </row>
    <row r="304" spans="1:13" s="239" customFormat="1" ht="26.25" customHeight="1">
      <c r="A304" s="145">
        <v>554</v>
      </c>
      <c r="B304" s="240" t="s">
        <v>332</v>
      </c>
      <c r="C304" s="242">
        <f>'300m.'!C22</f>
        <v>0</v>
      </c>
      <c r="D304" s="244">
        <f>'300m.'!D22</f>
        <v>0</v>
      </c>
      <c r="E304" s="244">
        <f>'300m.'!E22</f>
        <v>0</v>
      </c>
      <c r="F304" s="245">
        <f>'300m.'!F22</f>
        <v>0</v>
      </c>
      <c r="G304" s="243">
        <f>'300m.'!A22</f>
        <v>0</v>
      </c>
      <c r="H304" s="153" t="s">
        <v>283</v>
      </c>
      <c r="I304" s="237"/>
      <c r="J304" s="147" t="str">
        <f>'YARIŞMA BİLGİLERİ'!$F$21</f>
        <v>Yıldız Kızlar</v>
      </c>
      <c r="K304" s="238" t="str">
        <f t="shared" si="12"/>
        <v>İzmir-Anadolu Yıldızlar Ligi Final Yarışmaları</v>
      </c>
      <c r="L304" s="151">
        <f>'300m.'!N$4</f>
        <v>41776.739583333336</v>
      </c>
      <c r="M304" s="151" t="s">
        <v>340</v>
      </c>
    </row>
    <row r="305" spans="1:13" s="239" customFormat="1" ht="26.25" customHeight="1">
      <c r="A305" s="145">
        <v>555</v>
      </c>
      <c r="B305" s="240" t="s">
        <v>332</v>
      </c>
      <c r="C305" s="242">
        <f>'300m.'!C23</f>
        <v>0</v>
      </c>
      <c r="D305" s="244">
        <f>'300m.'!D23</f>
        <v>0</v>
      </c>
      <c r="E305" s="244">
        <f>'300m.'!E23</f>
        <v>0</v>
      </c>
      <c r="F305" s="245">
        <f>'300m.'!F23</f>
        <v>0</v>
      </c>
      <c r="G305" s="243">
        <f>'300m.'!A23</f>
        <v>0</v>
      </c>
      <c r="H305" s="153" t="s">
        <v>283</v>
      </c>
      <c r="I305" s="237"/>
      <c r="J305" s="147" t="str">
        <f>'YARIŞMA BİLGİLERİ'!$F$21</f>
        <v>Yıldız Kızlar</v>
      </c>
      <c r="K305" s="238" t="str">
        <f t="shared" si="12"/>
        <v>İzmir-Anadolu Yıldızlar Ligi Final Yarışmaları</v>
      </c>
      <c r="L305" s="151">
        <f>'300m.'!N$4</f>
        <v>41776.739583333336</v>
      </c>
      <c r="M305" s="151" t="s">
        <v>340</v>
      </c>
    </row>
    <row r="306" spans="1:13" s="239" customFormat="1" ht="26.25" customHeight="1">
      <c r="A306" s="145">
        <v>556</v>
      </c>
      <c r="B306" s="240" t="s">
        <v>332</v>
      </c>
      <c r="C306" s="242">
        <f>'300m.'!C24</f>
        <v>0</v>
      </c>
      <c r="D306" s="244">
        <f>'300m.'!D24</f>
        <v>0</v>
      </c>
      <c r="E306" s="244">
        <f>'300m.'!E24</f>
        <v>0</v>
      </c>
      <c r="F306" s="245">
        <f>'300m.'!F24</f>
        <v>0</v>
      </c>
      <c r="G306" s="243">
        <f>'300m.'!A24</f>
        <v>0</v>
      </c>
      <c r="H306" s="153" t="s">
        <v>283</v>
      </c>
      <c r="I306" s="237"/>
      <c r="J306" s="147" t="str">
        <f>'YARIŞMA BİLGİLERİ'!$F$21</f>
        <v>Yıldız Kızlar</v>
      </c>
      <c r="K306" s="238" t="str">
        <f t="shared" si="12"/>
        <v>İzmir-Anadolu Yıldızlar Ligi Final Yarışmaları</v>
      </c>
      <c r="L306" s="151">
        <f>'300m.'!N$4</f>
        <v>41776.739583333336</v>
      </c>
      <c r="M306" s="151" t="s">
        <v>340</v>
      </c>
    </row>
    <row r="307" spans="1:13" s="239" customFormat="1" ht="26.25" customHeight="1">
      <c r="A307" s="145">
        <v>557</v>
      </c>
      <c r="B307" s="240" t="s">
        <v>332</v>
      </c>
      <c r="C307" s="242">
        <f>'300m.'!C25</f>
        <v>0</v>
      </c>
      <c r="D307" s="244">
        <f>'300m.'!D25</f>
        <v>0</v>
      </c>
      <c r="E307" s="244">
        <f>'300m.'!E25</f>
        <v>0</v>
      </c>
      <c r="F307" s="245">
        <f>'300m.'!F25</f>
        <v>0</v>
      </c>
      <c r="G307" s="243">
        <f>'300m.'!A25</f>
        <v>0</v>
      </c>
      <c r="H307" s="153" t="s">
        <v>283</v>
      </c>
      <c r="I307" s="237"/>
      <c r="J307" s="147" t="str">
        <f>'YARIŞMA BİLGİLERİ'!$F$21</f>
        <v>Yıldız Kızlar</v>
      </c>
      <c r="K307" s="238" t="str">
        <f t="shared" si="12"/>
        <v>İzmir-Anadolu Yıldızlar Ligi Final Yarışmaları</v>
      </c>
      <c r="L307" s="151">
        <f>'300m.'!N$4</f>
        <v>41776.739583333336</v>
      </c>
      <c r="M307" s="151" t="s">
        <v>340</v>
      </c>
    </row>
    <row r="308" spans="1:13" s="239" customFormat="1" ht="26.25" customHeight="1">
      <c r="A308" s="145">
        <v>558</v>
      </c>
      <c r="B308" s="240" t="s">
        <v>332</v>
      </c>
      <c r="C308" s="242">
        <f>'300m.'!C26</f>
        <v>0</v>
      </c>
      <c r="D308" s="244">
        <f>'300m.'!D26</f>
        <v>0</v>
      </c>
      <c r="E308" s="244">
        <f>'300m.'!E26</f>
        <v>0</v>
      </c>
      <c r="F308" s="245">
        <f>'300m.'!F26</f>
        <v>0</v>
      </c>
      <c r="G308" s="243">
        <f>'300m.'!A26</f>
        <v>0</v>
      </c>
      <c r="H308" s="153" t="s">
        <v>283</v>
      </c>
      <c r="I308" s="237"/>
      <c r="J308" s="147" t="str">
        <f>'YARIŞMA BİLGİLERİ'!$F$21</f>
        <v>Yıldız Kızlar</v>
      </c>
      <c r="K308" s="238" t="str">
        <f t="shared" si="12"/>
        <v>İzmir-Anadolu Yıldızlar Ligi Final Yarışmaları</v>
      </c>
      <c r="L308" s="151">
        <f>'300m.'!N$4</f>
        <v>41776.739583333336</v>
      </c>
      <c r="M308" s="151" t="s">
        <v>340</v>
      </c>
    </row>
    <row r="309" spans="1:13" s="239" customFormat="1" ht="26.25" customHeight="1">
      <c r="A309" s="145">
        <v>559</v>
      </c>
      <c r="B309" s="240" t="s">
        <v>332</v>
      </c>
      <c r="C309" s="242">
        <f>'300m.'!C27</f>
        <v>0</v>
      </c>
      <c r="D309" s="244">
        <f>'300m.'!D27</f>
        <v>0</v>
      </c>
      <c r="E309" s="244">
        <f>'300m.'!E27</f>
        <v>0</v>
      </c>
      <c r="F309" s="245">
        <f>'300m.'!F27</f>
        <v>0</v>
      </c>
      <c r="G309" s="243">
        <f>'300m.'!A27</f>
        <v>0</v>
      </c>
      <c r="H309" s="153" t="s">
        <v>283</v>
      </c>
      <c r="I309" s="237"/>
      <c r="J309" s="147" t="str">
        <f>'YARIŞMA BİLGİLERİ'!$F$21</f>
        <v>Yıldız Kızlar</v>
      </c>
      <c r="K309" s="238" t="str">
        <f t="shared" si="12"/>
        <v>İzmir-Anadolu Yıldızlar Ligi Final Yarışmaları</v>
      </c>
      <c r="L309" s="151">
        <f>'300m.'!N$4</f>
        <v>41776.739583333336</v>
      </c>
      <c r="M309" s="151" t="s">
        <v>340</v>
      </c>
    </row>
    <row r="310" spans="1:13" s="239" customFormat="1" ht="26.25" customHeight="1">
      <c r="A310" s="145">
        <v>560</v>
      </c>
      <c r="B310" s="240" t="s">
        <v>332</v>
      </c>
      <c r="C310" s="242">
        <f>'300m.'!C28</f>
        <v>0</v>
      </c>
      <c r="D310" s="244">
        <f>'300m.'!D28</f>
        <v>0</v>
      </c>
      <c r="E310" s="244">
        <f>'300m.'!E28</f>
        <v>0</v>
      </c>
      <c r="F310" s="245">
        <f>'300m.'!F28</f>
        <v>0</v>
      </c>
      <c r="G310" s="243">
        <f>'300m.'!A28</f>
        <v>0</v>
      </c>
      <c r="H310" s="153" t="s">
        <v>283</v>
      </c>
      <c r="I310" s="237"/>
      <c r="J310" s="147" t="str">
        <f>'YARIŞMA BİLGİLERİ'!$F$21</f>
        <v>Yıldız Kızlar</v>
      </c>
      <c r="K310" s="238" t="str">
        <f t="shared" si="12"/>
        <v>İzmir-Anadolu Yıldızlar Ligi Final Yarışmaları</v>
      </c>
      <c r="L310" s="151">
        <f>'300m.'!N$4</f>
        <v>41776.739583333336</v>
      </c>
      <c r="M310" s="151" t="s">
        <v>340</v>
      </c>
    </row>
    <row r="311" spans="1:13" s="239" customFormat="1" ht="26.25" customHeight="1">
      <c r="A311" s="145">
        <v>561</v>
      </c>
      <c r="B311" s="240" t="s">
        <v>332</v>
      </c>
      <c r="C311" s="242">
        <f>'300m.'!C29</f>
        <v>0</v>
      </c>
      <c r="D311" s="244">
        <f>'300m.'!D29</f>
        <v>0</v>
      </c>
      <c r="E311" s="244">
        <f>'300m.'!E29</f>
        <v>0</v>
      </c>
      <c r="F311" s="245">
        <f>'300m.'!F29</f>
        <v>0</v>
      </c>
      <c r="G311" s="243">
        <f>'300m.'!A29</f>
        <v>0</v>
      </c>
      <c r="H311" s="153" t="s">
        <v>283</v>
      </c>
      <c r="I311" s="237"/>
      <c r="J311" s="147" t="str">
        <f>'YARIŞMA BİLGİLERİ'!$F$21</f>
        <v>Yıldız Kızlar</v>
      </c>
      <c r="K311" s="238" t="str">
        <f t="shared" si="12"/>
        <v>İzmir-Anadolu Yıldızlar Ligi Final Yarışmaları</v>
      </c>
      <c r="L311" s="151">
        <f>'300m.'!N$4</f>
        <v>41776.739583333336</v>
      </c>
      <c r="M311" s="151" t="s">
        <v>340</v>
      </c>
    </row>
    <row r="312" spans="1:13" s="239" customFormat="1" ht="26.25" customHeight="1">
      <c r="A312" s="145">
        <v>562</v>
      </c>
      <c r="B312" s="240" t="s">
        <v>332</v>
      </c>
      <c r="C312" s="242">
        <f>'300m.'!C30</f>
        <v>0</v>
      </c>
      <c r="D312" s="244">
        <f>'300m.'!D30</f>
        <v>0</v>
      </c>
      <c r="E312" s="244">
        <f>'300m.'!E30</f>
        <v>0</v>
      </c>
      <c r="F312" s="245">
        <f>'300m.'!F30</f>
        <v>0</v>
      </c>
      <c r="G312" s="243">
        <f>'300m.'!A30</f>
        <v>0</v>
      </c>
      <c r="H312" s="153" t="s">
        <v>283</v>
      </c>
      <c r="I312" s="237"/>
      <c r="J312" s="147" t="str">
        <f>'YARIŞMA BİLGİLERİ'!$F$21</f>
        <v>Yıldız Kızlar</v>
      </c>
      <c r="K312" s="238" t="str">
        <f t="shared" si="12"/>
        <v>İzmir-Anadolu Yıldızlar Ligi Final Yarışmaları</v>
      </c>
      <c r="L312" s="151">
        <f>'300m.'!N$4</f>
        <v>41776.739583333336</v>
      </c>
      <c r="M312" s="151" t="s">
        <v>340</v>
      </c>
    </row>
    <row r="313" spans="1:13" s="239" customFormat="1" ht="26.25" customHeight="1">
      <c r="A313" s="145">
        <v>563</v>
      </c>
      <c r="B313" s="240" t="s">
        <v>332</v>
      </c>
      <c r="C313" s="242">
        <f>'300m.'!C31</f>
        <v>0</v>
      </c>
      <c r="D313" s="244">
        <f>'300m.'!D31</f>
        <v>0</v>
      </c>
      <c r="E313" s="244">
        <f>'300m.'!E31</f>
        <v>0</v>
      </c>
      <c r="F313" s="245">
        <f>'300m.'!F31</f>
        <v>0</v>
      </c>
      <c r="G313" s="243">
        <f>'300m.'!A31</f>
        <v>0</v>
      </c>
      <c r="H313" s="153" t="s">
        <v>283</v>
      </c>
      <c r="I313" s="237"/>
      <c r="J313" s="147" t="str">
        <f>'YARIŞMA BİLGİLERİ'!$F$21</f>
        <v>Yıldız Kızlar</v>
      </c>
      <c r="K313" s="238" t="str">
        <f t="shared" si="12"/>
        <v>İzmir-Anadolu Yıldızlar Ligi Final Yarışmaları</v>
      </c>
      <c r="L313" s="151">
        <f>'300m.'!N$4</f>
        <v>41776.739583333336</v>
      </c>
      <c r="M313" s="151" t="s">
        <v>340</v>
      </c>
    </row>
    <row r="314" spans="1:13" s="239" customFormat="1" ht="26.25" customHeight="1">
      <c r="A314" s="145">
        <v>564</v>
      </c>
      <c r="B314" s="240" t="s">
        <v>332</v>
      </c>
      <c r="C314" s="242">
        <f>'300m.'!C32</f>
        <v>0</v>
      </c>
      <c r="D314" s="244">
        <f>'300m.'!D32</f>
        <v>0</v>
      </c>
      <c r="E314" s="244">
        <f>'300m.'!E32</f>
        <v>0</v>
      </c>
      <c r="F314" s="245">
        <f>'300m.'!F32</f>
        <v>0</v>
      </c>
      <c r="G314" s="243">
        <f>'300m.'!A32</f>
        <v>0</v>
      </c>
      <c r="H314" s="153" t="s">
        <v>283</v>
      </c>
      <c r="I314" s="237"/>
      <c r="J314" s="147" t="str">
        <f>'YARIŞMA BİLGİLERİ'!$F$21</f>
        <v>Yıldız Kızlar</v>
      </c>
      <c r="K314" s="238" t="str">
        <f t="shared" si="12"/>
        <v>İzmir-Anadolu Yıldızlar Ligi Final Yarışmaları</v>
      </c>
      <c r="L314" s="151">
        <f>'300m.'!N$4</f>
        <v>41776.739583333336</v>
      </c>
      <c r="M314" s="151" t="s">
        <v>340</v>
      </c>
    </row>
    <row r="315" spans="1:13" s="239" customFormat="1" ht="26.25" customHeight="1">
      <c r="A315" s="145">
        <v>565</v>
      </c>
      <c r="B315" s="240" t="s">
        <v>332</v>
      </c>
      <c r="C315" s="242">
        <f>'300m.'!C33</f>
        <v>0</v>
      </c>
      <c r="D315" s="244">
        <f>'300m.'!D33</f>
        <v>0</v>
      </c>
      <c r="E315" s="244">
        <f>'300m.'!E33</f>
        <v>0</v>
      </c>
      <c r="F315" s="245">
        <f>'300m.'!F33</f>
        <v>0</v>
      </c>
      <c r="G315" s="243">
        <f>'300m.'!A33</f>
        <v>0</v>
      </c>
      <c r="H315" s="153" t="s">
        <v>283</v>
      </c>
      <c r="I315" s="237"/>
      <c r="J315" s="147" t="str">
        <f>'YARIŞMA BİLGİLERİ'!$F$21</f>
        <v>Yıldız Kızlar</v>
      </c>
      <c r="K315" s="238" t="str">
        <f t="shared" si="12"/>
        <v>İzmir-Anadolu Yıldızlar Ligi Final Yarışmaları</v>
      </c>
      <c r="L315" s="151">
        <f>'300m.'!N$4</f>
        <v>41776.739583333336</v>
      </c>
      <c r="M315" s="151" t="s">
        <v>340</v>
      </c>
    </row>
    <row r="316" spans="1:13" s="239" customFormat="1" ht="26.25" customHeight="1">
      <c r="A316" s="145">
        <v>566</v>
      </c>
      <c r="B316" s="240" t="s">
        <v>332</v>
      </c>
      <c r="C316" s="242">
        <f>'300m.'!C34</f>
        <v>0</v>
      </c>
      <c r="D316" s="244">
        <f>'300m.'!D34</f>
        <v>0</v>
      </c>
      <c r="E316" s="244">
        <f>'300m.'!E34</f>
        <v>0</v>
      </c>
      <c r="F316" s="245">
        <f>'300m.'!F34</f>
        <v>0</v>
      </c>
      <c r="G316" s="243">
        <f>'300m.'!A34</f>
        <v>0</v>
      </c>
      <c r="H316" s="153" t="s">
        <v>283</v>
      </c>
      <c r="I316" s="237"/>
      <c r="J316" s="147" t="str">
        <f>'YARIŞMA BİLGİLERİ'!$F$21</f>
        <v>Yıldız Kızlar</v>
      </c>
      <c r="K316" s="238" t="str">
        <f t="shared" si="12"/>
        <v>İzmir-Anadolu Yıldızlar Ligi Final Yarışmaları</v>
      </c>
      <c r="L316" s="151">
        <f>'300m.'!N$4</f>
        <v>41776.739583333336</v>
      </c>
      <c r="M316" s="151" t="s">
        <v>340</v>
      </c>
    </row>
    <row r="317" spans="1:13" s="239" customFormat="1" ht="26.25" customHeight="1">
      <c r="A317" s="145">
        <v>567</v>
      </c>
      <c r="B317" s="240" t="s">
        <v>332</v>
      </c>
      <c r="C317" s="242">
        <f>'300m.'!C35</f>
        <v>0</v>
      </c>
      <c r="D317" s="244">
        <f>'300m.'!D35</f>
        <v>0</v>
      </c>
      <c r="E317" s="244">
        <f>'300m.'!E35</f>
        <v>0</v>
      </c>
      <c r="F317" s="245">
        <f>'300m.'!F35</f>
        <v>0</v>
      </c>
      <c r="G317" s="243">
        <f>'300m.'!A35</f>
        <v>0</v>
      </c>
      <c r="H317" s="153" t="s">
        <v>283</v>
      </c>
      <c r="I317" s="237"/>
      <c r="J317" s="147" t="str">
        <f>'YARIŞMA BİLGİLERİ'!$F$21</f>
        <v>Yıldız Kızlar</v>
      </c>
      <c r="K317" s="238" t="str">
        <f t="shared" si="12"/>
        <v>İzmir-Anadolu Yıldızlar Ligi Final Yarışmaları</v>
      </c>
      <c r="L317" s="151">
        <f>'300m.'!N$4</f>
        <v>41776.739583333336</v>
      </c>
      <c r="M317" s="151" t="s">
        <v>340</v>
      </c>
    </row>
    <row r="318" spans="1:13" s="239" customFormat="1" ht="26.25" customHeight="1">
      <c r="A318" s="145">
        <v>568</v>
      </c>
      <c r="B318" s="240" t="s">
        <v>332</v>
      </c>
      <c r="C318" s="242" t="e">
        <f>'300m.'!#REF!</f>
        <v>#REF!</v>
      </c>
      <c r="D318" s="244" t="e">
        <f>'300m.'!#REF!</f>
        <v>#REF!</v>
      </c>
      <c r="E318" s="244" t="e">
        <f>'300m.'!#REF!</f>
        <v>#REF!</v>
      </c>
      <c r="F318" s="245" t="e">
        <f>'300m.'!#REF!</f>
        <v>#REF!</v>
      </c>
      <c r="G318" s="243" t="e">
        <f>'300m.'!#REF!</f>
        <v>#REF!</v>
      </c>
      <c r="H318" s="153" t="s">
        <v>283</v>
      </c>
      <c r="I318" s="237"/>
      <c r="J318" s="147" t="str">
        <f>'YARIŞMA BİLGİLERİ'!$F$21</f>
        <v>Yıldız Kızlar</v>
      </c>
      <c r="K318" s="238" t="str">
        <f t="shared" si="12"/>
        <v>İzmir-Anadolu Yıldızlar Ligi Final Yarışmaları</v>
      </c>
      <c r="L318" s="151">
        <f>'300m.'!N$4</f>
        <v>41776.739583333336</v>
      </c>
      <c r="M318" s="151" t="s">
        <v>340</v>
      </c>
    </row>
    <row r="319" spans="1:13" s="239" customFormat="1" ht="26.25" customHeight="1">
      <c r="A319" s="145">
        <v>569</v>
      </c>
      <c r="B319" s="240" t="s">
        <v>332</v>
      </c>
      <c r="C319" s="242" t="e">
        <f>'300m.'!#REF!</f>
        <v>#REF!</v>
      </c>
      <c r="D319" s="244" t="e">
        <f>'300m.'!#REF!</f>
        <v>#REF!</v>
      </c>
      <c r="E319" s="244" t="e">
        <f>'300m.'!#REF!</f>
        <v>#REF!</v>
      </c>
      <c r="F319" s="245" t="e">
        <f>'300m.'!#REF!</f>
        <v>#REF!</v>
      </c>
      <c r="G319" s="243" t="e">
        <f>'300m.'!#REF!</f>
        <v>#REF!</v>
      </c>
      <c r="H319" s="153" t="s">
        <v>283</v>
      </c>
      <c r="I319" s="237"/>
      <c r="J319" s="147" t="str">
        <f>'YARIŞMA BİLGİLERİ'!$F$21</f>
        <v>Yıldız Kızlar</v>
      </c>
      <c r="K319" s="238" t="str">
        <f t="shared" si="12"/>
        <v>İzmir-Anadolu Yıldızlar Ligi Final Yarışmaları</v>
      </c>
      <c r="L319" s="151">
        <f>'300m.'!N$4</f>
        <v>41776.739583333336</v>
      </c>
      <c r="M319" s="151" t="s">
        <v>340</v>
      </c>
    </row>
    <row r="320" spans="1:13" s="239" customFormat="1" ht="26.25" customHeight="1">
      <c r="A320" s="145">
        <v>570</v>
      </c>
      <c r="B320" s="240" t="s">
        <v>332</v>
      </c>
      <c r="C320" s="242" t="e">
        <f>'300m.'!#REF!</f>
        <v>#REF!</v>
      </c>
      <c r="D320" s="244" t="e">
        <f>'300m.'!#REF!</f>
        <v>#REF!</v>
      </c>
      <c r="E320" s="244" t="e">
        <f>'300m.'!#REF!</f>
        <v>#REF!</v>
      </c>
      <c r="F320" s="245" t="e">
        <f>'300m.'!#REF!</f>
        <v>#REF!</v>
      </c>
      <c r="G320" s="243" t="e">
        <f>'300m.'!#REF!</f>
        <v>#REF!</v>
      </c>
      <c r="H320" s="153" t="s">
        <v>283</v>
      </c>
      <c r="I320" s="237"/>
      <c r="J320" s="147" t="str">
        <f>'YARIŞMA BİLGİLERİ'!$F$21</f>
        <v>Yıldız Kızlar</v>
      </c>
      <c r="K320" s="238" t="str">
        <f t="shared" si="12"/>
        <v>İzmir-Anadolu Yıldızlar Ligi Final Yarışmaları</v>
      </c>
      <c r="L320" s="151">
        <f>'300m.'!N$4</f>
        <v>41776.739583333336</v>
      </c>
      <c r="M320" s="151" t="s">
        <v>340</v>
      </c>
    </row>
    <row r="321" spans="1:13" s="239" customFormat="1" ht="26.25" customHeight="1">
      <c r="A321" s="145">
        <v>571</v>
      </c>
      <c r="B321" s="240" t="s">
        <v>332</v>
      </c>
      <c r="C321" s="242" t="e">
        <f>'300m.'!#REF!</f>
        <v>#REF!</v>
      </c>
      <c r="D321" s="244" t="e">
        <f>'300m.'!#REF!</f>
        <v>#REF!</v>
      </c>
      <c r="E321" s="244" t="e">
        <f>'300m.'!#REF!</f>
        <v>#REF!</v>
      </c>
      <c r="F321" s="245" t="e">
        <f>'300m.'!#REF!</f>
        <v>#REF!</v>
      </c>
      <c r="G321" s="243" t="e">
        <f>'300m.'!#REF!</f>
        <v>#REF!</v>
      </c>
      <c r="H321" s="153" t="s">
        <v>283</v>
      </c>
      <c r="I321" s="237"/>
      <c r="J321" s="147" t="str">
        <f>'YARIŞMA BİLGİLERİ'!$F$21</f>
        <v>Yıldız Kızlar</v>
      </c>
      <c r="K321" s="238" t="str">
        <f t="shared" si="12"/>
        <v>İzmir-Anadolu Yıldızlar Ligi Final Yarışmaları</v>
      </c>
      <c r="L321" s="151">
        <f>'300m.'!N$4</f>
        <v>41776.739583333336</v>
      </c>
      <c r="M321" s="151" t="s">
        <v>340</v>
      </c>
    </row>
    <row r="322" spans="1:13" s="239" customFormat="1" ht="26.25" customHeight="1">
      <c r="A322" s="145">
        <v>572</v>
      </c>
      <c r="B322" s="240" t="s">
        <v>332</v>
      </c>
      <c r="C322" s="242" t="e">
        <f>'300m.'!#REF!</f>
        <v>#REF!</v>
      </c>
      <c r="D322" s="244" t="e">
        <f>'300m.'!#REF!</f>
        <v>#REF!</v>
      </c>
      <c r="E322" s="244" t="e">
        <f>'300m.'!#REF!</f>
        <v>#REF!</v>
      </c>
      <c r="F322" s="245" t="e">
        <f>'300m.'!#REF!</f>
        <v>#REF!</v>
      </c>
      <c r="G322" s="243" t="e">
        <f>'300m.'!#REF!</f>
        <v>#REF!</v>
      </c>
      <c r="H322" s="153" t="s">
        <v>283</v>
      </c>
      <c r="I322" s="237"/>
      <c r="J322" s="147" t="str">
        <f>'YARIŞMA BİLGİLERİ'!$F$21</f>
        <v>Yıldız Kızlar</v>
      </c>
      <c r="K322" s="238" t="str">
        <f t="shared" si="12"/>
        <v>İzmir-Anadolu Yıldızlar Ligi Final Yarışmaları</v>
      </c>
      <c r="L322" s="151">
        <f>'300m.'!N$4</f>
        <v>41776.739583333336</v>
      </c>
      <c r="M322" s="151" t="s">
        <v>340</v>
      </c>
    </row>
    <row r="323" spans="1:13" s="239" customFormat="1" ht="26.25" customHeight="1">
      <c r="A323" s="145">
        <v>573</v>
      </c>
      <c r="B323" s="240" t="s">
        <v>332</v>
      </c>
      <c r="C323" s="242" t="e">
        <f>'300m.'!#REF!</f>
        <v>#REF!</v>
      </c>
      <c r="D323" s="244" t="e">
        <f>'300m.'!#REF!</f>
        <v>#REF!</v>
      </c>
      <c r="E323" s="244" t="e">
        <f>'300m.'!#REF!</f>
        <v>#REF!</v>
      </c>
      <c r="F323" s="245" t="e">
        <f>'300m.'!#REF!</f>
        <v>#REF!</v>
      </c>
      <c r="G323" s="243" t="e">
        <f>'300m.'!#REF!</f>
        <v>#REF!</v>
      </c>
      <c r="H323" s="153" t="s">
        <v>283</v>
      </c>
      <c r="I323" s="237"/>
      <c r="J323" s="147" t="str">
        <f>'YARIŞMA BİLGİLERİ'!$F$21</f>
        <v>Yıldız Kızlar</v>
      </c>
      <c r="K323" s="238" t="str">
        <f t="shared" si="12"/>
        <v>İzmir-Anadolu Yıldızlar Ligi Final Yarışmaları</v>
      </c>
      <c r="L323" s="151">
        <f>'300m.'!N$4</f>
        <v>41776.739583333336</v>
      </c>
      <c r="M323" s="151" t="s">
        <v>340</v>
      </c>
    </row>
    <row r="324" spans="1:13" s="239" customFormat="1" ht="26.25" customHeight="1">
      <c r="A324" s="145">
        <v>574</v>
      </c>
      <c r="B324" s="240" t="s">
        <v>332</v>
      </c>
      <c r="C324" s="242" t="e">
        <f>'300m.'!#REF!</f>
        <v>#REF!</v>
      </c>
      <c r="D324" s="244" t="e">
        <f>'300m.'!#REF!</f>
        <v>#REF!</v>
      </c>
      <c r="E324" s="244" t="e">
        <f>'300m.'!#REF!</f>
        <v>#REF!</v>
      </c>
      <c r="F324" s="245" t="e">
        <f>'300m.'!#REF!</f>
        <v>#REF!</v>
      </c>
      <c r="G324" s="243" t="e">
        <f>'300m.'!#REF!</f>
        <v>#REF!</v>
      </c>
      <c r="H324" s="153" t="s">
        <v>283</v>
      </c>
      <c r="I324" s="237"/>
      <c r="J324" s="147" t="str">
        <f>'YARIŞMA BİLGİLERİ'!$F$21</f>
        <v>Yıldız Kızlar</v>
      </c>
      <c r="K324" s="238" t="str">
        <f t="shared" si="12"/>
        <v>İzmir-Anadolu Yıldızlar Ligi Final Yarışmaları</v>
      </c>
      <c r="L324" s="151">
        <f>'300m.'!N$4</f>
        <v>41776.739583333336</v>
      </c>
      <c r="M324" s="151" t="s">
        <v>340</v>
      </c>
    </row>
    <row r="325" spans="1:13" s="239" customFormat="1" ht="26.25" customHeight="1">
      <c r="A325" s="145">
        <v>575</v>
      </c>
      <c r="B325" s="240" t="s">
        <v>332</v>
      </c>
      <c r="C325" s="242" t="e">
        <f>'300m.'!#REF!</f>
        <v>#REF!</v>
      </c>
      <c r="D325" s="244" t="e">
        <f>'300m.'!#REF!</f>
        <v>#REF!</v>
      </c>
      <c r="E325" s="244" t="e">
        <f>'300m.'!#REF!</f>
        <v>#REF!</v>
      </c>
      <c r="F325" s="245" t="e">
        <f>'300m.'!#REF!</f>
        <v>#REF!</v>
      </c>
      <c r="G325" s="243" t="e">
        <f>'300m.'!#REF!</f>
        <v>#REF!</v>
      </c>
      <c r="H325" s="153" t="s">
        <v>283</v>
      </c>
      <c r="I325" s="237"/>
      <c r="J325" s="147" t="str">
        <f>'YARIŞMA BİLGİLERİ'!$F$21</f>
        <v>Yıldız Kızlar</v>
      </c>
      <c r="K325" s="238" t="str">
        <f t="shared" si="12"/>
        <v>İzmir-Anadolu Yıldızlar Ligi Final Yarışmaları</v>
      </c>
      <c r="L325" s="151">
        <f>'300m.'!N$4</f>
        <v>41776.739583333336</v>
      </c>
      <c r="M325" s="151" t="s">
        <v>340</v>
      </c>
    </row>
    <row r="326" spans="1:13" s="239" customFormat="1" ht="26.25" customHeight="1">
      <c r="A326" s="145">
        <v>576</v>
      </c>
      <c r="B326" s="240" t="s">
        <v>332</v>
      </c>
      <c r="C326" s="242" t="e">
        <f>'300m.'!#REF!</f>
        <v>#REF!</v>
      </c>
      <c r="D326" s="244" t="e">
        <f>'300m.'!#REF!</f>
        <v>#REF!</v>
      </c>
      <c r="E326" s="244" t="e">
        <f>'300m.'!#REF!</f>
        <v>#REF!</v>
      </c>
      <c r="F326" s="245" t="e">
        <f>'300m.'!#REF!</f>
        <v>#REF!</v>
      </c>
      <c r="G326" s="243" t="e">
        <f>'300m.'!#REF!</f>
        <v>#REF!</v>
      </c>
      <c r="H326" s="153" t="s">
        <v>283</v>
      </c>
      <c r="I326" s="237"/>
      <c r="J326" s="147" t="str">
        <f>'YARIŞMA BİLGİLERİ'!$F$21</f>
        <v>Yıldız Kızlar</v>
      </c>
      <c r="K326" s="238" t="str">
        <f t="shared" si="12"/>
        <v>İzmir-Anadolu Yıldızlar Ligi Final Yarışmaları</v>
      </c>
      <c r="L326" s="151">
        <f>'300m.'!N$4</f>
        <v>41776.739583333336</v>
      </c>
      <c r="M326" s="151" t="s">
        <v>340</v>
      </c>
    </row>
    <row r="327" spans="1:13" s="239" customFormat="1" ht="26.25" customHeight="1">
      <c r="A327" s="145">
        <v>577</v>
      </c>
      <c r="B327" s="240" t="s">
        <v>332</v>
      </c>
      <c r="C327" s="242" t="e">
        <f>'300m.'!#REF!</f>
        <v>#REF!</v>
      </c>
      <c r="D327" s="244" t="e">
        <f>'300m.'!#REF!</f>
        <v>#REF!</v>
      </c>
      <c r="E327" s="244" t="e">
        <f>'300m.'!#REF!</f>
        <v>#REF!</v>
      </c>
      <c r="F327" s="245" t="e">
        <f>'300m.'!#REF!</f>
        <v>#REF!</v>
      </c>
      <c r="G327" s="243" t="e">
        <f>'300m.'!#REF!</f>
        <v>#REF!</v>
      </c>
      <c r="H327" s="153" t="s">
        <v>283</v>
      </c>
      <c r="I327" s="237"/>
      <c r="J327" s="147" t="str">
        <f>'YARIŞMA BİLGİLERİ'!$F$21</f>
        <v>Yıldız Kızlar</v>
      </c>
      <c r="K327" s="238" t="str">
        <f t="shared" si="12"/>
        <v>İzmir-Anadolu Yıldızlar Ligi Final Yarışmaları</v>
      </c>
      <c r="L327" s="151">
        <f>'300m.'!N$4</f>
        <v>41776.739583333336</v>
      </c>
      <c r="M327" s="151" t="s">
        <v>340</v>
      </c>
    </row>
    <row r="328" spans="1:13" s="239" customFormat="1" ht="26.25" customHeight="1">
      <c r="A328" s="145">
        <v>578</v>
      </c>
      <c r="B328" s="240" t="s">
        <v>332</v>
      </c>
      <c r="C328" s="242">
        <f>'300m.'!C36</f>
        <v>0</v>
      </c>
      <c r="D328" s="244">
        <f>'300m.'!D36</f>
        <v>0</v>
      </c>
      <c r="E328" s="244">
        <f>'300m.'!E36</f>
        <v>0</v>
      </c>
      <c r="F328" s="245">
        <f>'300m.'!F36</f>
        <v>0</v>
      </c>
      <c r="G328" s="243">
        <f>'300m.'!A36</f>
        <v>0</v>
      </c>
      <c r="H328" s="153" t="s">
        <v>283</v>
      </c>
      <c r="I328" s="237"/>
      <c r="J328" s="147" t="str">
        <f>'YARIŞMA BİLGİLERİ'!$F$21</f>
        <v>Yıldız Kızlar</v>
      </c>
      <c r="K328" s="238" t="str">
        <f t="shared" si="12"/>
        <v>İzmir-Anadolu Yıldızlar Ligi Final Yarışmaları</v>
      </c>
      <c r="L328" s="151">
        <f>'300m.'!N$4</f>
        <v>41776.739583333336</v>
      </c>
      <c r="M328" s="151" t="s">
        <v>340</v>
      </c>
    </row>
    <row r="329" spans="1:13" s="239" customFormat="1" ht="26.25" customHeight="1">
      <c r="A329" s="145">
        <v>590</v>
      </c>
      <c r="B329" s="240" t="s">
        <v>284</v>
      </c>
      <c r="C329" s="242" t="e">
        <f>#REF!</f>
        <v>#REF!</v>
      </c>
      <c r="D329" s="244" t="e">
        <f>#REF!</f>
        <v>#REF!</v>
      </c>
      <c r="E329" s="244" t="e">
        <f>#REF!</f>
        <v>#REF!</v>
      </c>
      <c r="F329" s="245" t="e">
        <f>#REF!</f>
        <v>#REF!</v>
      </c>
      <c r="G329" s="243" t="e">
        <f>#REF!</f>
        <v>#REF!</v>
      </c>
      <c r="H329" s="153" t="s">
        <v>284</v>
      </c>
      <c r="I329" s="247" t="e">
        <f>#REF!</f>
        <v>#REF!</v>
      </c>
      <c r="J329" s="147" t="str">
        <f>'YARIŞMA BİLGİLERİ'!$F$21</f>
        <v>Yıldız Kızlar</v>
      </c>
      <c r="K329" s="238" t="str">
        <f aca="true" t="shared" si="13" ref="K329:K376">CONCATENATE(K$1,"-",A$1)</f>
        <v>İzmir-Anadolu Yıldızlar Ligi Final Yarışmaları</v>
      </c>
      <c r="L329" s="151" t="e">
        <f>#REF!</f>
        <v>#REF!</v>
      </c>
      <c r="M329" s="151" t="s">
        <v>340</v>
      </c>
    </row>
    <row r="330" spans="1:13" s="239" customFormat="1" ht="26.25" customHeight="1">
      <c r="A330" s="145">
        <v>591</v>
      </c>
      <c r="B330" s="240" t="s">
        <v>284</v>
      </c>
      <c r="C330" s="242" t="e">
        <f>#REF!</f>
        <v>#REF!</v>
      </c>
      <c r="D330" s="244" t="e">
        <f>#REF!</f>
        <v>#REF!</v>
      </c>
      <c r="E330" s="244" t="e">
        <f>#REF!</f>
        <v>#REF!</v>
      </c>
      <c r="F330" s="245" t="e">
        <f>#REF!</f>
        <v>#REF!</v>
      </c>
      <c r="G330" s="243" t="e">
        <f>#REF!</f>
        <v>#REF!</v>
      </c>
      <c r="H330" s="153" t="s">
        <v>284</v>
      </c>
      <c r="I330" s="247" t="e">
        <f>#REF!</f>
        <v>#REF!</v>
      </c>
      <c r="J330" s="147" t="str">
        <f>'YARIŞMA BİLGİLERİ'!$F$21</f>
        <v>Yıldız Kızlar</v>
      </c>
      <c r="K330" s="238" t="str">
        <f t="shared" si="13"/>
        <v>İzmir-Anadolu Yıldızlar Ligi Final Yarışmaları</v>
      </c>
      <c r="L330" s="151" t="e">
        <f>#REF!</f>
        <v>#REF!</v>
      </c>
      <c r="M330" s="151" t="s">
        <v>340</v>
      </c>
    </row>
    <row r="331" spans="1:13" s="239" customFormat="1" ht="26.25" customHeight="1">
      <c r="A331" s="145">
        <v>592</v>
      </c>
      <c r="B331" s="240" t="s">
        <v>284</v>
      </c>
      <c r="C331" s="242" t="e">
        <f>#REF!</f>
        <v>#REF!</v>
      </c>
      <c r="D331" s="244" t="e">
        <f>#REF!</f>
        <v>#REF!</v>
      </c>
      <c r="E331" s="244" t="e">
        <f>#REF!</f>
        <v>#REF!</v>
      </c>
      <c r="F331" s="245" t="e">
        <f>#REF!</f>
        <v>#REF!</v>
      </c>
      <c r="G331" s="243" t="e">
        <f>#REF!</f>
        <v>#REF!</v>
      </c>
      <c r="H331" s="153" t="s">
        <v>284</v>
      </c>
      <c r="I331" s="247" t="e">
        <f>#REF!</f>
        <v>#REF!</v>
      </c>
      <c r="J331" s="147" t="str">
        <f>'YARIŞMA BİLGİLERİ'!$F$21</f>
        <v>Yıldız Kızlar</v>
      </c>
      <c r="K331" s="238" t="str">
        <f t="shared" si="13"/>
        <v>İzmir-Anadolu Yıldızlar Ligi Final Yarışmaları</v>
      </c>
      <c r="L331" s="151" t="e">
        <f>#REF!</f>
        <v>#REF!</v>
      </c>
      <c r="M331" s="151" t="s">
        <v>340</v>
      </c>
    </row>
    <row r="332" spans="1:13" s="239" customFormat="1" ht="26.25" customHeight="1">
      <c r="A332" s="145">
        <v>593</v>
      </c>
      <c r="B332" s="240" t="s">
        <v>284</v>
      </c>
      <c r="C332" s="242" t="e">
        <f>#REF!</f>
        <v>#REF!</v>
      </c>
      <c r="D332" s="244" t="e">
        <f>#REF!</f>
        <v>#REF!</v>
      </c>
      <c r="E332" s="244" t="e">
        <f>#REF!</f>
        <v>#REF!</v>
      </c>
      <c r="F332" s="245" t="e">
        <f>#REF!</f>
        <v>#REF!</v>
      </c>
      <c r="G332" s="243" t="e">
        <f>#REF!</f>
        <v>#REF!</v>
      </c>
      <c r="H332" s="153" t="s">
        <v>284</v>
      </c>
      <c r="I332" s="247" t="e">
        <f>#REF!</f>
        <v>#REF!</v>
      </c>
      <c r="J332" s="147" t="str">
        <f>'YARIŞMA BİLGİLERİ'!$F$21</f>
        <v>Yıldız Kızlar</v>
      </c>
      <c r="K332" s="238" t="str">
        <f t="shared" si="13"/>
        <v>İzmir-Anadolu Yıldızlar Ligi Final Yarışmaları</v>
      </c>
      <c r="L332" s="151" t="e">
        <f>#REF!</f>
        <v>#REF!</v>
      </c>
      <c r="M332" s="151" t="s">
        <v>340</v>
      </c>
    </row>
    <row r="333" spans="1:13" s="239" customFormat="1" ht="26.25" customHeight="1">
      <c r="A333" s="145">
        <v>594</v>
      </c>
      <c r="B333" s="240" t="s">
        <v>284</v>
      </c>
      <c r="C333" s="242" t="e">
        <f>#REF!</f>
        <v>#REF!</v>
      </c>
      <c r="D333" s="244" t="e">
        <f>#REF!</f>
        <v>#REF!</v>
      </c>
      <c r="E333" s="244" t="e">
        <f>#REF!</f>
        <v>#REF!</v>
      </c>
      <c r="F333" s="245" t="e">
        <f>#REF!</f>
        <v>#REF!</v>
      </c>
      <c r="G333" s="243" t="e">
        <f>#REF!</f>
        <v>#REF!</v>
      </c>
      <c r="H333" s="153" t="s">
        <v>284</v>
      </c>
      <c r="I333" s="247" t="e">
        <f>#REF!</f>
        <v>#REF!</v>
      </c>
      <c r="J333" s="147" t="str">
        <f>'YARIŞMA BİLGİLERİ'!$F$21</f>
        <v>Yıldız Kızlar</v>
      </c>
      <c r="K333" s="238" t="str">
        <f t="shared" si="13"/>
        <v>İzmir-Anadolu Yıldızlar Ligi Final Yarışmaları</v>
      </c>
      <c r="L333" s="151" t="e">
        <f>#REF!</f>
        <v>#REF!</v>
      </c>
      <c r="M333" s="151" t="s">
        <v>340</v>
      </c>
    </row>
    <row r="334" spans="1:13" s="239" customFormat="1" ht="26.25" customHeight="1">
      <c r="A334" s="145">
        <v>595</v>
      </c>
      <c r="B334" s="240" t="s">
        <v>284</v>
      </c>
      <c r="C334" s="242" t="e">
        <f>#REF!</f>
        <v>#REF!</v>
      </c>
      <c r="D334" s="244" t="e">
        <f>#REF!</f>
        <v>#REF!</v>
      </c>
      <c r="E334" s="244" t="e">
        <f>#REF!</f>
        <v>#REF!</v>
      </c>
      <c r="F334" s="245" t="e">
        <f>#REF!</f>
        <v>#REF!</v>
      </c>
      <c r="G334" s="243" t="e">
        <f>#REF!</f>
        <v>#REF!</v>
      </c>
      <c r="H334" s="153" t="s">
        <v>284</v>
      </c>
      <c r="I334" s="247" t="e">
        <f>#REF!</f>
        <v>#REF!</v>
      </c>
      <c r="J334" s="147" t="str">
        <f>'YARIŞMA BİLGİLERİ'!$F$21</f>
        <v>Yıldız Kızlar</v>
      </c>
      <c r="K334" s="238" t="str">
        <f t="shared" si="13"/>
        <v>İzmir-Anadolu Yıldızlar Ligi Final Yarışmaları</v>
      </c>
      <c r="L334" s="151" t="e">
        <f>#REF!</f>
        <v>#REF!</v>
      </c>
      <c r="M334" s="151" t="s">
        <v>340</v>
      </c>
    </row>
    <row r="335" spans="1:13" s="239" customFormat="1" ht="26.25" customHeight="1">
      <c r="A335" s="145">
        <v>596</v>
      </c>
      <c r="B335" s="240" t="s">
        <v>284</v>
      </c>
      <c r="C335" s="242" t="e">
        <f>#REF!</f>
        <v>#REF!</v>
      </c>
      <c r="D335" s="244" t="e">
        <f>#REF!</f>
        <v>#REF!</v>
      </c>
      <c r="E335" s="244" t="e">
        <f>#REF!</f>
        <v>#REF!</v>
      </c>
      <c r="F335" s="245" t="e">
        <f>#REF!</f>
        <v>#REF!</v>
      </c>
      <c r="G335" s="243" t="e">
        <f>#REF!</f>
        <v>#REF!</v>
      </c>
      <c r="H335" s="153" t="s">
        <v>284</v>
      </c>
      <c r="I335" s="247" t="e">
        <f>#REF!</f>
        <v>#REF!</v>
      </c>
      <c r="J335" s="147" t="str">
        <f>'YARIŞMA BİLGİLERİ'!$F$21</f>
        <v>Yıldız Kızlar</v>
      </c>
      <c r="K335" s="238" t="str">
        <f t="shared" si="13"/>
        <v>İzmir-Anadolu Yıldızlar Ligi Final Yarışmaları</v>
      </c>
      <c r="L335" s="151" t="e">
        <f>#REF!</f>
        <v>#REF!</v>
      </c>
      <c r="M335" s="151" t="s">
        <v>340</v>
      </c>
    </row>
    <row r="336" spans="1:13" s="239" customFormat="1" ht="26.25" customHeight="1">
      <c r="A336" s="145">
        <v>597</v>
      </c>
      <c r="B336" s="240" t="s">
        <v>284</v>
      </c>
      <c r="C336" s="242" t="e">
        <f>#REF!</f>
        <v>#REF!</v>
      </c>
      <c r="D336" s="244" t="e">
        <f>#REF!</f>
        <v>#REF!</v>
      </c>
      <c r="E336" s="244" t="e">
        <f>#REF!</f>
        <v>#REF!</v>
      </c>
      <c r="F336" s="245" t="e">
        <f>#REF!</f>
        <v>#REF!</v>
      </c>
      <c r="G336" s="243" t="e">
        <f>#REF!</f>
        <v>#REF!</v>
      </c>
      <c r="H336" s="153" t="s">
        <v>284</v>
      </c>
      <c r="I336" s="247" t="e">
        <f>#REF!</f>
        <v>#REF!</v>
      </c>
      <c r="J336" s="147" t="str">
        <f>'YARIŞMA BİLGİLERİ'!$F$21</f>
        <v>Yıldız Kızlar</v>
      </c>
      <c r="K336" s="238" t="str">
        <f t="shared" si="13"/>
        <v>İzmir-Anadolu Yıldızlar Ligi Final Yarışmaları</v>
      </c>
      <c r="L336" s="151" t="e">
        <f>#REF!</f>
        <v>#REF!</v>
      </c>
      <c r="M336" s="151" t="s">
        <v>340</v>
      </c>
    </row>
    <row r="337" spans="1:13" s="239" customFormat="1" ht="26.25" customHeight="1">
      <c r="A337" s="145">
        <v>598</v>
      </c>
      <c r="B337" s="240" t="s">
        <v>284</v>
      </c>
      <c r="C337" s="242" t="e">
        <f>#REF!</f>
        <v>#REF!</v>
      </c>
      <c r="D337" s="244" t="e">
        <f>#REF!</f>
        <v>#REF!</v>
      </c>
      <c r="E337" s="244" t="e">
        <f>#REF!</f>
        <v>#REF!</v>
      </c>
      <c r="F337" s="245" t="e">
        <f>#REF!</f>
        <v>#REF!</v>
      </c>
      <c r="G337" s="243" t="e">
        <f>#REF!</f>
        <v>#REF!</v>
      </c>
      <c r="H337" s="153" t="s">
        <v>284</v>
      </c>
      <c r="I337" s="247" t="e">
        <f>#REF!</f>
        <v>#REF!</v>
      </c>
      <c r="J337" s="147" t="str">
        <f>'YARIŞMA BİLGİLERİ'!$F$21</f>
        <v>Yıldız Kızlar</v>
      </c>
      <c r="K337" s="238" t="str">
        <f t="shared" si="13"/>
        <v>İzmir-Anadolu Yıldızlar Ligi Final Yarışmaları</v>
      </c>
      <c r="L337" s="151" t="e">
        <f>#REF!</f>
        <v>#REF!</v>
      </c>
      <c r="M337" s="151" t="s">
        <v>340</v>
      </c>
    </row>
    <row r="338" spans="1:13" s="239" customFormat="1" ht="26.25" customHeight="1">
      <c r="A338" s="145">
        <v>599</v>
      </c>
      <c r="B338" s="240" t="s">
        <v>284</v>
      </c>
      <c r="C338" s="242" t="e">
        <f>#REF!</f>
        <v>#REF!</v>
      </c>
      <c r="D338" s="244" t="e">
        <f>#REF!</f>
        <v>#REF!</v>
      </c>
      <c r="E338" s="244" t="e">
        <f>#REF!</f>
        <v>#REF!</v>
      </c>
      <c r="F338" s="245" t="e">
        <f>#REF!</f>
        <v>#REF!</v>
      </c>
      <c r="G338" s="243" t="e">
        <f>#REF!</f>
        <v>#REF!</v>
      </c>
      <c r="H338" s="153" t="s">
        <v>284</v>
      </c>
      <c r="I338" s="247" t="e">
        <f>#REF!</f>
        <v>#REF!</v>
      </c>
      <c r="J338" s="147" t="str">
        <f>'YARIŞMA BİLGİLERİ'!$F$21</f>
        <v>Yıldız Kızlar</v>
      </c>
      <c r="K338" s="238" t="str">
        <f t="shared" si="13"/>
        <v>İzmir-Anadolu Yıldızlar Ligi Final Yarışmaları</v>
      </c>
      <c r="L338" s="151" t="e">
        <f>#REF!</f>
        <v>#REF!</v>
      </c>
      <c r="M338" s="151" t="s">
        <v>340</v>
      </c>
    </row>
    <row r="339" spans="1:13" s="239" customFormat="1" ht="26.25" customHeight="1">
      <c r="A339" s="145">
        <v>600</v>
      </c>
      <c r="B339" s="240" t="s">
        <v>284</v>
      </c>
      <c r="C339" s="242" t="e">
        <f>#REF!</f>
        <v>#REF!</v>
      </c>
      <c r="D339" s="244" t="e">
        <f>#REF!</f>
        <v>#REF!</v>
      </c>
      <c r="E339" s="244" t="e">
        <f>#REF!</f>
        <v>#REF!</v>
      </c>
      <c r="F339" s="245" t="e">
        <f>#REF!</f>
        <v>#REF!</v>
      </c>
      <c r="G339" s="243" t="e">
        <f>#REF!</f>
        <v>#REF!</v>
      </c>
      <c r="H339" s="153" t="s">
        <v>284</v>
      </c>
      <c r="I339" s="247" t="e">
        <f>#REF!</f>
        <v>#REF!</v>
      </c>
      <c r="J339" s="147" t="str">
        <f>'YARIŞMA BİLGİLERİ'!$F$21</f>
        <v>Yıldız Kızlar</v>
      </c>
      <c r="K339" s="238" t="str">
        <f t="shared" si="13"/>
        <v>İzmir-Anadolu Yıldızlar Ligi Final Yarışmaları</v>
      </c>
      <c r="L339" s="151" t="e">
        <f>#REF!</f>
        <v>#REF!</v>
      </c>
      <c r="M339" s="151" t="s">
        <v>340</v>
      </c>
    </row>
    <row r="340" spans="1:13" s="239" customFormat="1" ht="26.25" customHeight="1">
      <c r="A340" s="145">
        <v>601</v>
      </c>
      <c r="B340" s="240" t="s">
        <v>284</v>
      </c>
      <c r="C340" s="242" t="e">
        <f>#REF!</f>
        <v>#REF!</v>
      </c>
      <c r="D340" s="244" t="e">
        <f>#REF!</f>
        <v>#REF!</v>
      </c>
      <c r="E340" s="244" t="e">
        <f>#REF!</f>
        <v>#REF!</v>
      </c>
      <c r="F340" s="245" t="e">
        <f>#REF!</f>
        <v>#REF!</v>
      </c>
      <c r="G340" s="243" t="e">
        <f>#REF!</f>
        <v>#REF!</v>
      </c>
      <c r="H340" s="153" t="s">
        <v>284</v>
      </c>
      <c r="I340" s="247" t="e">
        <f>#REF!</f>
        <v>#REF!</v>
      </c>
      <c r="J340" s="147" t="str">
        <f>'YARIŞMA BİLGİLERİ'!$F$21</f>
        <v>Yıldız Kızlar</v>
      </c>
      <c r="K340" s="238" t="str">
        <f t="shared" si="13"/>
        <v>İzmir-Anadolu Yıldızlar Ligi Final Yarışmaları</v>
      </c>
      <c r="L340" s="151" t="e">
        <f>#REF!</f>
        <v>#REF!</v>
      </c>
      <c r="M340" s="151" t="s">
        <v>340</v>
      </c>
    </row>
    <row r="341" spans="1:13" s="239" customFormat="1" ht="26.25" customHeight="1">
      <c r="A341" s="145">
        <v>602</v>
      </c>
      <c r="B341" s="240" t="s">
        <v>284</v>
      </c>
      <c r="C341" s="242" t="e">
        <f>#REF!</f>
        <v>#REF!</v>
      </c>
      <c r="D341" s="244" t="e">
        <f>#REF!</f>
        <v>#REF!</v>
      </c>
      <c r="E341" s="244" t="e">
        <f>#REF!</f>
        <v>#REF!</v>
      </c>
      <c r="F341" s="245" t="e">
        <f>#REF!</f>
        <v>#REF!</v>
      </c>
      <c r="G341" s="243" t="e">
        <f>#REF!</f>
        <v>#REF!</v>
      </c>
      <c r="H341" s="153" t="s">
        <v>284</v>
      </c>
      <c r="I341" s="247" t="e">
        <f>#REF!</f>
        <v>#REF!</v>
      </c>
      <c r="J341" s="147" t="str">
        <f>'YARIŞMA BİLGİLERİ'!$F$21</f>
        <v>Yıldız Kızlar</v>
      </c>
      <c r="K341" s="238" t="str">
        <f t="shared" si="13"/>
        <v>İzmir-Anadolu Yıldızlar Ligi Final Yarışmaları</v>
      </c>
      <c r="L341" s="151" t="e">
        <f>#REF!</f>
        <v>#REF!</v>
      </c>
      <c r="M341" s="151" t="s">
        <v>340</v>
      </c>
    </row>
    <row r="342" spans="1:13" s="239" customFormat="1" ht="26.25" customHeight="1">
      <c r="A342" s="145">
        <v>603</v>
      </c>
      <c r="B342" s="240" t="s">
        <v>284</v>
      </c>
      <c r="C342" s="242" t="e">
        <f>#REF!</f>
        <v>#REF!</v>
      </c>
      <c r="D342" s="244" t="e">
        <f>#REF!</f>
        <v>#REF!</v>
      </c>
      <c r="E342" s="244" t="e">
        <f>#REF!</f>
        <v>#REF!</v>
      </c>
      <c r="F342" s="245" t="e">
        <f>#REF!</f>
        <v>#REF!</v>
      </c>
      <c r="G342" s="243" t="e">
        <f>#REF!</f>
        <v>#REF!</v>
      </c>
      <c r="H342" s="153" t="s">
        <v>284</v>
      </c>
      <c r="I342" s="247" t="e">
        <f>#REF!</f>
        <v>#REF!</v>
      </c>
      <c r="J342" s="147" t="str">
        <f>'YARIŞMA BİLGİLERİ'!$F$21</f>
        <v>Yıldız Kızlar</v>
      </c>
      <c r="K342" s="238" t="str">
        <f t="shared" si="13"/>
        <v>İzmir-Anadolu Yıldızlar Ligi Final Yarışmaları</v>
      </c>
      <c r="L342" s="151" t="e">
        <f>#REF!</f>
        <v>#REF!</v>
      </c>
      <c r="M342" s="151" t="s">
        <v>340</v>
      </c>
    </row>
    <row r="343" spans="1:13" s="239" customFormat="1" ht="26.25" customHeight="1">
      <c r="A343" s="145">
        <v>604</v>
      </c>
      <c r="B343" s="240" t="s">
        <v>284</v>
      </c>
      <c r="C343" s="242" t="e">
        <f>#REF!</f>
        <v>#REF!</v>
      </c>
      <c r="D343" s="244" t="e">
        <f>#REF!</f>
        <v>#REF!</v>
      </c>
      <c r="E343" s="244" t="e">
        <f>#REF!</f>
        <v>#REF!</v>
      </c>
      <c r="F343" s="245" t="e">
        <f>#REF!</f>
        <v>#REF!</v>
      </c>
      <c r="G343" s="243" t="e">
        <f>#REF!</f>
        <v>#REF!</v>
      </c>
      <c r="H343" s="153" t="s">
        <v>284</v>
      </c>
      <c r="I343" s="247" t="e">
        <f>#REF!</f>
        <v>#REF!</v>
      </c>
      <c r="J343" s="147" t="str">
        <f>'YARIŞMA BİLGİLERİ'!$F$21</f>
        <v>Yıldız Kızlar</v>
      </c>
      <c r="K343" s="238" t="str">
        <f t="shared" si="13"/>
        <v>İzmir-Anadolu Yıldızlar Ligi Final Yarışmaları</v>
      </c>
      <c r="L343" s="151" t="e">
        <f>#REF!</f>
        <v>#REF!</v>
      </c>
      <c r="M343" s="151" t="s">
        <v>340</v>
      </c>
    </row>
    <row r="344" spans="1:13" s="239" customFormat="1" ht="26.25" customHeight="1">
      <c r="A344" s="145">
        <v>605</v>
      </c>
      <c r="B344" s="240" t="s">
        <v>284</v>
      </c>
      <c r="C344" s="242" t="e">
        <f>#REF!</f>
        <v>#REF!</v>
      </c>
      <c r="D344" s="244" t="e">
        <f>#REF!</f>
        <v>#REF!</v>
      </c>
      <c r="E344" s="244" t="e">
        <f>#REF!</f>
        <v>#REF!</v>
      </c>
      <c r="F344" s="245" t="e">
        <f>#REF!</f>
        <v>#REF!</v>
      </c>
      <c r="G344" s="243" t="e">
        <f>#REF!</f>
        <v>#REF!</v>
      </c>
      <c r="H344" s="153" t="s">
        <v>284</v>
      </c>
      <c r="I344" s="247" t="e">
        <f>#REF!</f>
        <v>#REF!</v>
      </c>
      <c r="J344" s="147" t="str">
        <f>'YARIŞMA BİLGİLERİ'!$F$21</f>
        <v>Yıldız Kızlar</v>
      </c>
      <c r="K344" s="238" t="str">
        <f t="shared" si="13"/>
        <v>İzmir-Anadolu Yıldızlar Ligi Final Yarışmaları</v>
      </c>
      <c r="L344" s="151" t="e">
        <f>#REF!</f>
        <v>#REF!</v>
      </c>
      <c r="M344" s="151" t="s">
        <v>340</v>
      </c>
    </row>
    <row r="345" spans="1:13" s="239" customFormat="1" ht="26.25" customHeight="1">
      <c r="A345" s="145">
        <v>606</v>
      </c>
      <c r="B345" s="240" t="s">
        <v>284</v>
      </c>
      <c r="C345" s="242" t="e">
        <f>#REF!</f>
        <v>#REF!</v>
      </c>
      <c r="D345" s="244" t="e">
        <f>#REF!</f>
        <v>#REF!</v>
      </c>
      <c r="E345" s="244" t="e">
        <f>#REF!</f>
        <v>#REF!</v>
      </c>
      <c r="F345" s="245" t="e">
        <f>#REF!</f>
        <v>#REF!</v>
      </c>
      <c r="G345" s="243" t="e">
        <f>#REF!</f>
        <v>#REF!</v>
      </c>
      <c r="H345" s="153" t="s">
        <v>284</v>
      </c>
      <c r="I345" s="247" t="e">
        <f>#REF!</f>
        <v>#REF!</v>
      </c>
      <c r="J345" s="147" t="str">
        <f>'YARIŞMA BİLGİLERİ'!$F$21</f>
        <v>Yıldız Kızlar</v>
      </c>
      <c r="K345" s="238" t="str">
        <f t="shared" si="13"/>
        <v>İzmir-Anadolu Yıldızlar Ligi Final Yarışmaları</v>
      </c>
      <c r="L345" s="151" t="e">
        <f>#REF!</f>
        <v>#REF!</v>
      </c>
      <c r="M345" s="151" t="s">
        <v>340</v>
      </c>
    </row>
    <row r="346" spans="1:13" s="239" customFormat="1" ht="26.25" customHeight="1">
      <c r="A346" s="145">
        <v>607</v>
      </c>
      <c r="B346" s="240" t="s">
        <v>284</v>
      </c>
      <c r="C346" s="242" t="e">
        <f>#REF!</f>
        <v>#REF!</v>
      </c>
      <c r="D346" s="244" t="e">
        <f>#REF!</f>
        <v>#REF!</v>
      </c>
      <c r="E346" s="244" t="e">
        <f>#REF!</f>
        <v>#REF!</v>
      </c>
      <c r="F346" s="245" t="e">
        <f>#REF!</f>
        <v>#REF!</v>
      </c>
      <c r="G346" s="243" t="e">
        <f>#REF!</f>
        <v>#REF!</v>
      </c>
      <c r="H346" s="153" t="s">
        <v>284</v>
      </c>
      <c r="I346" s="247" t="e">
        <f>#REF!</f>
        <v>#REF!</v>
      </c>
      <c r="J346" s="147" t="str">
        <f>'YARIŞMA BİLGİLERİ'!$F$21</f>
        <v>Yıldız Kızlar</v>
      </c>
      <c r="K346" s="238" t="str">
        <f t="shared" si="13"/>
        <v>İzmir-Anadolu Yıldızlar Ligi Final Yarışmaları</v>
      </c>
      <c r="L346" s="151" t="e">
        <f>#REF!</f>
        <v>#REF!</v>
      </c>
      <c r="M346" s="151" t="s">
        <v>340</v>
      </c>
    </row>
    <row r="347" spans="1:13" s="239" customFormat="1" ht="26.25" customHeight="1">
      <c r="A347" s="145">
        <v>608</v>
      </c>
      <c r="B347" s="240" t="s">
        <v>284</v>
      </c>
      <c r="C347" s="242" t="e">
        <f>#REF!</f>
        <v>#REF!</v>
      </c>
      <c r="D347" s="244" t="e">
        <f>#REF!</f>
        <v>#REF!</v>
      </c>
      <c r="E347" s="244" t="e">
        <f>#REF!</f>
        <v>#REF!</v>
      </c>
      <c r="F347" s="245" t="e">
        <f>#REF!</f>
        <v>#REF!</v>
      </c>
      <c r="G347" s="243" t="e">
        <f>#REF!</f>
        <v>#REF!</v>
      </c>
      <c r="H347" s="153" t="s">
        <v>284</v>
      </c>
      <c r="I347" s="247" t="e">
        <f>#REF!</f>
        <v>#REF!</v>
      </c>
      <c r="J347" s="147" t="str">
        <f>'YARIŞMA BİLGİLERİ'!$F$21</f>
        <v>Yıldız Kızlar</v>
      </c>
      <c r="K347" s="238" t="str">
        <f t="shared" si="13"/>
        <v>İzmir-Anadolu Yıldızlar Ligi Final Yarışmaları</v>
      </c>
      <c r="L347" s="151" t="e">
        <f>#REF!</f>
        <v>#REF!</v>
      </c>
      <c r="M347" s="151" t="s">
        <v>340</v>
      </c>
    </row>
    <row r="348" spans="1:13" s="239" customFormat="1" ht="26.25" customHeight="1">
      <c r="A348" s="145">
        <v>609</v>
      </c>
      <c r="B348" s="240" t="s">
        <v>284</v>
      </c>
      <c r="C348" s="242" t="e">
        <f>#REF!</f>
        <v>#REF!</v>
      </c>
      <c r="D348" s="244" t="e">
        <f>#REF!</f>
        <v>#REF!</v>
      </c>
      <c r="E348" s="244" t="e">
        <f>#REF!</f>
        <v>#REF!</v>
      </c>
      <c r="F348" s="245" t="e">
        <f>#REF!</f>
        <v>#REF!</v>
      </c>
      <c r="G348" s="243" t="e">
        <f>#REF!</f>
        <v>#REF!</v>
      </c>
      <c r="H348" s="153" t="s">
        <v>284</v>
      </c>
      <c r="I348" s="247" t="e">
        <f>#REF!</f>
        <v>#REF!</v>
      </c>
      <c r="J348" s="147" t="str">
        <f>'YARIŞMA BİLGİLERİ'!$F$21</f>
        <v>Yıldız Kızlar</v>
      </c>
      <c r="K348" s="238" t="str">
        <f t="shared" si="13"/>
        <v>İzmir-Anadolu Yıldızlar Ligi Final Yarışmaları</v>
      </c>
      <c r="L348" s="151" t="e">
        <f>#REF!</f>
        <v>#REF!</v>
      </c>
      <c r="M348" s="151" t="s">
        <v>340</v>
      </c>
    </row>
    <row r="349" spans="1:13" s="239" customFormat="1" ht="26.25" customHeight="1">
      <c r="A349" s="145">
        <v>610</v>
      </c>
      <c r="B349" s="240" t="s">
        <v>284</v>
      </c>
      <c r="C349" s="242" t="e">
        <f>#REF!</f>
        <v>#REF!</v>
      </c>
      <c r="D349" s="244" t="e">
        <f>#REF!</f>
        <v>#REF!</v>
      </c>
      <c r="E349" s="244" t="e">
        <f>#REF!</f>
        <v>#REF!</v>
      </c>
      <c r="F349" s="245" t="e">
        <f>#REF!</f>
        <v>#REF!</v>
      </c>
      <c r="G349" s="243" t="e">
        <f>#REF!</f>
        <v>#REF!</v>
      </c>
      <c r="H349" s="153" t="s">
        <v>284</v>
      </c>
      <c r="I349" s="247" t="e">
        <f>#REF!</f>
        <v>#REF!</v>
      </c>
      <c r="J349" s="147" t="str">
        <f>'YARIŞMA BİLGİLERİ'!$F$21</f>
        <v>Yıldız Kızlar</v>
      </c>
      <c r="K349" s="238" t="str">
        <f t="shared" si="13"/>
        <v>İzmir-Anadolu Yıldızlar Ligi Final Yarışmaları</v>
      </c>
      <c r="L349" s="151" t="e">
        <f>#REF!</f>
        <v>#REF!</v>
      </c>
      <c r="M349" s="151" t="s">
        <v>340</v>
      </c>
    </row>
    <row r="350" spans="1:13" s="239" customFormat="1" ht="26.25" customHeight="1">
      <c r="A350" s="145">
        <v>611</v>
      </c>
      <c r="B350" s="240" t="s">
        <v>284</v>
      </c>
      <c r="C350" s="242" t="e">
        <f>#REF!</f>
        <v>#REF!</v>
      </c>
      <c r="D350" s="244" t="e">
        <f>#REF!</f>
        <v>#REF!</v>
      </c>
      <c r="E350" s="244" t="e">
        <f>#REF!</f>
        <v>#REF!</v>
      </c>
      <c r="F350" s="245" t="e">
        <f>#REF!</f>
        <v>#REF!</v>
      </c>
      <c r="G350" s="243" t="e">
        <f>#REF!</f>
        <v>#REF!</v>
      </c>
      <c r="H350" s="153" t="s">
        <v>284</v>
      </c>
      <c r="I350" s="247" t="e">
        <f>#REF!</f>
        <v>#REF!</v>
      </c>
      <c r="J350" s="147" t="str">
        <f>'YARIŞMA BİLGİLERİ'!$F$21</f>
        <v>Yıldız Kızlar</v>
      </c>
      <c r="K350" s="238" t="str">
        <f t="shared" si="13"/>
        <v>İzmir-Anadolu Yıldızlar Ligi Final Yarışmaları</v>
      </c>
      <c r="L350" s="151" t="e">
        <f>#REF!</f>
        <v>#REF!</v>
      </c>
      <c r="M350" s="151" t="s">
        <v>340</v>
      </c>
    </row>
    <row r="351" spans="1:13" s="239" customFormat="1" ht="26.25" customHeight="1">
      <c r="A351" s="145">
        <v>612</v>
      </c>
      <c r="B351" s="240" t="s">
        <v>284</v>
      </c>
      <c r="C351" s="242" t="e">
        <f>#REF!</f>
        <v>#REF!</v>
      </c>
      <c r="D351" s="244" t="e">
        <f>#REF!</f>
        <v>#REF!</v>
      </c>
      <c r="E351" s="244" t="e">
        <f>#REF!</f>
        <v>#REF!</v>
      </c>
      <c r="F351" s="245" t="e">
        <f>#REF!</f>
        <v>#REF!</v>
      </c>
      <c r="G351" s="243" t="e">
        <f>#REF!</f>
        <v>#REF!</v>
      </c>
      <c r="H351" s="153" t="s">
        <v>284</v>
      </c>
      <c r="I351" s="247" t="e">
        <f>#REF!</f>
        <v>#REF!</v>
      </c>
      <c r="J351" s="147" t="str">
        <f>'YARIŞMA BİLGİLERİ'!$F$21</f>
        <v>Yıldız Kızlar</v>
      </c>
      <c r="K351" s="238" t="str">
        <f t="shared" si="13"/>
        <v>İzmir-Anadolu Yıldızlar Ligi Final Yarışmaları</v>
      </c>
      <c r="L351" s="151" t="e">
        <f>#REF!</f>
        <v>#REF!</v>
      </c>
      <c r="M351" s="151" t="s">
        <v>340</v>
      </c>
    </row>
    <row r="352" spans="1:13" s="239" customFormat="1" ht="26.25" customHeight="1">
      <c r="A352" s="145">
        <v>613</v>
      </c>
      <c r="B352" s="240" t="s">
        <v>284</v>
      </c>
      <c r="C352" s="242" t="e">
        <f>#REF!</f>
        <v>#REF!</v>
      </c>
      <c r="D352" s="244" t="e">
        <f>#REF!</f>
        <v>#REF!</v>
      </c>
      <c r="E352" s="244" t="e">
        <f>#REF!</f>
        <v>#REF!</v>
      </c>
      <c r="F352" s="245" t="e">
        <f>#REF!</f>
        <v>#REF!</v>
      </c>
      <c r="G352" s="243" t="e">
        <f>#REF!</f>
        <v>#REF!</v>
      </c>
      <c r="H352" s="153" t="s">
        <v>284</v>
      </c>
      <c r="I352" s="247" t="e">
        <f>#REF!</f>
        <v>#REF!</v>
      </c>
      <c r="J352" s="147" t="str">
        <f>'YARIŞMA BİLGİLERİ'!$F$21</f>
        <v>Yıldız Kızlar</v>
      </c>
      <c r="K352" s="238" t="str">
        <f t="shared" si="13"/>
        <v>İzmir-Anadolu Yıldızlar Ligi Final Yarışmaları</v>
      </c>
      <c r="L352" s="151" t="e">
        <f>#REF!</f>
        <v>#REF!</v>
      </c>
      <c r="M352" s="151" t="s">
        <v>340</v>
      </c>
    </row>
    <row r="353" spans="1:13" s="239" customFormat="1" ht="26.25" customHeight="1">
      <c r="A353" s="145">
        <v>614</v>
      </c>
      <c r="B353" s="240" t="s">
        <v>284</v>
      </c>
      <c r="C353" s="242" t="e">
        <f>#REF!</f>
        <v>#REF!</v>
      </c>
      <c r="D353" s="244" t="e">
        <f>#REF!</f>
        <v>#REF!</v>
      </c>
      <c r="E353" s="244" t="e">
        <f>#REF!</f>
        <v>#REF!</v>
      </c>
      <c r="F353" s="245" t="e">
        <f>#REF!</f>
        <v>#REF!</v>
      </c>
      <c r="G353" s="243" t="e">
        <f>#REF!</f>
        <v>#REF!</v>
      </c>
      <c r="H353" s="153" t="s">
        <v>284</v>
      </c>
      <c r="I353" s="247" t="e">
        <f>#REF!</f>
        <v>#REF!</v>
      </c>
      <c r="J353" s="147" t="str">
        <f>'YARIŞMA BİLGİLERİ'!$F$21</f>
        <v>Yıldız Kızlar</v>
      </c>
      <c r="K353" s="238" t="str">
        <f t="shared" si="13"/>
        <v>İzmir-Anadolu Yıldızlar Ligi Final Yarışmaları</v>
      </c>
      <c r="L353" s="151" t="e">
        <f>#REF!</f>
        <v>#REF!</v>
      </c>
      <c r="M353" s="151" t="s">
        <v>340</v>
      </c>
    </row>
    <row r="354" spans="1:13" s="239" customFormat="1" ht="26.25" customHeight="1">
      <c r="A354" s="145">
        <v>615</v>
      </c>
      <c r="B354" s="240" t="s">
        <v>284</v>
      </c>
      <c r="C354" s="242" t="e">
        <f>#REF!</f>
        <v>#REF!</v>
      </c>
      <c r="D354" s="244" t="e">
        <f>#REF!</f>
        <v>#REF!</v>
      </c>
      <c r="E354" s="244" t="e">
        <f>#REF!</f>
        <v>#REF!</v>
      </c>
      <c r="F354" s="245" t="e">
        <f>#REF!</f>
        <v>#REF!</v>
      </c>
      <c r="G354" s="243" t="e">
        <f>#REF!</f>
        <v>#REF!</v>
      </c>
      <c r="H354" s="153" t="s">
        <v>284</v>
      </c>
      <c r="I354" s="247" t="e">
        <f>#REF!</f>
        <v>#REF!</v>
      </c>
      <c r="J354" s="147" t="str">
        <f>'YARIŞMA BİLGİLERİ'!$F$21</f>
        <v>Yıldız Kızlar</v>
      </c>
      <c r="K354" s="238" t="str">
        <f t="shared" si="13"/>
        <v>İzmir-Anadolu Yıldızlar Ligi Final Yarışmaları</v>
      </c>
      <c r="L354" s="151" t="e">
        <f>#REF!</f>
        <v>#REF!</v>
      </c>
      <c r="M354" s="151" t="s">
        <v>340</v>
      </c>
    </row>
    <row r="355" spans="1:13" s="239" customFormat="1" ht="26.25" customHeight="1">
      <c r="A355" s="145">
        <v>616</v>
      </c>
      <c r="B355" s="240" t="s">
        <v>284</v>
      </c>
      <c r="C355" s="242" t="e">
        <f>#REF!</f>
        <v>#REF!</v>
      </c>
      <c r="D355" s="244" t="e">
        <f>#REF!</f>
        <v>#REF!</v>
      </c>
      <c r="E355" s="244" t="e">
        <f>#REF!</f>
        <v>#REF!</v>
      </c>
      <c r="F355" s="245" t="e">
        <f>#REF!</f>
        <v>#REF!</v>
      </c>
      <c r="G355" s="243" t="e">
        <f>#REF!</f>
        <v>#REF!</v>
      </c>
      <c r="H355" s="153" t="s">
        <v>284</v>
      </c>
      <c r="I355" s="247" t="e">
        <f>#REF!</f>
        <v>#REF!</v>
      </c>
      <c r="J355" s="147" t="str">
        <f>'YARIŞMA BİLGİLERİ'!$F$21</f>
        <v>Yıldız Kızlar</v>
      </c>
      <c r="K355" s="238" t="str">
        <f t="shared" si="13"/>
        <v>İzmir-Anadolu Yıldızlar Ligi Final Yarışmaları</v>
      </c>
      <c r="L355" s="151" t="e">
        <f>#REF!</f>
        <v>#REF!</v>
      </c>
      <c r="M355" s="151" t="s">
        <v>340</v>
      </c>
    </row>
    <row r="356" spans="1:13" s="239" customFormat="1" ht="26.25" customHeight="1">
      <c r="A356" s="145">
        <v>617</v>
      </c>
      <c r="B356" s="240" t="s">
        <v>284</v>
      </c>
      <c r="C356" s="242" t="e">
        <f>#REF!</f>
        <v>#REF!</v>
      </c>
      <c r="D356" s="244" t="e">
        <f>#REF!</f>
        <v>#REF!</v>
      </c>
      <c r="E356" s="244" t="e">
        <f>#REF!</f>
        <v>#REF!</v>
      </c>
      <c r="F356" s="245" t="e">
        <f>#REF!</f>
        <v>#REF!</v>
      </c>
      <c r="G356" s="243" t="e">
        <f>#REF!</f>
        <v>#REF!</v>
      </c>
      <c r="H356" s="153" t="s">
        <v>284</v>
      </c>
      <c r="I356" s="247" t="e">
        <f>#REF!</f>
        <v>#REF!</v>
      </c>
      <c r="J356" s="147" t="str">
        <f>'YARIŞMA BİLGİLERİ'!$F$21</f>
        <v>Yıldız Kızlar</v>
      </c>
      <c r="K356" s="238" t="str">
        <f t="shared" si="13"/>
        <v>İzmir-Anadolu Yıldızlar Ligi Final Yarışmaları</v>
      </c>
      <c r="L356" s="151" t="e">
        <f>#REF!</f>
        <v>#REF!</v>
      </c>
      <c r="M356" s="151" t="s">
        <v>340</v>
      </c>
    </row>
    <row r="357" spans="1:13" s="239" customFormat="1" ht="26.25" customHeight="1">
      <c r="A357" s="145">
        <v>618</v>
      </c>
      <c r="B357" s="240" t="s">
        <v>284</v>
      </c>
      <c r="C357" s="242" t="e">
        <f>#REF!</f>
        <v>#REF!</v>
      </c>
      <c r="D357" s="244" t="e">
        <f>#REF!</f>
        <v>#REF!</v>
      </c>
      <c r="E357" s="244" t="e">
        <f>#REF!</f>
        <v>#REF!</v>
      </c>
      <c r="F357" s="245" t="e">
        <f>#REF!</f>
        <v>#REF!</v>
      </c>
      <c r="G357" s="243" t="e">
        <f>#REF!</f>
        <v>#REF!</v>
      </c>
      <c r="H357" s="153" t="s">
        <v>284</v>
      </c>
      <c r="I357" s="247" t="e">
        <f>#REF!</f>
        <v>#REF!</v>
      </c>
      <c r="J357" s="147" t="str">
        <f>'YARIŞMA BİLGİLERİ'!$F$21</f>
        <v>Yıldız Kızlar</v>
      </c>
      <c r="K357" s="238" t="str">
        <f t="shared" si="13"/>
        <v>İzmir-Anadolu Yıldızlar Ligi Final Yarışmaları</v>
      </c>
      <c r="L357" s="151" t="e">
        <f>#REF!</f>
        <v>#REF!</v>
      </c>
      <c r="M357" s="151" t="s">
        <v>340</v>
      </c>
    </row>
    <row r="358" spans="1:13" s="239" customFormat="1" ht="26.25" customHeight="1">
      <c r="A358" s="145">
        <v>619</v>
      </c>
      <c r="B358" s="240" t="s">
        <v>284</v>
      </c>
      <c r="C358" s="242" t="e">
        <f>#REF!</f>
        <v>#REF!</v>
      </c>
      <c r="D358" s="244" t="e">
        <f>#REF!</f>
        <v>#REF!</v>
      </c>
      <c r="E358" s="244" t="e">
        <f>#REF!</f>
        <v>#REF!</v>
      </c>
      <c r="F358" s="245" t="e">
        <f>#REF!</f>
        <v>#REF!</v>
      </c>
      <c r="G358" s="243" t="e">
        <f>#REF!</f>
        <v>#REF!</v>
      </c>
      <c r="H358" s="153" t="s">
        <v>284</v>
      </c>
      <c r="I358" s="247" t="e">
        <f>#REF!</f>
        <v>#REF!</v>
      </c>
      <c r="J358" s="147" t="str">
        <f>'YARIŞMA BİLGİLERİ'!$F$21</f>
        <v>Yıldız Kızlar</v>
      </c>
      <c r="K358" s="238" t="str">
        <f t="shared" si="13"/>
        <v>İzmir-Anadolu Yıldızlar Ligi Final Yarışmaları</v>
      </c>
      <c r="L358" s="151" t="e">
        <f>#REF!</f>
        <v>#REF!</v>
      </c>
      <c r="M358" s="151" t="s">
        <v>340</v>
      </c>
    </row>
    <row r="359" spans="1:13" s="239" customFormat="1" ht="26.25" customHeight="1">
      <c r="A359" s="145">
        <v>620</v>
      </c>
      <c r="B359" s="240" t="s">
        <v>284</v>
      </c>
      <c r="C359" s="242" t="e">
        <f>#REF!</f>
        <v>#REF!</v>
      </c>
      <c r="D359" s="244" t="e">
        <f>#REF!</f>
        <v>#REF!</v>
      </c>
      <c r="E359" s="244" t="e">
        <f>#REF!</f>
        <v>#REF!</v>
      </c>
      <c r="F359" s="245" t="e">
        <f>#REF!</f>
        <v>#REF!</v>
      </c>
      <c r="G359" s="243" t="e">
        <f>#REF!</f>
        <v>#REF!</v>
      </c>
      <c r="H359" s="153" t="s">
        <v>284</v>
      </c>
      <c r="I359" s="247" t="e">
        <f>#REF!</f>
        <v>#REF!</v>
      </c>
      <c r="J359" s="147" t="str">
        <f>'YARIŞMA BİLGİLERİ'!$F$21</f>
        <v>Yıldız Kızlar</v>
      </c>
      <c r="K359" s="238" t="str">
        <f t="shared" si="13"/>
        <v>İzmir-Anadolu Yıldızlar Ligi Final Yarışmaları</v>
      </c>
      <c r="L359" s="151" t="e">
        <f>#REF!</f>
        <v>#REF!</v>
      </c>
      <c r="M359" s="151" t="s">
        <v>340</v>
      </c>
    </row>
    <row r="360" spans="1:13" s="239" customFormat="1" ht="26.25" customHeight="1">
      <c r="A360" s="145">
        <v>621</v>
      </c>
      <c r="B360" s="240" t="s">
        <v>284</v>
      </c>
      <c r="C360" s="242" t="e">
        <f>#REF!</f>
        <v>#REF!</v>
      </c>
      <c r="D360" s="244" t="e">
        <f>#REF!</f>
        <v>#REF!</v>
      </c>
      <c r="E360" s="244" t="e">
        <f>#REF!</f>
        <v>#REF!</v>
      </c>
      <c r="F360" s="245" t="e">
        <f>#REF!</f>
        <v>#REF!</v>
      </c>
      <c r="G360" s="243" t="e">
        <f>#REF!</f>
        <v>#REF!</v>
      </c>
      <c r="H360" s="153" t="s">
        <v>284</v>
      </c>
      <c r="I360" s="247" t="e">
        <f>#REF!</f>
        <v>#REF!</v>
      </c>
      <c r="J360" s="147" t="str">
        <f>'YARIŞMA BİLGİLERİ'!$F$21</f>
        <v>Yıldız Kızlar</v>
      </c>
      <c r="K360" s="238" t="str">
        <f t="shared" si="13"/>
        <v>İzmir-Anadolu Yıldızlar Ligi Final Yarışmaları</v>
      </c>
      <c r="L360" s="151" t="e">
        <f>#REF!</f>
        <v>#REF!</v>
      </c>
      <c r="M360" s="151" t="s">
        <v>340</v>
      </c>
    </row>
    <row r="361" spans="1:13" s="239" customFormat="1" ht="26.25" customHeight="1">
      <c r="A361" s="145">
        <v>622</v>
      </c>
      <c r="B361" s="240" t="s">
        <v>284</v>
      </c>
      <c r="C361" s="242" t="e">
        <f>#REF!</f>
        <v>#REF!</v>
      </c>
      <c r="D361" s="244" t="e">
        <f>#REF!</f>
        <v>#REF!</v>
      </c>
      <c r="E361" s="244" t="e">
        <f>#REF!</f>
        <v>#REF!</v>
      </c>
      <c r="F361" s="245" t="e">
        <f>#REF!</f>
        <v>#REF!</v>
      </c>
      <c r="G361" s="243" t="e">
        <f>#REF!</f>
        <v>#REF!</v>
      </c>
      <c r="H361" s="153" t="s">
        <v>284</v>
      </c>
      <c r="I361" s="247" t="e">
        <f>#REF!</f>
        <v>#REF!</v>
      </c>
      <c r="J361" s="147" t="str">
        <f>'YARIŞMA BİLGİLERİ'!$F$21</f>
        <v>Yıldız Kızlar</v>
      </c>
      <c r="K361" s="238" t="str">
        <f t="shared" si="13"/>
        <v>İzmir-Anadolu Yıldızlar Ligi Final Yarışmaları</v>
      </c>
      <c r="L361" s="151" t="e">
        <f>#REF!</f>
        <v>#REF!</v>
      </c>
      <c r="M361" s="151" t="s">
        <v>340</v>
      </c>
    </row>
    <row r="362" spans="1:13" s="239" customFormat="1" ht="26.25" customHeight="1">
      <c r="A362" s="145">
        <v>623</v>
      </c>
      <c r="B362" s="240" t="s">
        <v>284</v>
      </c>
      <c r="C362" s="242" t="e">
        <f>#REF!</f>
        <v>#REF!</v>
      </c>
      <c r="D362" s="244" t="e">
        <f>#REF!</f>
        <v>#REF!</v>
      </c>
      <c r="E362" s="244" t="e">
        <f>#REF!</f>
        <v>#REF!</v>
      </c>
      <c r="F362" s="245" t="e">
        <f>#REF!</f>
        <v>#REF!</v>
      </c>
      <c r="G362" s="243" t="e">
        <f>#REF!</f>
        <v>#REF!</v>
      </c>
      <c r="H362" s="153" t="s">
        <v>284</v>
      </c>
      <c r="I362" s="247" t="e">
        <f>#REF!</f>
        <v>#REF!</v>
      </c>
      <c r="J362" s="147" t="str">
        <f>'YARIŞMA BİLGİLERİ'!$F$21</f>
        <v>Yıldız Kızlar</v>
      </c>
      <c r="K362" s="238" t="str">
        <f t="shared" si="13"/>
        <v>İzmir-Anadolu Yıldızlar Ligi Final Yarışmaları</v>
      </c>
      <c r="L362" s="151" t="e">
        <f>#REF!</f>
        <v>#REF!</v>
      </c>
      <c r="M362" s="151" t="s">
        <v>340</v>
      </c>
    </row>
    <row r="363" spans="1:13" s="239" customFormat="1" ht="26.25" customHeight="1">
      <c r="A363" s="145">
        <v>624</v>
      </c>
      <c r="B363" s="240" t="s">
        <v>284</v>
      </c>
      <c r="C363" s="242" t="e">
        <f>#REF!</f>
        <v>#REF!</v>
      </c>
      <c r="D363" s="244" t="e">
        <f>#REF!</f>
        <v>#REF!</v>
      </c>
      <c r="E363" s="244" t="e">
        <f>#REF!</f>
        <v>#REF!</v>
      </c>
      <c r="F363" s="245" t="e">
        <f>#REF!</f>
        <v>#REF!</v>
      </c>
      <c r="G363" s="243" t="e">
        <f>#REF!</f>
        <v>#REF!</v>
      </c>
      <c r="H363" s="153" t="s">
        <v>284</v>
      </c>
      <c r="I363" s="247" t="e">
        <f>#REF!</f>
        <v>#REF!</v>
      </c>
      <c r="J363" s="147" t="str">
        <f>'YARIŞMA BİLGİLERİ'!$F$21</f>
        <v>Yıldız Kızlar</v>
      </c>
      <c r="K363" s="238" t="str">
        <f t="shared" si="13"/>
        <v>İzmir-Anadolu Yıldızlar Ligi Final Yarışmaları</v>
      </c>
      <c r="L363" s="151" t="e">
        <f>#REF!</f>
        <v>#REF!</v>
      </c>
      <c r="M363" s="151" t="s">
        <v>340</v>
      </c>
    </row>
    <row r="364" spans="1:13" s="239" customFormat="1" ht="26.25" customHeight="1">
      <c r="A364" s="145">
        <v>625</v>
      </c>
      <c r="B364" s="240" t="s">
        <v>284</v>
      </c>
      <c r="C364" s="242" t="e">
        <f>#REF!</f>
        <v>#REF!</v>
      </c>
      <c r="D364" s="244" t="e">
        <f>#REF!</f>
        <v>#REF!</v>
      </c>
      <c r="E364" s="244" t="e">
        <f>#REF!</f>
        <v>#REF!</v>
      </c>
      <c r="F364" s="245" t="e">
        <f>#REF!</f>
        <v>#REF!</v>
      </c>
      <c r="G364" s="243" t="e">
        <f>#REF!</f>
        <v>#REF!</v>
      </c>
      <c r="H364" s="153" t="s">
        <v>284</v>
      </c>
      <c r="I364" s="247" t="e">
        <f>#REF!</f>
        <v>#REF!</v>
      </c>
      <c r="J364" s="147" t="str">
        <f>'YARIŞMA BİLGİLERİ'!$F$21</f>
        <v>Yıldız Kızlar</v>
      </c>
      <c r="K364" s="238" t="str">
        <f t="shared" si="13"/>
        <v>İzmir-Anadolu Yıldızlar Ligi Final Yarışmaları</v>
      </c>
      <c r="L364" s="151" t="e">
        <f>#REF!</f>
        <v>#REF!</v>
      </c>
      <c r="M364" s="151" t="s">
        <v>340</v>
      </c>
    </row>
    <row r="365" spans="1:13" s="239" customFormat="1" ht="26.25" customHeight="1">
      <c r="A365" s="145">
        <v>626</v>
      </c>
      <c r="B365" s="240" t="s">
        <v>284</v>
      </c>
      <c r="C365" s="242" t="e">
        <f>#REF!</f>
        <v>#REF!</v>
      </c>
      <c r="D365" s="244" t="e">
        <f>#REF!</f>
        <v>#REF!</v>
      </c>
      <c r="E365" s="244" t="e">
        <f>#REF!</f>
        <v>#REF!</v>
      </c>
      <c r="F365" s="245" t="e">
        <f>#REF!</f>
        <v>#REF!</v>
      </c>
      <c r="G365" s="243" t="e">
        <f>#REF!</f>
        <v>#REF!</v>
      </c>
      <c r="H365" s="153" t="s">
        <v>284</v>
      </c>
      <c r="I365" s="247" t="e">
        <f>#REF!</f>
        <v>#REF!</v>
      </c>
      <c r="J365" s="147" t="str">
        <f>'YARIŞMA BİLGİLERİ'!$F$21</f>
        <v>Yıldız Kızlar</v>
      </c>
      <c r="K365" s="238" t="str">
        <f t="shared" si="13"/>
        <v>İzmir-Anadolu Yıldızlar Ligi Final Yarışmaları</v>
      </c>
      <c r="L365" s="151" t="e">
        <f>#REF!</f>
        <v>#REF!</v>
      </c>
      <c r="M365" s="151" t="s">
        <v>340</v>
      </c>
    </row>
    <row r="366" spans="1:13" s="239" customFormat="1" ht="26.25" customHeight="1">
      <c r="A366" s="145">
        <v>627</v>
      </c>
      <c r="B366" s="240" t="s">
        <v>284</v>
      </c>
      <c r="C366" s="242" t="e">
        <f>#REF!</f>
        <v>#REF!</v>
      </c>
      <c r="D366" s="244" t="e">
        <f>#REF!</f>
        <v>#REF!</v>
      </c>
      <c r="E366" s="244" t="e">
        <f>#REF!</f>
        <v>#REF!</v>
      </c>
      <c r="F366" s="245" t="e">
        <f>#REF!</f>
        <v>#REF!</v>
      </c>
      <c r="G366" s="243" t="e">
        <f>#REF!</f>
        <v>#REF!</v>
      </c>
      <c r="H366" s="153" t="s">
        <v>284</v>
      </c>
      <c r="I366" s="247" t="e">
        <f>#REF!</f>
        <v>#REF!</v>
      </c>
      <c r="J366" s="147" t="str">
        <f>'YARIŞMA BİLGİLERİ'!$F$21</f>
        <v>Yıldız Kızlar</v>
      </c>
      <c r="K366" s="238" t="str">
        <f t="shared" si="13"/>
        <v>İzmir-Anadolu Yıldızlar Ligi Final Yarışmaları</v>
      </c>
      <c r="L366" s="151" t="e">
        <f>#REF!</f>
        <v>#REF!</v>
      </c>
      <c r="M366" s="151" t="s">
        <v>340</v>
      </c>
    </row>
    <row r="367" spans="1:13" s="239" customFormat="1" ht="26.25" customHeight="1">
      <c r="A367" s="145">
        <v>628</v>
      </c>
      <c r="B367" s="240" t="s">
        <v>284</v>
      </c>
      <c r="C367" s="242" t="e">
        <f>#REF!</f>
        <v>#REF!</v>
      </c>
      <c r="D367" s="244" t="e">
        <f>#REF!</f>
        <v>#REF!</v>
      </c>
      <c r="E367" s="244" t="e">
        <f>#REF!</f>
        <v>#REF!</v>
      </c>
      <c r="F367" s="245" t="e">
        <f>#REF!</f>
        <v>#REF!</v>
      </c>
      <c r="G367" s="243" t="e">
        <f>#REF!</f>
        <v>#REF!</v>
      </c>
      <c r="H367" s="153" t="s">
        <v>284</v>
      </c>
      <c r="I367" s="247" t="e">
        <f>#REF!</f>
        <v>#REF!</v>
      </c>
      <c r="J367" s="147" t="str">
        <f>'YARIŞMA BİLGİLERİ'!$F$21</f>
        <v>Yıldız Kızlar</v>
      </c>
      <c r="K367" s="238" t="str">
        <f t="shared" si="13"/>
        <v>İzmir-Anadolu Yıldızlar Ligi Final Yarışmaları</v>
      </c>
      <c r="L367" s="151" t="e">
        <f>#REF!</f>
        <v>#REF!</v>
      </c>
      <c r="M367" s="151" t="s">
        <v>340</v>
      </c>
    </row>
    <row r="368" spans="1:13" s="239" customFormat="1" ht="26.25" customHeight="1">
      <c r="A368" s="145">
        <v>629</v>
      </c>
      <c r="B368" s="240" t="s">
        <v>284</v>
      </c>
      <c r="C368" s="242" t="e">
        <f>#REF!</f>
        <v>#REF!</v>
      </c>
      <c r="D368" s="244" t="e">
        <f>#REF!</f>
        <v>#REF!</v>
      </c>
      <c r="E368" s="244" t="e">
        <f>#REF!</f>
        <v>#REF!</v>
      </c>
      <c r="F368" s="245" t="e">
        <f>#REF!</f>
        <v>#REF!</v>
      </c>
      <c r="G368" s="243" t="e">
        <f>#REF!</f>
        <v>#REF!</v>
      </c>
      <c r="H368" s="153" t="s">
        <v>284</v>
      </c>
      <c r="I368" s="247" t="e">
        <f>#REF!</f>
        <v>#REF!</v>
      </c>
      <c r="J368" s="147" t="str">
        <f>'YARIŞMA BİLGİLERİ'!$F$21</f>
        <v>Yıldız Kızlar</v>
      </c>
      <c r="K368" s="238" t="str">
        <f t="shared" si="13"/>
        <v>İzmir-Anadolu Yıldızlar Ligi Final Yarışmaları</v>
      </c>
      <c r="L368" s="151" t="e">
        <f>#REF!</f>
        <v>#REF!</v>
      </c>
      <c r="M368" s="151" t="s">
        <v>340</v>
      </c>
    </row>
    <row r="369" spans="1:13" s="239" customFormat="1" ht="26.25" customHeight="1">
      <c r="A369" s="145">
        <v>635</v>
      </c>
      <c r="B369" s="240" t="s">
        <v>285</v>
      </c>
      <c r="C369" s="242">
        <f>Cirit!D8</f>
        <v>36558</v>
      </c>
      <c r="D369" s="244" t="str">
        <f>Cirit!E8</f>
        <v>GAYE GÖKTEPE</v>
      </c>
      <c r="E369" s="244" t="str">
        <f>Cirit!F8</f>
        <v>ZONGULDAK</v>
      </c>
      <c r="F369" s="245">
        <f>Cirit!K8</f>
        <v>4121</v>
      </c>
      <c r="G369" s="243">
        <f>Cirit!A8</f>
        <v>1</v>
      </c>
      <c r="H369" s="153" t="s">
        <v>285</v>
      </c>
      <c r="I369" s="247" t="str">
        <f>Cirit!G$4</f>
        <v>400 gr.</v>
      </c>
      <c r="J369" s="147" t="str">
        <f>'YARIŞMA BİLGİLERİ'!$F$21</f>
        <v>Yıldız Kızlar</v>
      </c>
      <c r="K369" s="238" t="str">
        <f t="shared" si="13"/>
        <v>İzmir-Anadolu Yıldızlar Ligi Final Yarışmaları</v>
      </c>
      <c r="L369" s="151">
        <f>Cirit!J$4</f>
        <v>41777.416666666664</v>
      </c>
      <c r="M369" s="151" t="s">
        <v>340</v>
      </c>
    </row>
    <row r="370" spans="1:13" s="239" customFormat="1" ht="26.25" customHeight="1">
      <c r="A370" s="145">
        <v>636</v>
      </c>
      <c r="B370" s="240" t="s">
        <v>285</v>
      </c>
      <c r="C370" s="242">
        <f>Cirit!D9</f>
        <v>37144</v>
      </c>
      <c r="D370" s="244" t="str">
        <f>Cirit!E9</f>
        <v>ŞÜKRAN GEZER</v>
      </c>
      <c r="E370" s="244" t="str">
        <f>Cirit!F9</f>
        <v>MERSİN</v>
      </c>
      <c r="F370" s="245">
        <f>Cirit!K9</f>
        <v>3293</v>
      </c>
      <c r="G370" s="243">
        <f>Cirit!A9</f>
        <v>2</v>
      </c>
      <c r="H370" s="153" t="s">
        <v>285</v>
      </c>
      <c r="I370" s="247" t="str">
        <f>Cirit!G$4</f>
        <v>400 gr.</v>
      </c>
      <c r="J370" s="147" t="str">
        <f>'YARIŞMA BİLGİLERİ'!$F$21</f>
        <v>Yıldız Kızlar</v>
      </c>
      <c r="K370" s="238" t="str">
        <f t="shared" si="13"/>
        <v>İzmir-Anadolu Yıldızlar Ligi Final Yarışmaları</v>
      </c>
      <c r="L370" s="151">
        <f>Cirit!J$4</f>
        <v>41777.416666666664</v>
      </c>
      <c r="M370" s="151" t="s">
        <v>340</v>
      </c>
    </row>
    <row r="371" spans="1:13" s="239" customFormat="1" ht="26.25" customHeight="1">
      <c r="A371" s="145">
        <v>637</v>
      </c>
      <c r="B371" s="240" t="s">
        <v>285</v>
      </c>
      <c r="C371" s="242">
        <f>Cirit!D10</f>
        <v>36718</v>
      </c>
      <c r="D371" s="244" t="str">
        <f>Cirit!E10</f>
        <v>HÜMEYRA PEKTAŞ</v>
      </c>
      <c r="E371" s="244" t="str">
        <f>Cirit!F10</f>
        <v>TRABZON</v>
      </c>
      <c r="F371" s="245">
        <f>Cirit!K10</f>
        <v>3210</v>
      </c>
      <c r="G371" s="243">
        <f>Cirit!A10</f>
        <v>3</v>
      </c>
      <c r="H371" s="153" t="s">
        <v>285</v>
      </c>
      <c r="I371" s="247" t="str">
        <f>Cirit!G$4</f>
        <v>400 gr.</v>
      </c>
      <c r="J371" s="147" t="str">
        <f>'YARIŞMA BİLGİLERİ'!$F$21</f>
        <v>Yıldız Kızlar</v>
      </c>
      <c r="K371" s="238" t="str">
        <f t="shared" si="13"/>
        <v>İzmir-Anadolu Yıldızlar Ligi Final Yarışmaları</v>
      </c>
      <c r="L371" s="151">
        <f>Cirit!J$4</f>
        <v>41777.416666666664</v>
      </c>
      <c r="M371" s="151" t="s">
        <v>340</v>
      </c>
    </row>
    <row r="372" spans="1:13" s="239" customFormat="1" ht="26.25" customHeight="1">
      <c r="A372" s="145">
        <v>638</v>
      </c>
      <c r="B372" s="240" t="s">
        <v>285</v>
      </c>
      <c r="C372" s="242">
        <f>Cirit!D11</f>
        <v>36611</v>
      </c>
      <c r="D372" s="244" t="str">
        <f>Cirit!E11</f>
        <v>SERPİL ÇELİK</v>
      </c>
      <c r="E372" s="244" t="str">
        <f>Cirit!F11</f>
        <v>ANKARA</v>
      </c>
      <c r="F372" s="245">
        <f>Cirit!K11</f>
        <v>3189</v>
      </c>
      <c r="G372" s="243">
        <f>Cirit!A11</f>
        <v>4</v>
      </c>
      <c r="H372" s="153" t="s">
        <v>285</v>
      </c>
      <c r="I372" s="247" t="str">
        <f>Cirit!G$4</f>
        <v>400 gr.</v>
      </c>
      <c r="J372" s="147" t="str">
        <f>'YARIŞMA BİLGİLERİ'!$F$21</f>
        <v>Yıldız Kızlar</v>
      </c>
      <c r="K372" s="238" t="str">
        <f t="shared" si="13"/>
        <v>İzmir-Anadolu Yıldızlar Ligi Final Yarışmaları</v>
      </c>
      <c r="L372" s="151">
        <f>Cirit!J$4</f>
        <v>41777.416666666664</v>
      </c>
      <c r="M372" s="151" t="s">
        <v>340</v>
      </c>
    </row>
    <row r="373" spans="1:13" s="239" customFormat="1" ht="26.25" customHeight="1">
      <c r="A373" s="145">
        <v>639</v>
      </c>
      <c r="B373" s="240" t="s">
        <v>285</v>
      </c>
      <c r="C373" s="242">
        <f>Cirit!D12</f>
        <v>36526</v>
      </c>
      <c r="D373" s="244" t="str">
        <f>Cirit!E12</f>
        <v>NESLİHAN ONBAŞILAR</v>
      </c>
      <c r="E373" s="244" t="str">
        <f>Cirit!F12</f>
        <v>BURSA</v>
      </c>
      <c r="F373" s="245">
        <f>Cirit!K12</f>
        <v>3135</v>
      </c>
      <c r="G373" s="243">
        <f>Cirit!A12</f>
        <v>5</v>
      </c>
      <c r="H373" s="153" t="s">
        <v>285</v>
      </c>
      <c r="I373" s="247" t="str">
        <f>Cirit!G$4</f>
        <v>400 gr.</v>
      </c>
      <c r="J373" s="147" t="str">
        <f>'YARIŞMA BİLGİLERİ'!$F$21</f>
        <v>Yıldız Kızlar</v>
      </c>
      <c r="K373" s="238" t="str">
        <f t="shared" si="13"/>
        <v>İzmir-Anadolu Yıldızlar Ligi Final Yarışmaları</v>
      </c>
      <c r="L373" s="151">
        <f>Cirit!J$4</f>
        <v>41777.416666666664</v>
      </c>
      <c r="M373" s="151" t="s">
        <v>340</v>
      </c>
    </row>
    <row r="374" spans="1:13" s="239" customFormat="1" ht="26.25" customHeight="1">
      <c r="A374" s="145">
        <v>640</v>
      </c>
      <c r="B374" s="240" t="s">
        <v>285</v>
      </c>
      <c r="C374" s="242">
        <f>Cirit!D13</f>
        <v>36794</v>
      </c>
      <c r="D374" s="244" t="str">
        <f>Cirit!E13</f>
        <v>GÜLSEVEN KILINÇ</v>
      </c>
      <c r="E374" s="244" t="str">
        <f>Cirit!F13</f>
        <v>İSTANBUL ANADOLU</v>
      </c>
      <c r="F374" s="245">
        <f>Cirit!K13</f>
        <v>2881</v>
      </c>
      <c r="G374" s="243">
        <f>Cirit!A13</f>
        <v>6</v>
      </c>
      <c r="H374" s="153" t="s">
        <v>285</v>
      </c>
      <c r="I374" s="247" t="str">
        <f>Cirit!G$4</f>
        <v>400 gr.</v>
      </c>
      <c r="J374" s="147" t="str">
        <f>'YARIŞMA BİLGİLERİ'!$F$21</f>
        <v>Yıldız Kızlar</v>
      </c>
      <c r="K374" s="238" t="str">
        <f t="shared" si="13"/>
        <v>İzmir-Anadolu Yıldızlar Ligi Final Yarışmaları</v>
      </c>
      <c r="L374" s="151">
        <f>Cirit!J$4</f>
        <v>41777.416666666664</v>
      </c>
      <c r="M374" s="151" t="s">
        <v>340</v>
      </c>
    </row>
    <row r="375" spans="1:13" s="239" customFormat="1" ht="26.25" customHeight="1">
      <c r="A375" s="145">
        <v>641</v>
      </c>
      <c r="B375" s="240" t="s">
        <v>285</v>
      </c>
      <c r="C375" s="242">
        <f>Cirit!D14</f>
        <v>37371</v>
      </c>
      <c r="D375" s="244" t="str">
        <f>Cirit!E14</f>
        <v>GÜLSE BEYZA USTA</v>
      </c>
      <c r="E375" s="244" t="str">
        <f>Cirit!F14</f>
        <v>SAMSUN</v>
      </c>
      <c r="F375" s="245">
        <f>Cirit!K14</f>
        <v>2813</v>
      </c>
      <c r="G375" s="243">
        <f>Cirit!A14</f>
        <v>7</v>
      </c>
      <c r="H375" s="153" t="s">
        <v>285</v>
      </c>
      <c r="I375" s="247" t="str">
        <f>Cirit!G$4</f>
        <v>400 gr.</v>
      </c>
      <c r="J375" s="147" t="str">
        <f>'YARIŞMA BİLGİLERİ'!$F$21</f>
        <v>Yıldız Kızlar</v>
      </c>
      <c r="K375" s="238" t="str">
        <f t="shared" si="13"/>
        <v>İzmir-Anadolu Yıldızlar Ligi Final Yarışmaları</v>
      </c>
      <c r="L375" s="151">
        <f>Cirit!J$4</f>
        <v>41777.416666666664</v>
      </c>
      <c r="M375" s="151" t="s">
        <v>340</v>
      </c>
    </row>
    <row r="376" spans="1:13" s="239" customFormat="1" ht="26.25" customHeight="1">
      <c r="A376" s="145">
        <v>642</v>
      </c>
      <c r="B376" s="240" t="s">
        <v>285</v>
      </c>
      <c r="C376" s="242">
        <f>Cirit!D15</f>
        <v>36702</v>
      </c>
      <c r="D376" s="244" t="str">
        <f>Cirit!E15</f>
        <v>ESRA BARAN</v>
      </c>
      <c r="E376" s="244" t="str">
        <f>Cirit!F15</f>
        <v>ADANA</v>
      </c>
      <c r="F376" s="245">
        <f>Cirit!K15</f>
        <v>2734</v>
      </c>
      <c r="G376" s="243">
        <f>Cirit!A15</f>
        <v>8</v>
      </c>
      <c r="H376" s="153" t="s">
        <v>285</v>
      </c>
      <c r="I376" s="247" t="str">
        <f>Cirit!G$4</f>
        <v>400 gr.</v>
      </c>
      <c r="J376" s="147" t="str">
        <f>'YARIŞMA BİLGİLERİ'!$F$21</f>
        <v>Yıldız Kızlar</v>
      </c>
      <c r="K376" s="238" t="str">
        <f t="shared" si="13"/>
        <v>İzmir-Anadolu Yıldızlar Ligi Final Yarışmaları</v>
      </c>
      <c r="L376" s="151">
        <f>Cirit!J$4</f>
        <v>41777.416666666664</v>
      </c>
      <c r="M376" s="151" t="s">
        <v>340</v>
      </c>
    </row>
    <row r="377" spans="1:13" s="239" customFormat="1" ht="26.25" customHeight="1">
      <c r="A377" s="145">
        <v>643</v>
      </c>
      <c r="B377" s="240" t="s">
        <v>285</v>
      </c>
      <c r="C377" s="242">
        <f>Cirit!D16</f>
        <v>37257</v>
      </c>
      <c r="D377" s="244" t="str">
        <f>Cirit!E16</f>
        <v>TUĞBA GEZ</v>
      </c>
      <c r="E377" s="244" t="str">
        <f>Cirit!F16</f>
        <v>GAZİANTEP</v>
      </c>
      <c r="F377" s="245">
        <f>Cirit!K16</f>
        <v>2405</v>
      </c>
      <c r="G377" s="243">
        <f>Cirit!A16</f>
        <v>9</v>
      </c>
      <c r="H377" s="153" t="s">
        <v>285</v>
      </c>
      <c r="I377" s="247" t="str">
        <f>Cirit!G$4</f>
        <v>400 gr.</v>
      </c>
      <c r="J377" s="147" t="str">
        <f>'YARIŞMA BİLGİLERİ'!$F$21</f>
        <v>Yıldız Kızlar</v>
      </c>
      <c r="K377" s="238" t="str">
        <f aca="true" t="shared" si="14" ref="K377:K408">CONCATENATE(K$1,"-",A$1)</f>
        <v>İzmir-Anadolu Yıldızlar Ligi Final Yarışmaları</v>
      </c>
      <c r="L377" s="151">
        <f>Cirit!J$4</f>
        <v>41777.416666666664</v>
      </c>
      <c r="M377" s="151" t="s">
        <v>340</v>
      </c>
    </row>
    <row r="378" spans="1:13" s="239" customFormat="1" ht="26.25" customHeight="1">
      <c r="A378" s="145">
        <v>644</v>
      </c>
      <c r="B378" s="240" t="s">
        <v>285</v>
      </c>
      <c r="C378" s="242">
        <f>Cirit!D17</f>
        <v>36631</v>
      </c>
      <c r="D378" s="244" t="str">
        <f>Cirit!E17</f>
        <v>ELİF AKSU</v>
      </c>
      <c r="E378" s="244" t="str">
        <f>Cirit!F17</f>
        <v>MUŞ</v>
      </c>
      <c r="F378" s="245">
        <f>Cirit!K17</f>
        <v>2279</v>
      </c>
      <c r="G378" s="243">
        <f>Cirit!A17</f>
        <v>10</v>
      </c>
      <c r="H378" s="153" t="s">
        <v>285</v>
      </c>
      <c r="I378" s="247" t="str">
        <f>Cirit!G$4</f>
        <v>400 gr.</v>
      </c>
      <c r="J378" s="147" t="str">
        <f>'YARIŞMA BİLGİLERİ'!$F$21</f>
        <v>Yıldız Kızlar</v>
      </c>
      <c r="K378" s="238" t="str">
        <f t="shared" si="14"/>
        <v>İzmir-Anadolu Yıldızlar Ligi Final Yarışmaları</v>
      </c>
      <c r="L378" s="151">
        <f>Cirit!J$4</f>
        <v>41777.416666666664</v>
      </c>
      <c r="M378" s="151" t="s">
        <v>340</v>
      </c>
    </row>
    <row r="379" spans="1:13" s="239" customFormat="1" ht="26.25" customHeight="1">
      <c r="A379" s="145">
        <v>645</v>
      </c>
      <c r="B379" s="240" t="s">
        <v>285</v>
      </c>
      <c r="C379" s="242">
        <f>Cirit!D18</f>
        <v>36572</v>
      </c>
      <c r="D379" s="244" t="str">
        <f>Cirit!E18</f>
        <v>NURHAN ARDAL</v>
      </c>
      <c r="E379" s="244" t="str">
        <f>Cirit!F18</f>
        <v>TEKİRDAĞ</v>
      </c>
      <c r="F379" s="245">
        <f>Cirit!K18</f>
        <v>1997</v>
      </c>
      <c r="G379" s="243">
        <f>Cirit!A18</f>
        <v>11</v>
      </c>
      <c r="H379" s="153" t="s">
        <v>285</v>
      </c>
      <c r="I379" s="247" t="str">
        <f>Cirit!G$4</f>
        <v>400 gr.</v>
      </c>
      <c r="J379" s="147" t="str">
        <f>'YARIŞMA BİLGİLERİ'!$F$21</f>
        <v>Yıldız Kızlar</v>
      </c>
      <c r="K379" s="238" t="str">
        <f t="shared" si="14"/>
        <v>İzmir-Anadolu Yıldızlar Ligi Final Yarışmaları</v>
      </c>
      <c r="L379" s="151">
        <f>Cirit!J$4</f>
        <v>41777.416666666664</v>
      </c>
      <c r="M379" s="151" t="s">
        <v>340</v>
      </c>
    </row>
    <row r="380" spans="1:13" s="239" customFormat="1" ht="26.25" customHeight="1">
      <c r="A380" s="145">
        <v>646</v>
      </c>
      <c r="B380" s="240" t="s">
        <v>285</v>
      </c>
      <c r="C380" s="242">
        <f>Cirit!D19</f>
        <v>36719</v>
      </c>
      <c r="D380" s="244" t="str">
        <f>Cirit!E19</f>
        <v>BAHAR KARABACAK</v>
      </c>
      <c r="E380" s="244" t="str">
        <f>Cirit!F19</f>
        <v>ŞANLIURFA</v>
      </c>
      <c r="F380" s="245">
        <f>Cirit!K19</f>
        <v>1634</v>
      </c>
      <c r="G380" s="243">
        <f>Cirit!A19</f>
        <v>12</v>
      </c>
      <c r="H380" s="153" t="s">
        <v>285</v>
      </c>
      <c r="I380" s="247" t="str">
        <f>Cirit!G$4</f>
        <v>400 gr.</v>
      </c>
      <c r="J380" s="147" t="str">
        <f>'YARIŞMA BİLGİLERİ'!$F$21</f>
        <v>Yıldız Kızlar</v>
      </c>
      <c r="K380" s="238" t="str">
        <f t="shared" si="14"/>
        <v>İzmir-Anadolu Yıldızlar Ligi Final Yarışmaları</v>
      </c>
      <c r="L380" s="151">
        <f>Cirit!J$4</f>
        <v>41777.416666666664</v>
      </c>
      <c r="M380" s="151" t="s">
        <v>340</v>
      </c>
    </row>
    <row r="381" spans="1:13" s="239" customFormat="1" ht="26.25" customHeight="1">
      <c r="A381" s="145">
        <v>647</v>
      </c>
      <c r="B381" s="240" t="s">
        <v>285</v>
      </c>
      <c r="C381" s="242">
        <f>Cirit!D20</f>
      </c>
      <c r="D381" s="244">
        <f>Cirit!E20</f>
      </c>
      <c r="E381" s="244">
        <f>Cirit!F20</f>
      </c>
      <c r="F381" s="245">
        <f>Cirit!K20</f>
        <v>0</v>
      </c>
      <c r="G381" s="243">
        <f>Cirit!A20</f>
        <v>0</v>
      </c>
      <c r="H381" s="153" t="s">
        <v>285</v>
      </c>
      <c r="I381" s="247" t="str">
        <f>Cirit!G$4</f>
        <v>400 gr.</v>
      </c>
      <c r="J381" s="147" t="str">
        <f>'YARIŞMA BİLGİLERİ'!$F$21</f>
        <v>Yıldız Kızlar</v>
      </c>
      <c r="K381" s="238" t="str">
        <f t="shared" si="14"/>
        <v>İzmir-Anadolu Yıldızlar Ligi Final Yarışmaları</v>
      </c>
      <c r="L381" s="151">
        <f>Cirit!J$4</f>
        <v>41777.416666666664</v>
      </c>
      <c r="M381" s="151" t="s">
        <v>340</v>
      </c>
    </row>
    <row r="382" spans="1:13" s="239" customFormat="1" ht="26.25" customHeight="1">
      <c r="A382" s="145">
        <v>648</v>
      </c>
      <c r="B382" s="240" t="s">
        <v>285</v>
      </c>
      <c r="C382" s="242">
        <f>Cirit!D21</f>
      </c>
      <c r="D382" s="244">
        <f>Cirit!E21</f>
      </c>
      <c r="E382" s="244">
        <f>Cirit!F21</f>
      </c>
      <c r="F382" s="245">
        <f>Cirit!K21</f>
        <v>0</v>
      </c>
      <c r="G382" s="243">
        <f>Cirit!A21</f>
        <v>0</v>
      </c>
      <c r="H382" s="153" t="s">
        <v>285</v>
      </c>
      <c r="I382" s="247" t="str">
        <f>Cirit!G$4</f>
        <v>400 gr.</v>
      </c>
      <c r="J382" s="147" t="str">
        <f>'YARIŞMA BİLGİLERİ'!$F$21</f>
        <v>Yıldız Kızlar</v>
      </c>
      <c r="K382" s="238" t="str">
        <f t="shared" si="14"/>
        <v>İzmir-Anadolu Yıldızlar Ligi Final Yarışmaları</v>
      </c>
      <c r="L382" s="151">
        <f>Cirit!J$4</f>
        <v>41777.416666666664</v>
      </c>
      <c r="M382" s="151" t="s">
        <v>340</v>
      </c>
    </row>
    <row r="383" spans="1:13" s="239" customFormat="1" ht="26.25" customHeight="1">
      <c r="A383" s="145">
        <v>649</v>
      </c>
      <c r="B383" s="240" t="s">
        <v>285</v>
      </c>
      <c r="C383" s="242">
        <f>Cirit!D22</f>
      </c>
      <c r="D383" s="244">
        <f>Cirit!E22</f>
      </c>
      <c r="E383" s="244">
        <f>Cirit!F22</f>
      </c>
      <c r="F383" s="245">
        <f>Cirit!K22</f>
        <v>0</v>
      </c>
      <c r="G383" s="243">
        <f>Cirit!A22</f>
        <v>0</v>
      </c>
      <c r="H383" s="153" t="s">
        <v>285</v>
      </c>
      <c r="I383" s="247" t="str">
        <f>Cirit!G$4</f>
        <v>400 gr.</v>
      </c>
      <c r="J383" s="147" t="str">
        <f>'YARIŞMA BİLGİLERİ'!$F$21</f>
        <v>Yıldız Kızlar</v>
      </c>
      <c r="K383" s="238" t="str">
        <f t="shared" si="14"/>
        <v>İzmir-Anadolu Yıldızlar Ligi Final Yarışmaları</v>
      </c>
      <c r="L383" s="151">
        <f>Cirit!J$4</f>
        <v>41777.416666666664</v>
      </c>
      <c r="M383" s="151" t="s">
        <v>340</v>
      </c>
    </row>
    <row r="384" spans="1:13" s="239" customFormat="1" ht="26.25" customHeight="1">
      <c r="A384" s="145">
        <v>650</v>
      </c>
      <c r="B384" s="240" t="s">
        <v>285</v>
      </c>
      <c r="C384" s="242">
        <f>Cirit!D23</f>
      </c>
      <c r="D384" s="244">
        <f>Cirit!E23</f>
      </c>
      <c r="E384" s="244">
        <f>Cirit!F23</f>
      </c>
      <c r="F384" s="245">
        <f>Cirit!K23</f>
        <v>0</v>
      </c>
      <c r="G384" s="243">
        <f>Cirit!A23</f>
        <v>0</v>
      </c>
      <c r="H384" s="153" t="s">
        <v>285</v>
      </c>
      <c r="I384" s="247" t="str">
        <f>Cirit!G$4</f>
        <v>400 gr.</v>
      </c>
      <c r="J384" s="147" t="str">
        <f>'YARIŞMA BİLGİLERİ'!$F$21</f>
        <v>Yıldız Kızlar</v>
      </c>
      <c r="K384" s="238" t="str">
        <f t="shared" si="14"/>
        <v>İzmir-Anadolu Yıldızlar Ligi Final Yarışmaları</v>
      </c>
      <c r="L384" s="151">
        <f>Cirit!J$4</f>
        <v>41777.416666666664</v>
      </c>
      <c r="M384" s="151" t="s">
        <v>340</v>
      </c>
    </row>
    <row r="385" spans="1:13" s="239" customFormat="1" ht="26.25" customHeight="1">
      <c r="A385" s="145">
        <v>651</v>
      </c>
      <c r="B385" s="240" t="s">
        <v>285</v>
      </c>
      <c r="C385" s="242">
        <f>Cirit!D24</f>
      </c>
      <c r="D385" s="244">
        <f>Cirit!E24</f>
      </c>
      <c r="E385" s="244">
        <f>Cirit!F24</f>
      </c>
      <c r="F385" s="245">
        <f>Cirit!K24</f>
        <v>0</v>
      </c>
      <c r="G385" s="243">
        <f>Cirit!A24</f>
        <v>0</v>
      </c>
      <c r="H385" s="153" t="s">
        <v>285</v>
      </c>
      <c r="I385" s="247" t="str">
        <f>Cirit!G$4</f>
        <v>400 gr.</v>
      </c>
      <c r="J385" s="147" t="str">
        <f>'YARIŞMA BİLGİLERİ'!$F$21</f>
        <v>Yıldız Kızlar</v>
      </c>
      <c r="K385" s="238" t="str">
        <f t="shared" si="14"/>
        <v>İzmir-Anadolu Yıldızlar Ligi Final Yarışmaları</v>
      </c>
      <c r="L385" s="151">
        <f>Cirit!J$4</f>
        <v>41777.416666666664</v>
      </c>
      <c r="M385" s="151" t="s">
        <v>340</v>
      </c>
    </row>
    <row r="386" spans="1:13" s="239" customFormat="1" ht="26.25" customHeight="1">
      <c r="A386" s="145">
        <v>652</v>
      </c>
      <c r="B386" s="240" t="s">
        <v>285</v>
      </c>
      <c r="C386" s="242">
        <f>Cirit!D25</f>
      </c>
      <c r="D386" s="244">
        <f>Cirit!E25</f>
      </c>
      <c r="E386" s="244">
        <f>Cirit!F25</f>
      </c>
      <c r="F386" s="245">
        <f>Cirit!K25</f>
        <v>0</v>
      </c>
      <c r="G386" s="243">
        <f>Cirit!A25</f>
        <v>0</v>
      </c>
      <c r="H386" s="153" t="s">
        <v>285</v>
      </c>
      <c r="I386" s="247" t="str">
        <f>Cirit!G$4</f>
        <v>400 gr.</v>
      </c>
      <c r="J386" s="147" t="str">
        <f>'YARIŞMA BİLGİLERİ'!$F$21</f>
        <v>Yıldız Kızlar</v>
      </c>
      <c r="K386" s="238" t="str">
        <f t="shared" si="14"/>
        <v>İzmir-Anadolu Yıldızlar Ligi Final Yarışmaları</v>
      </c>
      <c r="L386" s="151">
        <f>Cirit!J$4</f>
        <v>41777.416666666664</v>
      </c>
      <c r="M386" s="151" t="s">
        <v>340</v>
      </c>
    </row>
    <row r="387" spans="1:13" s="239" customFormat="1" ht="26.25" customHeight="1">
      <c r="A387" s="145">
        <v>653</v>
      </c>
      <c r="B387" s="240" t="s">
        <v>285</v>
      </c>
      <c r="C387" s="242">
        <f>Cirit!D26</f>
      </c>
      <c r="D387" s="244">
        <f>Cirit!E26</f>
      </c>
      <c r="E387" s="244">
        <f>Cirit!F26</f>
      </c>
      <c r="F387" s="245">
        <f>Cirit!K26</f>
        <v>0</v>
      </c>
      <c r="G387" s="243">
        <f>Cirit!A26</f>
        <v>0</v>
      </c>
      <c r="H387" s="153" t="s">
        <v>285</v>
      </c>
      <c r="I387" s="247" t="str">
        <f>Cirit!G$4</f>
        <v>400 gr.</v>
      </c>
      <c r="J387" s="147" t="str">
        <f>'YARIŞMA BİLGİLERİ'!$F$21</f>
        <v>Yıldız Kızlar</v>
      </c>
      <c r="K387" s="238" t="str">
        <f t="shared" si="14"/>
        <v>İzmir-Anadolu Yıldızlar Ligi Final Yarışmaları</v>
      </c>
      <c r="L387" s="151">
        <f>Cirit!J$4</f>
        <v>41777.416666666664</v>
      </c>
      <c r="M387" s="151" t="s">
        <v>340</v>
      </c>
    </row>
    <row r="388" spans="1:13" s="239" customFormat="1" ht="26.25" customHeight="1">
      <c r="A388" s="145">
        <v>654</v>
      </c>
      <c r="B388" s="240" t="s">
        <v>285</v>
      </c>
      <c r="C388" s="242">
        <f>Cirit!D27</f>
      </c>
      <c r="D388" s="244">
        <f>Cirit!E27</f>
      </c>
      <c r="E388" s="244">
        <f>Cirit!F27</f>
      </c>
      <c r="F388" s="245">
        <f>Cirit!K27</f>
        <v>0</v>
      </c>
      <c r="G388" s="243">
        <f>Cirit!A27</f>
        <v>0</v>
      </c>
      <c r="H388" s="153" t="s">
        <v>285</v>
      </c>
      <c r="I388" s="247" t="str">
        <f>Cirit!G$4</f>
        <v>400 gr.</v>
      </c>
      <c r="J388" s="147" t="str">
        <f>'YARIŞMA BİLGİLERİ'!$F$21</f>
        <v>Yıldız Kızlar</v>
      </c>
      <c r="K388" s="238" t="str">
        <f t="shared" si="14"/>
        <v>İzmir-Anadolu Yıldızlar Ligi Final Yarışmaları</v>
      </c>
      <c r="L388" s="151">
        <f>Cirit!J$4</f>
        <v>41777.416666666664</v>
      </c>
      <c r="M388" s="151" t="s">
        <v>340</v>
      </c>
    </row>
    <row r="389" spans="1:13" s="239" customFormat="1" ht="26.25" customHeight="1">
      <c r="A389" s="145">
        <v>655</v>
      </c>
      <c r="B389" s="240" t="s">
        <v>285</v>
      </c>
      <c r="C389" s="242" t="e">
        <f>Cirit!#REF!</f>
        <v>#REF!</v>
      </c>
      <c r="D389" s="244" t="e">
        <f>Cirit!#REF!</f>
        <v>#REF!</v>
      </c>
      <c r="E389" s="244" t="e">
        <f>Cirit!#REF!</f>
        <v>#REF!</v>
      </c>
      <c r="F389" s="245" t="e">
        <f>Cirit!#REF!</f>
        <v>#REF!</v>
      </c>
      <c r="G389" s="243" t="e">
        <f>Cirit!#REF!</f>
        <v>#REF!</v>
      </c>
      <c r="H389" s="153" t="s">
        <v>285</v>
      </c>
      <c r="I389" s="247" t="str">
        <f>Cirit!G$4</f>
        <v>400 gr.</v>
      </c>
      <c r="J389" s="147" t="str">
        <f>'YARIŞMA BİLGİLERİ'!$F$21</f>
        <v>Yıldız Kızlar</v>
      </c>
      <c r="K389" s="238" t="str">
        <f t="shared" si="14"/>
        <v>İzmir-Anadolu Yıldızlar Ligi Final Yarışmaları</v>
      </c>
      <c r="L389" s="151">
        <f>Cirit!J$4</f>
        <v>41777.416666666664</v>
      </c>
      <c r="M389" s="151" t="s">
        <v>340</v>
      </c>
    </row>
    <row r="390" spans="1:13" s="239" customFormat="1" ht="26.25" customHeight="1">
      <c r="A390" s="145">
        <v>656</v>
      </c>
      <c r="B390" s="240" t="s">
        <v>285</v>
      </c>
      <c r="C390" s="242" t="e">
        <f>Cirit!#REF!</f>
        <v>#REF!</v>
      </c>
      <c r="D390" s="244" t="e">
        <f>Cirit!#REF!</f>
        <v>#REF!</v>
      </c>
      <c r="E390" s="244" t="e">
        <f>Cirit!#REF!</f>
        <v>#REF!</v>
      </c>
      <c r="F390" s="245" t="e">
        <f>Cirit!#REF!</f>
        <v>#REF!</v>
      </c>
      <c r="G390" s="243" t="e">
        <f>Cirit!#REF!</f>
        <v>#REF!</v>
      </c>
      <c r="H390" s="153" t="s">
        <v>285</v>
      </c>
      <c r="I390" s="247" t="str">
        <f>Cirit!G$4</f>
        <v>400 gr.</v>
      </c>
      <c r="J390" s="147" t="str">
        <f>'YARIŞMA BİLGİLERİ'!$F$21</f>
        <v>Yıldız Kızlar</v>
      </c>
      <c r="K390" s="238" t="str">
        <f t="shared" si="14"/>
        <v>İzmir-Anadolu Yıldızlar Ligi Final Yarışmaları</v>
      </c>
      <c r="L390" s="151">
        <f>Cirit!J$4</f>
        <v>41777.416666666664</v>
      </c>
      <c r="M390" s="151" t="s">
        <v>340</v>
      </c>
    </row>
    <row r="391" spans="1:13" s="239" customFormat="1" ht="26.25" customHeight="1">
      <c r="A391" s="145">
        <v>657</v>
      </c>
      <c r="B391" s="240" t="s">
        <v>285</v>
      </c>
      <c r="C391" s="242" t="e">
        <f>Cirit!#REF!</f>
        <v>#REF!</v>
      </c>
      <c r="D391" s="244" t="e">
        <f>Cirit!#REF!</f>
        <v>#REF!</v>
      </c>
      <c r="E391" s="244" t="e">
        <f>Cirit!#REF!</f>
        <v>#REF!</v>
      </c>
      <c r="F391" s="245" t="e">
        <f>Cirit!#REF!</f>
        <v>#REF!</v>
      </c>
      <c r="G391" s="243" t="e">
        <f>Cirit!#REF!</f>
        <v>#REF!</v>
      </c>
      <c r="H391" s="153" t="s">
        <v>285</v>
      </c>
      <c r="I391" s="247" t="str">
        <f>Cirit!G$4</f>
        <v>400 gr.</v>
      </c>
      <c r="J391" s="147" t="str">
        <f>'YARIŞMA BİLGİLERİ'!$F$21</f>
        <v>Yıldız Kızlar</v>
      </c>
      <c r="K391" s="238" t="str">
        <f t="shared" si="14"/>
        <v>İzmir-Anadolu Yıldızlar Ligi Final Yarışmaları</v>
      </c>
      <c r="L391" s="151">
        <f>Cirit!J$4</f>
        <v>41777.416666666664</v>
      </c>
      <c r="M391" s="151" t="s">
        <v>340</v>
      </c>
    </row>
    <row r="392" spans="1:13" s="239" customFormat="1" ht="26.25" customHeight="1">
      <c r="A392" s="145">
        <v>658</v>
      </c>
      <c r="B392" s="240" t="s">
        <v>285</v>
      </c>
      <c r="C392" s="242" t="e">
        <f>Cirit!#REF!</f>
        <v>#REF!</v>
      </c>
      <c r="D392" s="244" t="e">
        <f>Cirit!#REF!</f>
        <v>#REF!</v>
      </c>
      <c r="E392" s="244" t="e">
        <f>Cirit!#REF!</f>
        <v>#REF!</v>
      </c>
      <c r="F392" s="245" t="e">
        <f>Cirit!#REF!</f>
        <v>#REF!</v>
      </c>
      <c r="G392" s="243" t="e">
        <f>Cirit!#REF!</f>
        <v>#REF!</v>
      </c>
      <c r="H392" s="153" t="s">
        <v>285</v>
      </c>
      <c r="I392" s="247" t="str">
        <f>Cirit!G$4</f>
        <v>400 gr.</v>
      </c>
      <c r="J392" s="147" t="str">
        <f>'YARIŞMA BİLGİLERİ'!$F$21</f>
        <v>Yıldız Kızlar</v>
      </c>
      <c r="K392" s="238" t="str">
        <f t="shared" si="14"/>
        <v>İzmir-Anadolu Yıldızlar Ligi Final Yarışmaları</v>
      </c>
      <c r="L392" s="151">
        <f>Cirit!J$4</f>
        <v>41777.416666666664</v>
      </c>
      <c r="M392" s="151" t="s">
        <v>340</v>
      </c>
    </row>
    <row r="393" spans="1:13" s="239" customFormat="1" ht="26.25" customHeight="1">
      <c r="A393" s="145">
        <v>659</v>
      </c>
      <c r="B393" s="240" t="s">
        <v>285</v>
      </c>
      <c r="C393" s="242" t="e">
        <f>Cirit!#REF!</f>
        <v>#REF!</v>
      </c>
      <c r="D393" s="244" t="e">
        <f>Cirit!#REF!</f>
        <v>#REF!</v>
      </c>
      <c r="E393" s="244" t="e">
        <f>Cirit!#REF!</f>
        <v>#REF!</v>
      </c>
      <c r="F393" s="245" t="e">
        <f>Cirit!#REF!</f>
        <v>#REF!</v>
      </c>
      <c r="G393" s="243" t="e">
        <f>Cirit!#REF!</f>
        <v>#REF!</v>
      </c>
      <c r="H393" s="153" t="s">
        <v>285</v>
      </c>
      <c r="I393" s="247" t="str">
        <f>Cirit!G$4</f>
        <v>400 gr.</v>
      </c>
      <c r="J393" s="147" t="str">
        <f>'YARIŞMA BİLGİLERİ'!$F$21</f>
        <v>Yıldız Kızlar</v>
      </c>
      <c r="K393" s="238" t="str">
        <f t="shared" si="14"/>
        <v>İzmir-Anadolu Yıldızlar Ligi Final Yarışmaları</v>
      </c>
      <c r="L393" s="151">
        <f>Cirit!J$4</f>
        <v>41777.416666666664</v>
      </c>
      <c r="M393" s="151" t="s">
        <v>340</v>
      </c>
    </row>
    <row r="394" spans="1:13" s="239" customFormat="1" ht="26.25" customHeight="1">
      <c r="A394" s="145">
        <v>660</v>
      </c>
      <c r="B394" s="240" t="s">
        <v>285</v>
      </c>
      <c r="C394" s="242" t="e">
        <f>Cirit!#REF!</f>
        <v>#REF!</v>
      </c>
      <c r="D394" s="244" t="e">
        <f>Cirit!#REF!</f>
        <v>#REF!</v>
      </c>
      <c r="E394" s="244" t="e">
        <f>Cirit!#REF!</f>
        <v>#REF!</v>
      </c>
      <c r="F394" s="245" t="e">
        <f>Cirit!#REF!</f>
        <v>#REF!</v>
      </c>
      <c r="G394" s="243" t="e">
        <f>Cirit!#REF!</f>
        <v>#REF!</v>
      </c>
      <c r="H394" s="153" t="s">
        <v>285</v>
      </c>
      <c r="I394" s="247" t="str">
        <f>Cirit!G$4</f>
        <v>400 gr.</v>
      </c>
      <c r="J394" s="147" t="str">
        <f>'YARIŞMA BİLGİLERİ'!$F$21</f>
        <v>Yıldız Kızlar</v>
      </c>
      <c r="K394" s="238" t="str">
        <f t="shared" si="14"/>
        <v>İzmir-Anadolu Yıldızlar Ligi Final Yarışmaları</v>
      </c>
      <c r="L394" s="151">
        <f>Cirit!J$4</f>
        <v>41777.416666666664</v>
      </c>
      <c r="M394" s="151" t="s">
        <v>340</v>
      </c>
    </row>
    <row r="395" spans="1:13" s="239" customFormat="1" ht="26.25" customHeight="1">
      <c r="A395" s="145">
        <v>661</v>
      </c>
      <c r="B395" s="240" t="s">
        <v>285</v>
      </c>
      <c r="C395" s="242" t="e">
        <f>Cirit!#REF!</f>
        <v>#REF!</v>
      </c>
      <c r="D395" s="244" t="e">
        <f>Cirit!#REF!</f>
        <v>#REF!</v>
      </c>
      <c r="E395" s="244" t="e">
        <f>Cirit!#REF!</f>
        <v>#REF!</v>
      </c>
      <c r="F395" s="245" t="e">
        <f>Cirit!#REF!</f>
        <v>#REF!</v>
      </c>
      <c r="G395" s="243" t="e">
        <f>Cirit!#REF!</f>
        <v>#REF!</v>
      </c>
      <c r="H395" s="153" t="s">
        <v>285</v>
      </c>
      <c r="I395" s="247" t="str">
        <f>Cirit!G$4</f>
        <v>400 gr.</v>
      </c>
      <c r="J395" s="147" t="str">
        <f>'YARIŞMA BİLGİLERİ'!$F$21</f>
        <v>Yıldız Kızlar</v>
      </c>
      <c r="K395" s="238" t="str">
        <f t="shared" si="14"/>
        <v>İzmir-Anadolu Yıldızlar Ligi Final Yarışmaları</v>
      </c>
      <c r="L395" s="151">
        <f>Cirit!J$4</f>
        <v>41777.416666666664</v>
      </c>
      <c r="M395" s="151" t="s">
        <v>340</v>
      </c>
    </row>
    <row r="396" spans="1:13" s="239" customFormat="1" ht="26.25" customHeight="1">
      <c r="A396" s="145">
        <v>662</v>
      </c>
      <c r="B396" s="240" t="s">
        <v>285</v>
      </c>
      <c r="C396" s="242" t="e">
        <f>Cirit!#REF!</f>
        <v>#REF!</v>
      </c>
      <c r="D396" s="244" t="e">
        <f>Cirit!#REF!</f>
        <v>#REF!</v>
      </c>
      <c r="E396" s="244" t="e">
        <f>Cirit!#REF!</f>
        <v>#REF!</v>
      </c>
      <c r="F396" s="245" t="e">
        <f>Cirit!#REF!</f>
        <v>#REF!</v>
      </c>
      <c r="G396" s="243" t="e">
        <f>Cirit!#REF!</f>
        <v>#REF!</v>
      </c>
      <c r="H396" s="153" t="s">
        <v>285</v>
      </c>
      <c r="I396" s="247" t="str">
        <f>Cirit!G$4</f>
        <v>400 gr.</v>
      </c>
      <c r="J396" s="147" t="str">
        <f>'YARIŞMA BİLGİLERİ'!$F$21</f>
        <v>Yıldız Kızlar</v>
      </c>
      <c r="K396" s="238" t="str">
        <f t="shared" si="14"/>
        <v>İzmir-Anadolu Yıldızlar Ligi Final Yarışmaları</v>
      </c>
      <c r="L396" s="151">
        <f>Cirit!J$4</f>
        <v>41777.416666666664</v>
      </c>
      <c r="M396" s="151" t="s">
        <v>340</v>
      </c>
    </row>
    <row r="397" spans="1:13" s="239" customFormat="1" ht="26.25" customHeight="1">
      <c r="A397" s="145">
        <v>663</v>
      </c>
      <c r="B397" s="240" t="s">
        <v>285</v>
      </c>
      <c r="C397" s="242" t="e">
        <f>Cirit!#REF!</f>
        <v>#REF!</v>
      </c>
      <c r="D397" s="244" t="e">
        <f>Cirit!#REF!</f>
        <v>#REF!</v>
      </c>
      <c r="E397" s="244" t="e">
        <f>Cirit!#REF!</f>
        <v>#REF!</v>
      </c>
      <c r="F397" s="245" t="e">
        <f>Cirit!#REF!</f>
        <v>#REF!</v>
      </c>
      <c r="G397" s="243" t="e">
        <f>Cirit!#REF!</f>
        <v>#REF!</v>
      </c>
      <c r="H397" s="153" t="s">
        <v>285</v>
      </c>
      <c r="I397" s="247" t="str">
        <f>Cirit!G$4</f>
        <v>400 gr.</v>
      </c>
      <c r="J397" s="147" t="str">
        <f>'YARIŞMA BİLGİLERİ'!$F$21</f>
        <v>Yıldız Kızlar</v>
      </c>
      <c r="K397" s="238" t="str">
        <f t="shared" si="14"/>
        <v>İzmir-Anadolu Yıldızlar Ligi Final Yarışmaları</v>
      </c>
      <c r="L397" s="151">
        <f>Cirit!J$4</f>
        <v>41777.416666666664</v>
      </c>
      <c r="M397" s="151" t="s">
        <v>340</v>
      </c>
    </row>
    <row r="398" spans="1:13" s="239" customFormat="1" ht="26.25" customHeight="1">
      <c r="A398" s="145">
        <v>664</v>
      </c>
      <c r="B398" s="240" t="s">
        <v>285</v>
      </c>
      <c r="C398" s="242" t="e">
        <f>Cirit!#REF!</f>
        <v>#REF!</v>
      </c>
      <c r="D398" s="244" t="e">
        <f>Cirit!#REF!</f>
        <v>#REF!</v>
      </c>
      <c r="E398" s="244" t="e">
        <f>Cirit!#REF!</f>
        <v>#REF!</v>
      </c>
      <c r="F398" s="245" t="e">
        <f>Cirit!#REF!</f>
        <v>#REF!</v>
      </c>
      <c r="G398" s="243" t="e">
        <f>Cirit!#REF!</f>
        <v>#REF!</v>
      </c>
      <c r="H398" s="153" t="s">
        <v>285</v>
      </c>
      <c r="I398" s="247" t="str">
        <f>Cirit!G$4</f>
        <v>400 gr.</v>
      </c>
      <c r="J398" s="147" t="str">
        <f>'YARIŞMA BİLGİLERİ'!$F$21</f>
        <v>Yıldız Kızlar</v>
      </c>
      <c r="K398" s="238" t="str">
        <f t="shared" si="14"/>
        <v>İzmir-Anadolu Yıldızlar Ligi Final Yarışmaları</v>
      </c>
      <c r="L398" s="151">
        <f>Cirit!J$4</f>
        <v>41777.416666666664</v>
      </c>
      <c r="M398" s="151" t="s">
        <v>340</v>
      </c>
    </row>
    <row r="399" spans="1:13" s="239" customFormat="1" ht="26.25" customHeight="1">
      <c r="A399" s="145">
        <v>665</v>
      </c>
      <c r="B399" s="240" t="s">
        <v>285</v>
      </c>
      <c r="C399" s="242" t="e">
        <f>Cirit!#REF!</f>
        <v>#REF!</v>
      </c>
      <c r="D399" s="244" t="e">
        <f>Cirit!#REF!</f>
        <v>#REF!</v>
      </c>
      <c r="E399" s="244" t="e">
        <f>Cirit!#REF!</f>
        <v>#REF!</v>
      </c>
      <c r="F399" s="245" t="e">
        <f>Cirit!#REF!</f>
        <v>#REF!</v>
      </c>
      <c r="G399" s="243" t="e">
        <f>Cirit!#REF!</f>
        <v>#REF!</v>
      </c>
      <c r="H399" s="153" t="s">
        <v>285</v>
      </c>
      <c r="I399" s="247" t="str">
        <f>Cirit!G$4</f>
        <v>400 gr.</v>
      </c>
      <c r="J399" s="147" t="str">
        <f>'YARIŞMA BİLGİLERİ'!$F$21</f>
        <v>Yıldız Kızlar</v>
      </c>
      <c r="K399" s="238" t="str">
        <f t="shared" si="14"/>
        <v>İzmir-Anadolu Yıldızlar Ligi Final Yarışmaları</v>
      </c>
      <c r="L399" s="151">
        <f>Cirit!J$4</f>
        <v>41777.416666666664</v>
      </c>
      <c r="M399" s="151" t="s">
        <v>340</v>
      </c>
    </row>
    <row r="400" spans="1:13" s="239" customFormat="1" ht="26.25" customHeight="1">
      <c r="A400" s="145">
        <v>666</v>
      </c>
      <c r="B400" s="240" t="s">
        <v>285</v>
      </c>
      <c r="C400" s="242" t="e">
        <f>Cirit!#REF!</f>
        <v>#REF!</v>
      </c>
      <c r="D400" s="244" t="e">
        <f>Cirit!#REF!</f>
        <v>#REF!</v>
      </c>
      <c r="E400" s="244" t="e">
        <f>Cirit!#REF!</f>
        <v>#REF!</v>
      </c>
      <c r="F400" s="245" t="e">
        <f>Cirit!#REF!</f>
        <v>#REF!</v>
      </c>
      <c r="G400" s="243" t="e">
        <f>Cirit!#REF!</f>
        <v>#REF!</v>
      </c>
      <c r="H400" s="153" t="s">
        <v>285</v>
      </c>
      <c r="I400" s="247" t="str">
        <f>Cirit!G$4</f>
        <v>400 gr.</v>
      </c>
      <c r="J400" s="147" t="str">
        <f>'YARIŞMA BİLGİLERİ'!$F$21</f>
        <v>Yıldız Kızlar</v>
      </c>
      <c r="K400" s="238" t="str">
        <f t="shared" si="14"/>
        <v>İzmir-Anadolu Yıldızlar Ligi Final Yarışmaları</v>
      </c>
      <c r="L400" s="151">
        <f>Cirit!J$4</f>
        <v>41777.416666666664</v>
      </c>
      <c r="M400" s="151" t="s">
        <v>340</v>
      </c>
    </row>
    <row r="401" spans="1:13" s="239" customFormat="1" ht="26.25" customHeight="1">
      <c r="A401" s="145">
        <v>667</v>
      </c>
      <c r="B401" s="240" t="s">
        <v>285</v>
      </c>
      <c r="C401" s="242" t="e">
        <f>Cirit!#REF!</f>
        <v>#REF!</v>
      </c>
      <c r="D401" s="244" t="e">
        <f>Cirit!#REF!</f>
        <v>#REF!</v>
      </c>
      <c r="E401" s="244" t="e">
        <f>Cirit!#REF!</f>
        <v>#REF!</v>
      </c>
      <c r="F401" s="245" t="e">
        <f>Cirit!#REF!</f>
        <v>#REF!</v>
      </c>
      <c r="G401" s="243" t="e">
        <f>Cirit!#REF!</f>
        <v>#REF!</v>
      </c>
      <c r="H401" s="153" t="s">
        <v>285</v>
      </c>
      <c r="I401" s="247" t="str">
        <f>Cirit!G$4</f>
        <v>400 gr.</v>
      </c>
      <c r="J401" s="147" t="str">
        <f>'YARIŞMA BİLGİLERİ'!$F$21</f>
        <v>Yıldız Kızlar</v>
      </c>
      <c r="K401" s="238" t="str">
        <f t="shared" si="14"/>
        <v>İzmir-Anadolu Yıldızlar Ligi Final Yarışmaları</v>
      </c>
      <c r="L401" s="151">
        <f>Cirit!J$4</f>
        <v>41777.416666666664</v>
      </c>
      <c r="M401" s="151" t="s">
        <v>340</v>
      </c>
    </row>
    <row r="402" spans="1:13" s="239" customFormat="1" ht="26.25" customHeight="1">
      <c r="A402" s="145">
        <v>668</v>
      </c>
      <c r="B402" s="240" t="s">
        <v>285</v>
      </c>
      <c r="C402" s="242" t="e">
        <f>Cirit!#REF!</f>
        <v>#REF!</v>
      </c>
      <c r="D402" s="244" t="e">
        <f>Cirit!#REF!</f>
        <v>#REF!</v>
      </c>
      <c r="E402" s="244" t="e">
        <f>Cirit!#REF!</f>
        <v>#REF!</v>
      </c>
      <c r="F402" s="245" t="e">
        <f>Cirit!#REF!</f>
        <v>#REF!</v>
      </c>
      <c r="G402" s="243" t="e">
        <f>Cirit!#REF!</f>
        <v>#REF!</v>
      </c>
      <c r="H402" s="153" t="s">
        <v>285</v>
      </c>
      <c r="I402" s="247" t="str">
        <f>Cirit!G$4</f>
        <v>400 gr.</v>
      </c>
      <c r="J402" s="147" t="str">
        <f>'YARIŞMA BİLGİLERİ'!$F$21</f>
        <v>Yıldız Kızlar</v>
      </c>
      <c r="K402" s="238" t="str">
        <f t="shared" si="14"/>
        <v>İzmir-Anadolu Yıldızlar Ligi Final Yarışmaları</v>
      </c>
      <c r="L402" s="151">
        <f>Cirit!J$4</f>
        <v>41777.416666666664</v>
      </c>
      <c r="M402" s="151" t="s">
        <v>340</v>
      </c>
    </row>
    <row r="403" spans="1:13" s="239" customFormat="1" ht="26.25" customHeight="1">
      <c r="A403" s="145">
        <v>669</v>
      </c>
      <c r="B403" s="240" t="s">
        <v>285</v>
      </c>
      <c r="C403" s="242" t="e">
        <f>Cirit!#REF!</f>
        <v>#REF!</v>
      </c>
      <c r="D403" s="244" t="e">
        <f>Cirit!#REF!</f>
        <v>#REF!</v>
      </c>
      <c r="E403" s="244" t="e">
        <f>Cirit!#REF!</f>
        <v>#REF!</v>
      </c>
      <c r="F403" s="245" t="e">
        <f>Cirit!#REF!</f>
        <v>#REF!</v>
      </c>
      <c r="G403" s="243" t="e">
        <f>Cirit!#REF!</f>
        <v>#REF!</v>
      </c>
      <c r="H403" s="153" t="s">
        <v>285</v>
      </c>
      <c r="I403" s="247" t="str">
        <f>Cirit!G$4</f>
        <v>400 gr.</v>
      </c>
      <c r="J403" s="147" t="str">
        <f>'YARIŞMA BİLGİLERİ'!$F$21</f>
        <v>Yıldız Kızlar</v>
      </c>
      <c r="K403" s="238" t="str">
        <f t="shared" si="14"/>
        <v>İzmir-Anadolu Yıldızlar Ligi Final Yarışmaları</v>
      </c>
      <c r="L403" s="151">
        <f>Cirit!J$4</f>
        <v>41777.416666666664</v>
      </c>
      <c r="M403" s="151" t="s">
        <v>340</v>
      </c>
    </row>
    <row r="404" spans="1:13" s="239" customFormat="1" ht="26.25" customHeight="1">
      <c r="A404" s="145">
        <v>670</v>
      </c>
      <c r="B404" s="240" t="s">
        <v>285</v>
      </c>
      <c r="C404" s="242" t="e">
        <f>Cirit!#REF!</f>
        <v>#REF!</v>
      </c>
      <c r="D404" s="244" t="e">
        <f>Cirit!#REF!</f>
        <v>#REF!</v>
      </c>
      <c r="E404" s="244" t="e">
        <f>Cirit!#REF!</f>
        <v>#REF!</v>
      </c>
      <c r="F404" s="245" t="e">
        <f>Cirit!#REF!</f>
        <v>#REF!</v>
      </c>
      <c r="G404" s="243" t="e">
        <f>Cirit!#REF!</f>
        <v>#REF!</v>
      </c>
      <c r="H404" s="153" t="s">
        <v>285</v>
      </c>
      <c r="I404" s="247" t="str">
        <f>Cirit!G$4</f>
        <v>400 gr.</v>
      </c>
      <c r="J404" s="147" t="str">
        <f>'YARIŞMA BİLGİLERİ'!$F$21</f>
        <v>Yıldız Kızlar</v>
      </c>
      <c r="K404" s="238" t="str">
        <f t="shared" si="14"/>
        <v>İzmir-Anadolu Yıldızlar Ligi Final Yarışmaları</v>
      </c>
      <c r="L404" s="151">
        <f>Cirit!J$4</f>
        <v>41777.416666666664</v>
      </c>
      <c r="M404" s="151" t="s">
        <v>340</v>
      </c>
    </row>
    <row r="405" spans="1:13" s="239" customFormat="1" ht="26.25" customHeight="1">
      <c r="A405" s="145">
        <v>671</v>
      </c>
      <c r="B405" s="240" t="s">
        <v>285</v>
      </c>
      <c r="C405" s="242" t="e">
        <f>Cirit!#REF!</f>
        <v>#REF!</v>
      </c>
      <c r="D405" s="244" t="e">
        <f>Cirit!#REF!</f>
        <v>#REF!</v>
      </c>
      <c r="E405" s="244" t="e">
        <f>Cirit!#REF!</f>
        <v>#REF!</v>
      </c>
      <c r="F405" s="245" t="e">
        <f>Cirit!#REF!</f>
        <v>#REF!</v>
      </c>
      <c r="G405" s="243" t="e">
        <f>Cirit!#REF!</f>
        <v>#REF!</v>
      </c>
      <c r="H405" s="153" t="s">
        <v>285</v>
      </c>
      <c r="I405" s="247" t="str">
        <f>Cirit!G$4</f>
        <v>400 gr.</v>
      </c>
      <c r="J405" s="147" t="str">
        <f>'YARIŞMA BİLGİLERİ'!$F$21</f>
        <v>Yıldız Kızlar</v>
      </c>
      <c r="K405" s="238" t="str">
        <f t="shared" si="14"/>
        <v>İzmir-Anadolu Yıldızlar Ligi Final Yarışmaları</v>
      </c>
      <c r="L405" s="151">
        <f>Cirit!J$4</f>
        <v>41777.416666666664</v>
      </c>
      <c r="M405" s="151" t="s">
        <v>340</v>
      </c>
    </row>
    <row r="406" spans="1:13" s="239" customFormat="1" ht="26.25" customHeight="1">
      <c r="A406" s="145">
        <v>672</v>
      </c>
      <c r="B406" s="240" t="s">
        <v>285</v>
      </c>
      <c r="C406" s="242" t="e">
        <f>Cirit!#REF!</f>
        <v>#REF!</v>
      </c>
      <c r="D406" s="244" t="e">
        <f>Cirit!#REF!</f>
        <v>#REF!</v>
      </c>
      <c r="E406" s="244" t="e">
        <f>Cirit!#REF!</f>
        <v>#REF!</v>
      </c>
      <c r="F406" s="245" t="e">
        <f>Cirit!#REF!</f>
        <v>#REF!</v>
      </c>
      <c r="G406" s="243" t="e">
        <f>Cirit!#REF!</f>
        <v>#REF!</v>
      </c>
      <c r="H406" s="153" t="s">
        <v>285</v>
      </c>
      <c r="I406" s="247" t="str">
        <f>Cirit!G$4</f>
        <v>400 gr.</v>
      </c>
      <c r="J406" s="147" t="str">
        <f>'YARIŞMA BİLGİLERİ'!$F$21</f>
        <v>Yıldız Kızlar</v>
      </c>
      <c r="K406" s="238" t="str">
        <f t="shared" si="14"/>
        <v>İzmir-Anadolu Yıldızlar Ligi Final Yarışmaları</v>
      </c>
      <c r="L406" s="151">
        <f>Cirit!J$4</f>
        <v>41777.416666666664</v>
      </c>
      <c r="M406" s="151" t="s">
        <v>340</v>
      </c>
    </row>
    <row r="407" spans="1:13" s="239" customFormat="1" ht="26.25" customHeight="1">
      <c r="A407" s="145">
        <v>673</v>
      </c>
      <c r="B407" s="240" t="s">
        <v>285</v>
      </c>
      <c r="C407" s="242" t="e">
        <f>Cirit!#REF!</f>
        <v>#REF!</v>
      </c>
      <c r="D407" s="244" t="e">
        <f>Cirit!#REF!</f>
        <v>#REF!</v>
      </c>
      <c r="E407" s="244" t="e">
        <f>Cirit!#REF!</f>
        <v>#REF!</v>
      </c>
      <c r="F407" s="245" t="e">
        <f>Cirit!#REF!</f>
        <v>#REF!</v>
      </c>
      <c r="G407" s="243" t="e">
        <f>Cirit!#REF!</f>
        <v>#REF!</v>
      </c>
      <c r="H407" s="153" t="s">
        <v>285</v>
      </c>
      <c r="I407" s="247" t="str">
        <f>Cirit!G$4</f>
        <v>400 gr.</v>
      </c>
      <c r="J407" s="147" t="str">
        <f>'YARIŞMA BİLGİLERİ'!$F$21</f>
        <v>Yıldız Kızlar</v>
      </c>
      <c r="K407" s="238" t="str">
        <f t="shared" si="14"/>
        <v>İzmir-Anadolu Yıldızlar Ligi Final Yarışmaları</v>
      </c>
      <c r="L407" s="151">
        <f>Cirit!J$4</f>
        <v>41777.416666666664</v>
      </c>
      <c r="M407" s="151" t="s">
        <v>340</v>
      </c>
    </row>
    <row r="408" spans="1:13" s="239" customFormat="1" ht="23.25" customHeight="1">
      <c r="A408" s="145">
        <v>674</v>
      </c>
      <c r="B408" s="240" t="s">
        <v>285</v>
      </c>
      <c r="C408" s="242" t="e">
        <f>Cirit!#REF!</f>
        <v>#REF!</v>
      </c>
      <c r="D408" s="244" t="e">
        <f>Cirit!#REF!</f>
        <v>#REF!</v>
      </c>
      <c r="E408" s="244" t="e">
        <f>Cirit!#REF!</f>
        <v>#REF!</v>
      </c>
      <c r="F408" s="245" t="e">
        <f>Cirit!#REF!</f>
        <v>#REF!</v>
      </c>
      <c r="G408" s="243" t="e">
        <f>Cirit!#REF!</f>
        <v>#REF!</v>
      </c>
      <c r="H408" s="153" t="s">
        <v>285</v>
      </c>
      <c r="I408" s="247" t="str">
        <f>Cirit!G$4</f>
        <v>400 gr.</v>
      </c>
      <c r="J408" s="147" t="str">
        <f>'YARIŞMA BİLGİLERİ'!$F$21</f>
        <v>Yıldız Kızlar</v>
      </c>
      <c r="K408" s="238" t="str">
        <f t="shared" si="14"/>
        <v>İzmir-Anadolu Yıldızlar Ligi Final Yarışmaları</v>
      </c>
      <c r="L408" s="151">
        <f>Cirit!J$4</f>
        <v>41777.416666666664</v>
      </c>
      <c r="M408" s="151" t="s">
        <v>340</v>
      </c>
    </row>
    <row r="409" spans="1:13" ht="23.25" customHeight="1">
      <c r="A409" s="145">
        <v>675</v>
      </c>
      <c r="B409" s="155" t="s">
        <v>336</v>
      </c>
      <c r="C409" s="146" t="e">
        <f>#REF!</f>
        <v>#REF!</v>
      </c>
      <c r="D409" s="150" t="e">
        <f>#REF!</f>
        <v>#REF!</v>
      </c>
      <c r="E409" s="150" t="e">
        <f>#REF!</f>
        <v>#REF!</v>
      </c>
      <c r="F409" s="190" t="e">
        <f>#REF!</f>
        <v>#REF!</v>
      </c>
      <c r="G409" s="148" t="e">
        <f>#REF!</f>
        <v>#REF!</v>
      </c>
      <c r="H409" s="147" t="s">
        <v>336</v>
      </c>
      <c r="I409" s="153"/>
      <c r="J409" s="147" t="str">
        <f>'YARIŞMA BİLGİLERİ'!$F$21</f>
        <v>Yıldız Kızlar</v>
      </c>
      <c r="K409" s="150" t="str">
        <f>CONCATENATE(K$1,"-",A$1)</f>
        <v>İzmir-Anadolu Yıldızlar Ligi Final Yarışmaları</v>
      </c>
      <c r="L409" s="151" t="e">
        <f>#REF!</f>
        <v>#REF!</v>
      </c>
      <c r="M409" s="151" t="s">
        <v>340</v>
      </c>
    </row>
    <row r="410" spans="1:13" ht="23.25" customHeight="1">
      <c r="A410" s="145">
        <v>676</v>
      </c>
      <c r="B410" s="155" t="s">
        <v>336</v>
      </c>
      <c r="C410" s="146" t="e">
        <f>#REF!</f>
        <v>#REF!</v>
      </c>
      <c r="D410" s="150" t="e">
        <f>#REF!</f>
        <v>#REF!</v>
      </c>
      <c r="E410" s="150" t="e">
        <f>#REF!</f>
        <v>#REF!</v>
      </c>
      <c r="F410" s="190" t="e">
        <f>#REF!</f>
        <v>#REF!</v>
      </c>
      <c r="G410" s="148" t="e">
        <f>#REF!</f>
        <v>#REF!</v>
      </c>
      <c r="H410" s="147" t="s">
        <v>336</v>
      </c>
      <c r="I410" s="153"/>
      <c r="J410" s="147" t="str">
        <f>'YARIŞMA BİLGİLERİ'!$F$21</f>
        <v>Yıldız Kızlar</v>
      </c>
      <c r="K410" s="150" t="str">
        <f aca="true" t="shared" si="15" ref="K410:K448">CONCATENATE(K$1,"-",A$1)</f>
        <v>İzmir-Anadolu Yıldızlar Ligi Final Yarışmaları</v>
      </c>
      <c r="L410" s="151" t="e">
        <f>#REF!</f>
        <v>#REF!</v>
      </c>
      <c r="M410" s="151" t="s">
        <v>340</v>
      </c>
    </row>
    <row r="411" spans="1:13" ht="23.25" customHeight="1">
      <c r="A411" s="145">
        <v>677</v>
      </c>
      <c r="B411" s="155" t="s">
        <v>336</v>
      </c>
      <c r="C411" s="146" t="e">
        <f>#REF!</f>
        <v>#REF!</v>
      </c>
      <c r="D411" s="150" t="e">
        <f>#REF!</f>
        <v>#REF!</v>
      </c>
      <c r="E411" s="150" t="e">
        <f>#REF!</f>
        <v>#REF!</v>
      </c>
      <c r="F411" s="190" t="e">
        <f>#REF!</f>
        <v>#REF!</v>
      </c>
      <c r="G411" s="148" t="e">
        <f>#REF!</f>
        <v>#REF!</v>
      </c>
      <c r="H411" s="147" t="s">
        <v>336</v>
      </c>
      <c r="I411" s="153"/>
      <c r="J411" s="147" t="str">
        <f>'YARIŞMA BİLGİLERİ'!$F$21</f>
        <v>Yıldız Kızlar</v>
      </c>
      <c r="K411" s="150" t="str">
        <f t="shared" si="15"/>
        <v>İzmir-Anadolu Yıldızlar Ligi Final Yarışmaları</v>
      </c>
      <c r="L411" s="151" t="e">
        <f>#REF!</f>
        <v>#REF!</v>
      </c>
      <c r="M411" s="151" t="s">
        <v>340</v>
      </c>
    </row>
    <row r="412" spans="1:13" ht="23.25" customHeight="1">
      <c r="A412" s="145">
        <v>678</v>
      </c>
      <c r="B412" s="155" t="s">
        <v>336</v>
      </c>
      <c r="C412" s="146" t="e">
        <f>#REF!</f>
        <v>#REF!</v>
      </c>
      <c r="D412" s="150" t="e">
        <f>#REF!</f>
        <v>#REF!</v>
      </c>
      <c r="E412" s="150" t="e">
        <f>#REF!</f>
        <v>#REF!</v>
      </c>
      <c r="F412" s="190" t="e">
        <f>#REF!</f>
        <v>#REF!</v>
      </c>
      <c r="G412" s="148" t="e">
        <f>#REF!</f>
        <v>#REF!</v>
      </c>
      <c r="H412" s="147" t="s">
        <v>336</v>
      </c>
      <c r="I412" s="153"/>
      <c r="J412" s="147" t="str">
        <f>'YARIŞMA BİLGİLERİ'!$F$21</f>
        <v>Yıldız Kızlar</v>
      </c>
      <c r="K412" s="150" t="str">
        <f t="shared" si="15"/>
        <v>İzmir-Anadolu Yıldızlar Ligi Final Yarışmaları</v>
      </c>
      <c r="L412" s="151" t="e">
        <f>#REF!</f>
        <v>#REF!</v>
      </c>
      <c r="M412" s="151" t="s">
        <v>340</v>
      </c>
    </row>
    <row r="413" spans="1:13" ht="23.25" customHeight="1">
      <c r="A413" s="145">
        <v>679</v>
      </c>
      <c r="B413" s="155" t="s">
        <v>336</v>
      </c>
      <c r="C413" s="146" t="e">
        <f>#REF!</f>
        <v>#REF!</v>
      </c>
      <c r="D413" s="150" t="e">
        <f>#REF!</f>
        <v>#REF!</v>
      </c>
      <c r="E413" s="150" t="e">
        <f>#REF!</f>
        <v>#REF!</v>
      </c>
      <c r="F413" s="190" t="e">
        <f>#REF!</f>
        <v>#REF!</v>
      </c>
      <c r="G413" s="148" t="e">
        <f>#REF!</f>
        <v>#REF!</v>
      </c>
      <c r="H413" s="147" t="s">
        <v>336</v>
      </c>
      <c r="I413" s="153"/>
      <c r="J413" s="147" t="str">
        <f>'YARIŞMA BİLGİLERİ'!$F$21</f>
        <v>Yıldız Kızlar</v>
      </c>
      <c r="K413" s="150" t="str">
        <f t="shared" si="15"/>
        <v>İzmir-Anadolu Yıldızlar Ligi Final Yarışmaları</v>
      </c>
      <c r="L413" s="151" t="e">
        <f>#REF!</f>
        <v>#REF!</v>
      </c>
      <c r="M413" s="151" t="s">
        <v>340</v>
      </c>
    </row>
    <row r="414" spans="1:13" ht="23.25" customHeight="1">
      <c r="A414" s="145">
        <v>680</v>
      </c>
      <c r="B414" s="155" t="s">
        <v>336</v>
      </c>
      <c r="C414" s="146" t="e">
        <f>#REF!</f>
        <v>#REF!</v>
      </c>
      <c r="D414" s="150" t="e">
        <f>#REF!</f>
        <v>#REF!</v>
      </c>
      <c r="E414" s="150" t="e">
        <f>#REF!</f>
        <v>#REF!</v>
      </c>
      <c r="F414" s="190" t="e">
        <f>#REF!</f>
        <v>#REF!</v>
      </c>
      <c r="G414" s="148" t="e">
        <f>#REF!</f>
        <v>#REF!</v>
      </c>
      <c r="H414" s="147" t="s">
        <v>336</v>
      </c>
      <c r="I414" s="153"/>
      <c r="J414" s="147" t="str">
        <f>'YARIŞMA BİLGİLERİ'!$F$21</f>
        <v>Yıldız Kızlar</v>
      </c>
      <c r="K414" s="150" t="str">
        <f t="shared" si="15"/>
        <v>İzmir-Anadolu Yıldızlar Ligi Final Yarışmaları</v>
      </c>
      <c r="L414" s="151" t="e">
        <f>#REF!</f>
        <v>#REF!</v>
      </c>
      <c r="M414" s="151" t="s">
        <v>340</v>
      </c>
    </row>
    <row r="415" spans="1:13" ht="23.25" customHeight="1">
      <c r="A415" s="145">
        <v>681</v>
      </c>
      <c r="B415" s="155" t="s">
        <v>336</v>
      </c>
      <c r="C415" s="146" t="e">
        <f>#REF!</f>
        <v>#REF!</v>
      </c>
      <c r="D415" s="150" t="e">
        <f>#REF!</f>
        <v>#REF!</v>
      </c>
      <c r="E415" s="150" t="e">
        <f>#REF!</f>
        <v>#REF!</v>
      </c>
      <c r="F415" s="190" t="e">
        <f>#REF!</f>
        <v>#REF!</v>
      </c>
      <c r="G415" s="148" t="e">
        <f>#REF!</f>
        <v>#REF!</v>
      </c>
      <c r="H415" s="147" t="s">
        <v>336</v>
      </c>
      <c r="I415" s="153"/>
      <c r="J415" s="147" t="str">
        <f>'YARIŞMA BİLGİLERİ'!$F$21</f>
        <v>Yıldız Kızlar</v>
      </c>
      <c r="K415" s="150" t="str">
        <f t="shared" si="15"/>
        <v>İzmir-Anadolu Yıldızlar Ligi Final Yarışmaları</v>
      </c>
      <c r="L415" s="151" t="e">
        <f>#REF!</f>
        <v>#REF!</v>
      </c>
      <c r="M415" s="151" t="s">
        <v>340</v>
      </c>
    </row>
    <row r="416" spans="1:13" ht="23.25" customHeight="1">
      <c r="A416" s="145">
        <v>682</v>
      </c>
      <c r="B416" s="155" t="s">
        <v>336</v>
      </c>
      <c r="C416" s="146" t="e">
        <f>#REF!</f>
        <v>#REF!</v>
      </c>
      <c r="D416" s="150" t="e">
        <f>#REF!</f>
        <v>#REF!</v>
      </c>
      <c r="E416" s="150" t="e">
        <f>#REF!</f>
        <v>#REF!</v>
      </c>
      <c r="F416" s="190" t="e">
        <f>#REF!</f>
        <v>#REF!</v>
      </c>
      <c r="G416" s="148" t="e">
        <f>#REF!</f>
        <v>#REF!</v>
      </c>
      <c r="H416" s="147" t="s">
        <v>336</v>
      </c>
      <c r="I416" s="153"/>
      <c r="J416" s="147" t="str">
        <f>'YARIŞMA BİLGİLERİ'!$F$21</f>
        <v>Yıldız Kızlar</v>
      </c>
      <c r="K416" s="150" t="str">
        <f t="shared" si="15"/>
        <v>İzmir-Anadolu Yıldızlar Ligi Final Yarışmaları</v>
      </c>
      <c r="L416" s="151" t="e">
        <f>#REF!</f>
        <v>#REF!</v>
      </c>
      <c r="M416" s="151" t="s">
        <v>340</v>
      </c>
    </row>
    <row r="417" spans="1:13" ht="23.25" customHeight="1">
      <c r="A417" s="145">
        <v>683</v>
      </c>
      <c r="B417" s="155" t="s">
        <v>336</v>
      </c>
      <c r="C417" s="146" t="e">
        <f>#REF!</f>
        <v>#REF!</v>
      </c>
      <c r="D417" s="150" t="e">
        <f>#REF!</f>
        <v>#REF!</v>
      </c>
      <c r="E417" s="150" t="e">
        <f>#REF!</f>
        <v>#REF!</v>
      </c>
      <c r="F417" s="190" t="e">
        <f>#REF!</f>
        <v>#REF!</v>
      </c>
      <c r="G417" s="148" t="e">
        <f>#REF!</f>
        <v>#REF!</v>
      </c>
      <c r="H417" s="147" t="s">
        <v>336</v>
      </c>
      <c r="I417" s="153"/>
      <c r="J417" s="147" t="str">
        <f>'YARIŞMA BİLGİLERİ'!$F$21</f>
        <v>Yıldız Kızlar</v>
      </c>
      <c r="K417" s="150" t="str">
        <f t="shared" si="15"/>
        <v>İzmir-Anadolu Yıldızlar Ligi Final Yarışmaları</v>
      </c>
      <c r="L417" s="151" t="e">
        <f>#REF!</f>
        <v>#REF!</v>
      </c>
      <c r="M417" s="151" t="s">
        <v>340</v>
      </c>
    </row>
    <row r="418" spans="1:13" ht="23.25" customHeight="1">
      <c r="A418" s="145">
        <v>684</v>
      </c>
      <c r="B418" s="155" t="s">
        <v>336</v>
      </c>
      <c r="C418" s="146" t="e">
        <f>#REF!</f>
        <v>#REF!</v>
      </c>
      <c r="D418" s="150" t="e">
        <f>#REF!</f>
        <v>#REF!</v>
      </c>
      <c r="E418" s="150" t="e">
        <f>#REF!</f>
        <v>#REF!</v>
      </c>
      <c r="F418" s="190" t="e">
        <f>#REF!</f>
        <v>#REF!</v>
      </c>
      <c r="G418" s="148" t="e">
        <f>#REF!</f>
        <v>#REF!</v>
      </c>
      <c r="H418" s="147" t="s">
        <v>336</v>
      </c>
      <c r="I418" s="153"/>
      <c r="J418" s="147" t="str">
        <f>'YARIŞMA BİLGİLERİ'!$F$21</f>
        <v>Yıldız Kızlar</v>
      </c>
      <c r="K418" s="150" t="str">
        <f t="shared" si="15"/>
        <v>İzmir-Anadolu Yıldızlar Ligi Final Yarışmaları</v>
      </c>
      <c r="L418" s="151" t="e">
        <f>#REF!</f>
        <v>#REF!</v>
      </c>
      <c r="M418" s="151" t="s">
        <v>340</v>
      </c>
    </row>
    <row r="419" spans="1:13" ht="23.25" customHeight="1">
      <c r="A419" s="145">
        <v>685</v>
      </c>
      <c r="B419" s="155" t="s">
        <v>336</v>
      </c>
      <c r="C419" s="146" t="e">
        <f>#REF!</f>
        <v>#REF!</v>
      </c>
      <c r="D419" s="150" t="e">
        <f>#REF!</f>
        <v>#REF!</v>
      </c>
      <c r="E419" s="150" t="e">
        <f>#REF!</f>
        <v>#REF!</v>
      </c>
      <c r="F419" s="190" t="e">
        <f>#REF!</f>
        <v>#REF!</v>
      </c>
      <c r="G419" s="148" t="e">
        <f>#REF!</f>
        <v>#REF!</v>
      </c>
      <c r="H419" s="147" t="s">
        <v>336</v>
      </c>
      <c r="I419" s="153"/>
      <c r="J419" s="147" t="str">
        <f>'YARIŞMA BİLGİLERİ'!$F$21</f>
        <v>Yıldız Kızlar</v>
      </c>
      <c r="K419" s="150" t="str">
        <f t="shared" si="15"/>
        <v>İzmir-Anadolu Yıldızlar Ligi Final Yarışmaları</v>
      </c>
      <c r="L419" s="151" t="e">
        <f>#REF!</f>
        <v>#REF!</v>
      </c>
      <c r="M419" s="151" t="s">
        <v>340</v>
      </c>
    </row>
    <row r="420" spans="1:13" ht="23.25" customHeight="1">
      <c r="A420" s="145">
        <v>686</v>
      </c>
      <c r="B420" s="155" t="s">
        <v>336</v>
      </c>
      <c r="C420" s="146" t="e">
        <f>#REF!</f>
        <v>#REF!</v>
      </c>
      <c r="D420" s="150" t="e">
        <f>#REF!</f>
        <v>#REF!</v>
      </c>
      <c r="E420" s="150" t="e">
        <f>#REF!</f>
        <v>#REF!</v>
      </c>
      <c r="F420" s="190" t="e">
        <f>#REF!</f>
        <v>#REF!</v>
      </c>
      <c r="G420" s="148" t="e">
        <f>#REF!</f>
        <v>#REF!</v>
      </c>
      <c r="H420" s="147" t="s">
        <v>336</v>
      </c>
      <c r="I420" s="153"/>
      <c r="J420" s="147" t="str">
        <f>'YARIŞMA BİLGİLERİ'!$F$21</f>
        <v>Yıldız Kızlar</v>
      </c>
      <c r="K420" s="150" t="str">
        <f t="shared" si="15"/>
        <v>İzmir-Anadolu Yıldızlar Ligi Final Yarışmaları</v>
      </c>
      <c r="L420" s="151" t="e">
        <f>#REF!</f>
        <v>#REF!</v>
      </c>
      <c r="M420" s="151" t="s">
        <v>340</v>
      </c>
    </row>
    <row r="421" spans="1:13" ht="23.25" customHeight="1">
      <c r="A421" s="145">
        <v>687</v>
      </c>
      <c r="B421" s="155" t="s">
        <v>336</v>
      </c>
      <c r="C421" s="146" t="e">
        <f>#REF!</f>
        <v>#REF!</v>
      </c>
      <c r="D421" s="150" t="e">
        <f>#REF!</f>
        <v>#REF!</v>
      </c>
      <c r="E421" s="150" t="e">
        <f>#REF!</f>
        <v>#REF!</v>
      </c>
      <c r="F421" s="190" t="e">
        <f>#REF!</f>
        <v>#REF!</v>
      </c>
      <c r="G421" s="148" t="e">
        <f>#REF!</f>
        <v>#REF!</v>
      </c>
      <c r="H421" s="147" t="s">
        <v>336</v>
      </c>
      <c r="I421" s="153"/>
      <c r="J421" s="147" t="str">
        <f>'YARIŞMA BİLGİLERİ'!$F$21</f>
        <v>Yıldız Kızlar</v>
      </c>
      <c r="K421" s="150" t="str">
        <f t="shared" si="15"/>
        <v>İzmir-Anadolu Yıldızlar Ligi Final Yarışmaları</v>
      </c>
      <c r="L421" s="151" t="e">
        <f>#REF!</f>
        <v>#REF!</v>
      </c>
      <c r="M421" s="151" t="s">
        <v>340</v>
      </c>
    </row>
    <row r="422" spans="1:13" ht="23.25" customHeight="1">
      <c r="A422" s="145">
        <v>688</v>
      </c>
      <c r="B422" s="155" t="s">
        <v>336</v>
      </c>
      <c r="C422" s="146" t="e">
        <f>#REF!</f>
        <v>#REF!</v>
      </c>
      <c r="D422" s="150" t="e">
        <f>#REF!</f>
        <v>#REF!</v>
      </c>
      <c r="E422" s="150" t="e">
        <f>#REF!</f>
        <v>#REF!</v>
      </c>
      <c r="F422" s="190" t="e">
        <f>#REF!</f>
        <v>#REF!</v>
      </c>
      <c r="G422" s="148" t="e">
        <f>#REF!</f>
        <v>#REF!</v>
      </c>
      <c r="H422" s="147" t="s">
        <v>336</v>
      </c>
      <c r="I422" s="153"/>
      <c r="J422" s="147" t="str">
        <f>'YARIŞMA BİLGİLERİ'!$F$21</f>
        <v>Yıldız Kızlar</v>
      </c>
      <c r="K422" s="150" t="str">
        <f t="shared" si="15"/>
        <v>İzmir-Anadolu Yıldızlar Ligi Final Yarışmaları</v>
      </c>
      <c r="L422" s="151" t="e">
        <f>#REF!</f>
        <v>#REF!</v>
      </c>
      <c r="M422" s="151" t="s">
        <v>340</v>
      </c>
    </row>
    <row r="423" spans="1:13" ht="23.25" customHeight="1">
      <c r="A423" s="145">
        <v>689</v>
      </c>
      <c r="B423" s="155" t="s">
        <v>336</v>
      </c>
      <c r="C423" s="146" t="e">
        <f>#REF!</f>
        <v>#REF!</v>
      </c>
      <c r="D423" s="150" t="e">
        <f>#REF!</f>
        <v>#REF!</v>
      </c>
      <c r="E423" s="150" t="e">
        <f>#REF!</f>
        <v>#REF!</v>
      </c>
      <c r="F423" s="190" t="e">
        <f>#REF!</f>
        <v>#REF!</v>
      </c>
      <c r="G423" s="148" t="e">
        <f>#REF!</f>
        <v>#REF!</v>
      </c>
      <c r="H423" s="147" t="s">
        <v>336</v>
      </c>
      <c r="I423" s="153"/>
      <c r="J423" s="147" t="str">
        <f>'YARIŞMA BİLGİLERİ'!$F$21</f>
        <v>Yıldız Kızlar</v>
      </c>
      <c r="K423" s="150" t="str">
        <f t="shared" si="15"/>
        <v>İzmir-Anadolu Yıldızlar Ligi Final Yarışmaları</v>
      </c>
      <c r="L423" s="151" t="e">
        <f>#REF!</f>
        <v>#REF!</v>
      </c>
      <c r="M423" s="151" t="s">
        <v>340</v>
      </c>
    </row>
    <row r="424" spans="1:13" ht="23.25" customHeight="1">
      <c r="A424" s="145">
        <v>690</v>
      </c>
      <c r="B424" s="155" t="s">
        <v>336</v>
      </c>
      <c r="C424" s="146" t="e">
        <f>#REF!</f>
        <v>#REF!</v>
      </c>
      <c r="D424" s="150" t="e">
        <f>#REF!</f>
        <v>#REF!</v>
      </c>
      <c r="E424" s="150" t="e">
        <f>#REF!</f>
        <v>#REF!</v>
      </c>
      <c r="F424" s="190" t="e">
        <f>#REF!</f>
        <v>#REF!</v>
      </c>
      <c r="G424" s="148" t="e">
        <f>#REF!</f>
        <v>#REF!</v>
      </c>
      <c r="H424" s="147" t="s">
        <v>336</v>
      </c>
      <c r="I424" s="153"/>
      <c r="J424" s="147" t="str">
        <f>'YARIŞMA BİLGİLERİ'!$F$21</f>
        <v>Yıldız Kızlar</v>
      </c>
      <c r="K424" s="150" t="str">
        <f t="shared" si="15"/>
        <v>İzmir-Anadolu Yıldızlar Ligi Final Yarışmaları</v>
      </c>
      <c r="L424" s="151" t="e">
        <f>#REF!</f>
        <v>#REF!</v>
      </c>
      <c r="M424" s="151" t="s">
        <v>340</v>
      </c>
    </row>
    <row r="425" spans="1:13" ht="23.25" customHeight="1">
      <c r="A425" s="145">
        <v>691</v>
      </c>
      <c r="B425" s="155" t="s">
        <v>336</v>
      </c>
      <c r="C425" s="146" t="e">
        <f>#REF!</f>
        <v>#REF!</v>
      </c>
      <c r="D425" s="150" t="e">
        <f>#REF!</f>
        <v>#REF!</v>
      </c>
      <c r="E425" s="150" t="e">
        <f>#REF!</f>
        <v>#REF!</v>
      </c>
      <c r="F425" s="190" t="e">
        <f>#REF!</f>
        <v>#REF!</v>
      </c>
      <c r="G425" s="148" t="e">
        <f>#REF!</f>
        <v>#REF!</v>
      </c>
      <c r="H425" s="147" t="s">
        <v>336</v>
      </c>
      <c r="I425" s="153"/>
      <c r="J425" s="147" t="str">
        <f>'YARIŞMA BİLGİLERİ'!$F$21</f>
        <v>Yıldız Kızlar</v>
      </c>
      <c r="K425" s="150" t="str">
        <f t="shared" si="15"/>
        <v>İzmir-Anadolu Yıldızlar Ligi Final Yarışmaları</v>
      </c>
      <c r="L425" s="151" t="e">
        <f>#REF!</f>
        <v>#REF!</v>
      </c>
      <c r="M425" s="151" t="s">
        <v>340</v>
      </c>
    </row>
    <row r="426" spans="1:13" ht="23.25" customHeight="1">
      <c r="A426" s="145">
        <v>692</v>
      </c>
      <c r="B426" s="155" t="s">
        <v>336</v>
      </c>
      <c r="C426" s="146" t="e">
        <f>#REF!</f>
        <v>#REF!</v>
      </c>
      <c r="D426" s="150" t="e">
        <f>#REF!</f>
        <v>#REF!</v>
      </c>
      <c r="E426" s="150" t="e">
        <f>#REF!</f>
        <v>#REF!</v>
      </c>
      <c r="F426" s="190" t="e">
        <f>#REF!</f>
        <v>#REF!</v>
      </c>
      <c r="G426" s="148" t="e">
        <f>#REF!</f>
        <v>#REF!</v>
      </c>
      <c r="H426" s="147" t="s">
        <v>336</v>
      </c>
      <c r="I426" s="153"/>
      <c r="J426" s="147" t="str">
        <f>'YARIŞMA BİLGİLERİ'!$F$21</f>
        <v>Yıldız Kızlar</v>
      </c>
      <c r="K426" s="150" t="str">
        <f t="shared" si="15"/>
        <v>İzmir-Anadolu Yıldızlar Ligi Final Yarışmaları</v>
      </c>
      <c r="L426" s="151" t="e">
        <f>#REF!</f>
        <v>#REF!</v>
      </c>
      <c r="M426" s="151" t="s">
        <v>340</v>
      </c>
    </row>
    <row r="427" spans="1:13" ht="23.25" customHeight="1">
      <c r="A427" s="145">
        <v>693</v>
      </c>
      <c r="B427" s="155" t="s">
        <v>336</v>
      </c>
      <c r="C427" s="146" t="e">
        <f>#REF!</f>
        <v>#REF!</v>
      </c>
      <c r="D427" s="150" t="e">
        <f>#REF!</f>
        <v>#REF!</v>
      </c>
      <c r="E427" s="150" t="e">
        <f>#REF!</f>
        <v>#REF!</v>
      </c>
      <c r="F427" s="190" t="e">
        <f>#REF!</f>
        <v>#REF!</v>
      </c>
      <c r="G427" s="148" t="e">
        <f>#REF!</f>
        <v>#REF!</v>
      </c>
      <c r="H427" s="147" t="s">
        <v>336</v>
      </c>
      <c r="I427" s="153"/>
      <c r="J427" s="147" t="str">
        <f>'YARIŞMA BİLGİLERİ'!$F$21</f>
        <v>Yıldız Kızlar</v>
      </c>
      <c r="K427" s="150" t="str">
        <f t="shared" si="15"/>
        <v>İzmir-Anadolu Yıldızlar Ligi Final Yarışmaları</v>
      </c>
      <c r="L427" s="151" t="e">
        <f>#REF!</f>
        <v>#REF!</v>
      </c>
      <c r="M427" s="151" t="s">
        <v>340</v>
      </c>
    </row>
    <row r="428" spans="1:13" ht="23.25" customHeight="1">
      <c r="A428" s="145">
        <v>694</v>
      </c>
      <c r="B428" s="155" t="s">
        <v>336</v>
      </c>
      <c r="C428" s="146" t="e">
        <f>#REF!</f>
        <v>#REF!</v>
      </c>
      <c r="D428" s="150" t="e">
        <f>#REF!</f>
        <v>#REF!</v>
      </c>
      <c r="E428" s="150" t="e">
        <f>#REF!</f>
        <v>#REF!</v>
      </c>
      <c r="F428" s="190" t="e">
        <f>#REF!</f>
        <v>#REF!</v>
      </c>
      <c r="G428" s="148" t="e">
        <f>#REF!</f>
        <v>#REF!</v>
      </c>
      <c r="H428" s="147" t="s">
        <v>336</v>
      </c>
      <c r="I428" s="153"/>
      <c r="J428" s="147" t="str">
        <f>'YARIŞMA BİLGİLERİ'!$F$21</f>
        <v>Yıldız Kızlar</v>
      </c>
      <c r="K428" s="150" t="str">
        <f t="shared" si="15"/>
        <v>İzmir-Anadolu Yıldızlar Ligi Final Yarışmaları</v>
      </c>
      <c r="L428" s="151" t="e">
        <f>#REF!</f>
        <v>#REF!</v>
      </c>
      <c r="M428" s="151" t="s">
        <v>340</v>
      </c>
    </row>
    <row r="429" spans="1:13" ht="23.25" customHeight="1">
      <c r="A429" s="145">
        <v>695</v>
      </c>
      <c r="B429" s="155" t="s">
        <v>336</v>
      </c>
      <c r="C429" s="146" t="e">
        <f>#REF!</f>
        <v>#REF!</v>
      </c>
      <c r="D429" s="150" t="e">
        <f>#REF!</f>
        <v>#REF!</v>
      </c>
      <c r="E429" s="150" t="e">
        <f>#REF!</f>
        <v>#REF!</v>
      </c>
      <c r="F429" s="190" t="e">
        <f>#REF!</f>
        <v>#REF!</v>
      </c>
      <c r="G429" s="148" t="e">
        <f>#REF!</f>
        <v>#REF!</v>
      </c>
      <c r="H429" s="147" t="s">
        <v>336</v>
      </c>
      <c r="I429" s="153"/>
      <c r="J429" s="147" t="str">
        <f>'YARIŞMA BİLGİLERİ'!$F$21</f>
        <v>Yıldız Kızlar</v>
      </c>
      <c r="K429" s="150" t="str">
        <f t="shared" si="15"/>
        <v>İzmir-Anadolu Yıldızlar Ligi Final Yarışmaları</v>
      </c>
      <c r="L429" s="151" t="e">
        <f>#REF!</f>
        <v>#REF!</v>
      </c>
      <c r="M429" s="151" t="s">
        <v>340</v>
      </c>
    </row>
    <row r="430" spans="1:13" ht="23.25" customHeight="1">
      <c r="A430" s="145">
        <v>696</v>
      </c>
      <c r="B430" s="155" t="s">
        <v>336</v>
      </c>
      <c r="C430" s="146" t="e">
        <f>#REF!</f>
        <v>#REF!</v>
      </c>
      <c r="D430" s="150" t="e">
        <f>#REF!</f>
        <v>#REF!</v>
      </c>
      <c r="E430" s="150" t="e">
        <f>#REF!</f>
        <v>#REF!</v>
      </c>
      <c r="F430" s="190" t="e">
        <f>#REF!</f>
        <v>#REF!</v>
      </c>
      <c r="G430" s="148" t="e">
        <f>#REF!</f>
        <v>#REF!</v>
      </c>
      <c r="H430" s="147" t="s">
        <v>336</v>
      </c>
      <c r="I430" s="153"/>
      <c r="J430" s="147" t="str">
        <f>'YARIŞMA BİLGİLERİ'!$F$21</f>
        <v>Yıldız Kızlar</v>
      </c>
      <c r="K430" s="150" t="str">
        <f t="shared" si="15"/>
        <v>İzmir-Anadolu Yıldızlar Ligi Final Yarışmaları</v>
      </c>
      <c r="L430" s="151" t="e">
        <f>#REF!</f>
        <v>#REF!</v>
      </c>
      <c r="M430" s="151" t="s">
        <v>340</v>
      </c>
    </row>
    <row r="431" spans="1:13" ht="23.25" customHeight="1">
      <c r="A431" s="145">
        <v>697</v>
      </c>
      <c r="B431" s="155" t="s">
        <v>336</v>
      </c>
      <c r="C431" s="146" t="e">
        <f>#REF!</f>
        <v>#REF!</v>
      </c>
      <c r="D431" s="150" t="e">
        <f>#REF!</f>
        <v>#REF!</v>
      </c>
      <c r="E431" s="150" t="e">
        <f>#REF!</f>
        <v>#REF!</v>
      </c>
      <c r="F431" s="190" t="e">
        <f>#REF!</f>
        <v>#REF!</v>
      </c>
      <c r="G431" s="148" t="e">
        <f>#REF!</f>
        <v>#REF!</v>
      </c>
      <c r="H431" s="147" t="s">
        <v>336</v>
      </c>
      <c r="I431" s="153"/>
      <c r="J431" s="147" t="str">
        <f>'YARIŞMA BİLGİLERİ'!$F$21</f>
        <v>Yıldız Kızlar</v>
      </c>
      <c r="K431" s="150" t="str">
        <f t="shared" si="15"/>
        <v>İzmir-Anadolu Yıldızlar Ligi Final Yarışmaları</v>
      </c>
      <c r="L431" s="151" t="e">
        <f>#REF!</f>
        <v>#REF!</v>
      </c>
      <c r="M431" s="151" t="s">
        <v>340</v>
      </c>
    </row>
    <row r="432" spans="1:13" ht="23.25" customHeight="1">
      <c r="A432" s="145">
        <v>698</v>
      </c>
      <c r="B432" s="155" t="s">
        <v>336</v>
      </c>
      <c r="C432" s="146" t="e">
        <f>#REF!</f>
        <v>#REF!</v>
      </c>
      <c r="D432" s="150" t="e">
        <f>#REF!</f>
        <v>#REF!</v>
      </c>
      <c r="E432" s="150" t="e">
        <f>#REF!</f>
        <v>#REF!</v>
      </c>
      <c r="F432" s="190" t="e">
        <f>#REF!</f>
        <v>#REF!</v>
      </c>
      <c r="G432" s="148" t="e">
        <f>#REF!</f>
        <v>#REF!</v>
      </c>
      <c r="H432" s="147" t="s">
        <v>336</v>
      </c>
      <c r="I432" s="153"/>
      <c r="J432" s="147" t="str">
        <f>'YARIŞMA BİLGİLERİ'!$F$21</f>
        <v>Yıldız Kızlar</v>
      </c>
      <c r="K432" s="150" t="str">
        <f t="shared" si="15"/>
        <v>İzmir-Anadolu Yıldızlar Ligi Final Yarışmaları</v>
      </c>
      <c r="L432" s="151" t="e">
        <f>#REF!</f>
        <v>#REF!</v>
      </c>
      <c r="M432" s="151" t="s">
        <v>340</v>
      </c>
    </row>
    <row r="433" spans="1:13" ht="23.25" customHeight="1">
      <c r="A433" s="145">
        <v>699</v>
      </c>
      <c r="B433" s="155" t="s">
        <v>336</v>
      </c>
      <c r="C433" s="146" t="e">
        <f>#REF!</f>
        <v>#REF!</v>
      </c>
      <c r="D433" s="150" t="e">
        <f>#REF!</f>
        <v>#REF!</v>
      </c>
      <c r="E433" s="150" t="e">
        <f>#REF!</f>
        <v>#REF!</v>
      </c>
      <c r="F433" s="190" t="e">
        <f>#REF!</f>
        <v>#REF!</v>
      </c>
      <c r="G433" s="148" t="e">
        <f>#REF!</f>
        <v>#REF!</v>
      </c>
      <c r="H433" s="147" t="s">
        <v>336</v>
      </c>
      <c r="I433" s="153"/>
      <c r="J433" s="147" t="str">
        <f>'YARIŞMA BİLGİLERİ'!$F$21</f>
        <v>Yıldız Kızlar</v>
      </c>
      <c r="K433" s="150" t="str">
        <f t="shared" si="15"/>
        <v>İzmir-Anadolu Yıldızlar Ligi Final Yarışmaları</v>
      </c>
      <c r="L433" s="151" t="e">
        <f>#REF!</f>
        <v>#REF!</v>
      </c>
      <c r="M433" s="151" t="s">
        <v>340</v>
      </c>
    </row>
    <row r="434" spans="1:13" ht="23.25" customHeight="1">
      <c r="A434" s="145">
        <v>700</v>
      </c>
      <c r="B434" s="155" t="s">
        <v>336</v>
      </c>
      <c r="C434" s="146" t="e">
        <f>#REF!</f>
        <v>#REF!</v>
      </c>
      <c r="D434" s="150" t="e">
        <f>#REF!</f>
        <v>#REF!</v>
      </c>
      <c r="E434" s="150" t="e">
        <f>#REF!</f>
        <v>#REF!</v>
      </c>
      <c r="F434" s="190" t="e">
        <f>#REF!</f>
        <v>#REF!</v>
      </c>
      <c r="G434" s="148" t="e">
        <f>#REF!</f>
        <v>#REF!</v>
      </c>
      <c r="H434" s="147" t="s">
        <v>336</v>
      </c>
      <c r="I434" s="153"/>
      <c r="J434" s="147" t="str">
        <f>'YARIŞMA BİLGİLERİ'!$F$21</f>
        <v>Yıldız Kızlar</v>
      </c>
      <c r="K434" s="150" t="str">
        <f t="shared" si="15"/>
        <v>İzmir-Anadolu Yıldızlar Ligi Final Yarışmaları</v>
      </c>
      <c r="L434" s="151" t="e">
        <f>#REF!</f>
        <v>#REF!</v>
      </c>
      <c r="M434" s="151" t="s">
        <v>340</v>
      </c>
    </row>
    <row r="435" spans="1:13" ht="23.25" customHeight="1">
      <c r="A435" s="145">
        <v>701</v>
      </c>
      <c r="B435" s="155" t="s">
        <v>336</v>
      </c>
      <c r="C435" s="146" t="e">
        <f>#REF!</f>
        <v>#REF!</v>
      </c>
      <c r="D435" s="150" t="e">
        <f>#REF!</f>
        <v>#REF!</v>
      </c>
      <c r="E435" s="150" t="e">
        <f>#REF!</f>
        <v>#REF!</v>
      </c>
      <c r="F435" s="190" t="e">
        <f>#REF!</f>
        <v>#REF!</v>
      </c>
      <c r="G435" s="148" t="e">
        <f>#REF!</f>
        <v>#REF!</v>
      </c>
      <c r="H435" s="147" t="s">
        <v>336</v>
      </c>
      <c r="I435" s="153"/>
      <c r="J435" s="147" t="str">
        <f>'YARIŞMA BİLGİLERİ'!$F$21</f>
        <v>Yıldız Kızlar</v>
      </c>
      <c r="K435" s="150" t="str">
        <f t="shared" si="15"/>
        <v>İzmir-Anadolu Yıldızlar Ligi Final Yarışmaları</v>
      </c>
      <c r="L435" s="151" t="e">
        <f>#REF!</f>
        <v>#REF!</v>
      </c>
      <c r="M435" s="151" t="s">
        <v>340</v>
      </c>
    </row>
    <row r="436" spans="1:13" ht="23.25" customHeight="1">
      <c r="A436" s="145">
        <v>702</v>
      </c>
      <c r="B436" s="155" t="s">
        <v>336</v>
      </c>
      <c r="C436" s="146" t="e">
        <f>#REF!</f>
        <v>#REF!</v>
      </c>
      <c r="D436" s="150" t="e">
        <f>#REF!</f>
        <v>#REF!</v>
      </c>
      <c r="E436" s="150" t="e">
        <f>#REF!</f>
        <v>#REF!</v>
      </c>
      <c r="F436" s="190" t="e">
        <f>#REF!</f>
        <v>#REF!</v>
      </c>
      <c r="G436" s="148" t="e">
        <f>#REF!</f>
        <v>#REF!</v>
      </c>
      <c r="H436" s="147" t="s">
        <v>336</v>
      </c>
      <c r="I436" s="153"/>
      <c r="J436" s="147" t="str">
        <f>'YARIŞMA BİLGİLERİ'!$F$21</f>
        <v>Yıldız Kızlar</v>
      </c>
      <c r="K436" s="150" t="str">
        <f t="shared" si="15"/>
        <v>İzmir-Anadolu Yıldızlar Ligi Final Yarışmaları</v>
      </c>
      <c r="L436" s="151" t="e">
        <f>#REF!</f>
        <v>#REF!</v>
      </c>
      <c r="M436" s="151" t="s">
        <v>340</v>
      </c>
    </row>
    <row r="437" spans="1:13" ht="23.25" customHeight="1">
      <c r="A437" s="145">
        <v>703</v>
      </c>
      <c r="B437" s="155" t="s">
        <v>336</v>
      </c>
      <c r="C437" s="146" t="e">
        <f>#REF!</f>
        <v>#REF!</v>
      </c>
      <c r="D437" s="150" t="e">
        <f>#REF!</f>
        <v>#REF!</v>
      </c>
      <c r="E437" s="150" t="e">
        <f>#REF!</f>
        <v>#REF!</v>
      </c>
      <c r="F437" s="190" t="e">
        <f>#REF!</f>
        <v>#REF!</v>
      </c>
      <c r="G437" s="148" t="e">
        <f>#REF!</f>
        <v>#REF!</v>
      </c>
      <c r="H437" s="147" t="s">
        <v>336</v>
      </c>
      <c r="I437" s="153"/>
      <c r="J437" s="147" t="str">
        <f>'YARIŞMA BİLGİLERİ'!$F$21</f>
        <v>Yıldız Kızlar</v>
      </c>
      <c r="K437" s="150" t="str">
        <f t="shared" si="15"/>
        <v>İzmir-Anadolu Yıldızlar Ligi Final Yarışmaları</v>
      </c>
      <c r="L437" s="151" t="e">
        <f>#REF!</f>
        <v>#REF!</v>
      </c>
      <c r="M437" s="151" t="s">
        <v>340</v>
      </c>
    </row>
    <row r="438" spans="1:13" ht="23.25" customHeight="1">
      <c r="A438" s="145">
        <v>704</v>
      </c>
      <c r="B438" s="155" t="s">
        <v>336</v>
      </c>
      <c r="C438" s="146" t="e">
        <f>#REF!</f>
        <v>#REF!</v>
      </c>
      <c r="D438" s="150" t="e">
        <f>#REF!</f>
        <v>#REF!</v>
      </c>
      <c r="E438" s="150" t="e">
        <f>#REF!</f>
        <v>#REF!</v>
      </c>
      <c r="F438" s="190" t="e">
        <f>#REF!</f>
        <v>#REF!</v>
      </c>
      <c r="G438" s="148" t="e">
        <f>#REF!</f>
        <v>#REF!</v>
      </c>
      <c r="H438" s="147" t="s">
        <v>336</v>
      </c>
      <c r="I438" s="153"/>
      <c r="J438" s="147" t="str">
        <f>'YARIŞMA BİLGİLERİ'!$F$21</f>
        <v>Yıldız Kızlar</v>
      </c>
      <c r="K438" s="150" t="str">
        <f t="shared" si="15"/>
        <v>İzmir-Anadolu Yıldızlar Ligi Final Yarışmaları</v>
      </c>
      <c r="L438" s="151" t="e">
        <f>#REF!</f>
        <v>#REF!</v>
      </c>
      <c r="M438" s="151" t="s">
        <v>340</v>
      </c>
    </row>
    <row r="439" spans="1:13" ht="23.25" customHeight="1">
      <c r="A439" s="145">
        <v>705</v>
      </c>
      <c r="B439" s="155" t="s">
        <v>336</v>
      </c>
      <c r="C439" s="146" t="e">
        <f>#REF!</f>
        <v>#REF!</v>
      </c>
      <c r="D439" s="150" t="e">
        <f>#REF!</f>
        <v>#REF!</v>
      </c>
      <c r="E439" s="150" t="e">
        <f>#REF!</f>
        <v>#REF!</v>
      </c>
      <c r="F439" s="190" t="e">
        <f>#REF!</f>
        <v>#REF!</v>
      </c>
      <c r="G439" s="148" t="e">
        <f>#REF!</f>
        <v>#REF!</v>
      </c>
      <c r="H439" s="147" t="s">
        <v>336</v>
      </c>
      <c r="I439" s="153"/>
      <c r="J439" s="147" t="str">
        <f>'YARIŞMA BİLGİLERİ'!$F$21</f>
        <v>Yıldız Kızlar</v>
      </c>
      <c r="K439" s="150" t="str">
        <f t="shared" si="15"/>
        <v>İzmir-Anadolu Yıldızlar Ligi Final Yarışmaları</v>
      </c>
      <c r="L439" s="151" t="e">
        <f>#REF!</f>
        <v>#REF!</v>
      </c>
      <c r="M439" s="151" t="s">
        <v>340</v>
      </c>
    </row>
    <row r="440" spans="1:13" ht="23.25" customHeight="1">
      <c r="A440" s="145">
        <v>706</v>
      </c>
      <c r="B440" s="155" t="s">
        <v>336</v>
      </c>
      <c r="C440" s="146" t="e">
        <f>#REF!</f>
        <v>#REF!</v>
      </c>
      <c r="D440" s="150" t="e">
        <f>#REF!</f>
        <v>#REF!</v>
      </c>
      <c r="E440" s="150" t="e">
        <f>#REF!</f>
        <v>#REF!</v>
      </c>
      <c r="F440" s="190" t="e">
        <f>#REF!</f>
        <v>#REF!</v>
      </c>
      <c r="G440" s="148" t="e">
        <f>#REF!</f>
        <v>#REF!</v>
      </c>
      <c r="H440" s="147" t="s">
        <v>336</v>
      </c>
      <c r="I440" s="153"/>
      <c r="J440" s="147" t="str">
        <f>'YARIŞMA BİLGİLERİ'!$F$21</f>
        <v>Yıldız Kızlar</v>
      </c>
      <c r="K440" s="150" t="str">
        <f t="shared" si="15"/>
        <v>İzmir-Anadolu Yıldızlar Ligi Final Yarışmaları</v>
      </c>
      <c r="L440" s="151" t="e">
        <f>#REF!</f>
        <v>#REF!</v>
      </c>
      <c r="M440" s="151" t="s">
        <v>340</v>
      </c>
    </row>
    <row r="441" spans="1:13" ht="23.25" customHeight="1">
      <c r="A441" s="145">
        <v>707</v>
      </c>
      <c r="B441" s="155" t="s">
        <v>336</v>
      </c>
      <c r="C441" s="146" t="e">
        <f>#REF!</f>
        <v>#REF!</v>
      </c>
      <c r="D441" s="150" t="e">
        <f>#REF!</f>
        <v>#REF!</v>
      </c>
      <c r="E441" s="150" t="e">
        <f>#REF!</f>
        <v>#REF!</v>
      </c>
      <c r="F441" s="190" t="e">
        <f>#REF!</f>
        <v>#REF!</v>
      </c>
      <c r="G441" s="148" t="e">
        <f>#REF!</f>
        <v>#REF!</v>
      </c>
      <c r="H441" s="147" t="s">
        <v>336</v>
      </c>
      <c r="I441" s="153"/>
      <c r="J441" s="147" t="str">
        <f>'YARIŞMA BİLGİLERİ'!$F$21</f>
        <v>Yıldız Kızlar</v>
      </c>
      <c r="K441" s="150" t="str">
        <f t="shared" si="15"/>
        <v>İzmir-Anadolu Yıldızlar Ligi Final Yarışmaları</v>
      </c>
      <c r="L441" s="151" t="e">
        <f>#REF!</f>
        <v>#REF!</v>
      </c>
      <c r="M441" s="151" t="s">
        <v>340</v>
      </c>
    </row>
    <row r="442" spans="1:13" ht="23.25" customHeight="1">
      <c r="A442" s="145">
        <v>708</v>
      </c>
      <c r="B442" s="155" t="s">
        <v>336</v>
      </c>
      <c r="C442" s="146" t="e">
        <f>#REF!</f>
        <v>#REF!</v>
      </c>
      <c r="D442" s="150" t="e">
        <f>#REF!</f>
        <v>#REF!</v>
      </c>
      <c r="E442" s="150" t="e">
        <f>#REF!</f>
        <v>#REF!</v>
      </c>
      <c r="F442" s="190" t="e">
        <f>#REF!</f>
        <v>#REF!</v>
      </c>
      <c r="G442" s="148" t="e">
        <f>#REF!</f>
        <v>#REF!</v>
      </c>
      <c r="H442" s="147" t="s">
        <v>336</v>
      </c>
      <c r="I442" s="153"/>
      <c r="J442" s="147" t="str">
        <f>'YARIŞMA BİLGİLERİ'!$F$21</f>
        <v>Yıldız Kızlar</v>
      </c>
      <c r="K442" s="150" t="str">
        <f t="shared" si="15"/>
        <v>İzmir-Anadolu Yıldızlar Ligi Final Yarışmaları</v>
      </c>
      <c r="L442" s="151" t="e">
        <f>#REF!</f>
        <v>#REF!</v>
      </c>
      <c r="M442" s="151" t="s">
        <v>340</v>
      </c>
    </row>
    <row r="443" spans="1:13" ht="23.25" customHeight="1">
      <c r="A443" s="145">
        <v>709</v>
      </c>
      <c r="B443" s="155" t="s">
        <v>336</v>
      </c>
      <c r="C443" s="146" t="e">
        <f>#REF!</f>
        <v>#REF!</v>
      </c>
      <c r="D443" s="150" t="e">
        <f>#REF!</f>
        <v>#REF!</v>
      </c>
      <c r="E443" s="150" t="e">
        <f>#REF!</f>
        <v>#REF!</v>
      </c>
      <c r="F443" s="190" t="e">
        <f>#REF!</f>
        <v>#REF!</v>
      </c>
      <c r="G443" s="148" t="e">
        <f>#REF!</f>
        <v>#REF!</v>
      </c>
      <c r="H443" s="147" t="s">
        <v>336</v>
      </c>
      <c r="I443" s="153"/>
      <c r="J443" s="147" t="str">
        <f>'YARIŞMA BİLGİLERİ'!$F$21</f>
        <v>Yıldız Kızlar</v>
      </c>
      <c r="K443" s="150" t="str">
        <f t="shared" si="15"/>
        <v>İzmir-Anadolu Yıldızlar Ligi Final Yarışmaları</v>
      </c>
      <c r="L443" s="151" t="e">
        <f>#REF!</f>
        <v>#REF!</v>
      </c>
      <c r="M443" s="151" t="s">
        <v>340</v>
      </c>
    </row>
    <row r="444" spans="1:13" ht="23.25" customHeight="1">
      <c r="A444" s="145">
        <v>710</v>
      </c>
      <c r="B444" s="155" t="s">
        <v>336</v>
      </c>
      <c r="C444" s="146" t="e">
        <f>#REF!</f>
        <v>#REF!</v>
      </c>
      <c r="D444" s="150" t="e">
        <f>#REF!</f>
        <v>#REF!</v>
      </c>
      <c r="E444" s="150" t="e">
        <f>#REF!</f>
        <v>#REF!</v>
      </c>
      <c r="F444" s="190" t="e">
        <f>#REF!</f>
        <v>#REF!</v>
      </c>
      <c r="G444" s="148" t="e">
        <f>#REF!</f>
        <v>#REF!</v>
      </c>
      <c r="H444" s="147" t="s">
        <v>336</v>
      </c>
      <c r="I444" s="153"/>
      <c r="J444" s="147" t="str">
        <f>'YARIŞMA BİLGİLERİ'!$F$21</f>
        <v>Yıldız Kızlar</v>
      </c>
      <c r="K444" s="150" t="str">
        <f t="shared" si="15"/>
        <v>İzmir-Anadolu Yıldızlar Ligi Final Yarışmaları</v>
      </c>
      <c r="L444" s="151" t="e">
        <f>#REF!</f>
        <v>#REF!</v>
      </c>
      <c r="M444" s="151" t="s">
        <v>340</v>
      </c>
    </row>
    <row r="445" spans="1:13" ht="23.25" customHeight="1">
      <c r="A445" s="145">
        <v>711</v>
      </c>
      <c r="B445" s="155" t="s">
        <v>336</v>
      </c>
      <c r="C445" s="146" t="e">
        <f>#REF!</f>
        <v>#REF!</v>
      </c>
      <c r="D445" s="150" t="e">
        <f>#REF!</f>
        <v>#REF!</v>
      </c>
      <c r="E445" s="150" t="e">
        <f>#REF!</f>
        <v>#REF!</v>
      </c>
      <c r="F445" s="190" t="e">
        <f>#REF!</f>
        <v>#REF!</v>
      </c>
      <c r="G445" s="148" t="e">
        <f>#REF!</f>
        <v>#REF!</v>
      </c>
      <c r="H445" s="147" t="s">
        <v>336</v>
      </c>
      <c r="I445" s="153"/>
      <c r="J445" s="147" t="str">
        <f>'YARIŞMA BİLGİLERİ'!$F$21</f>
        <v>Yıldız Kızlar</v>
      </c>
      <c r="K445" s="150" t="str">
        <f t="shared" si="15"/>
        <v>İzmir-Anadolu Yıldızlar Ligi Final Yarışmaları</v>
      </c>
      <c r="L445" s="151" t="e">
        <f>#REF!</f>
        <v>#REF!</v>
      </c>
      <c r="M445" s="151" t="s">
        <v>340</v>
      </c>
    </row>
    <row r="446" spans="1:13" ht="23.25" customHeight="1">
      <c r="A446" s="145">
        <v>712</v>
      </c>
      <c r="B446" s="155" t="s">
        <v>336</v>
      </c>
      <c r="C446" s="146" t="e">
        <f>#REF!</f>
        <v>#REF!</v>
      </c>
      <c r="D446" s="150" t="e">
        <f>#REF!</f>
        <v>#REF!</v>
      </c>
      <c r="E446" s="150" t="e">
        <f>#REF!</f>
        <v>#REF!</v>
      </c>
      <c r="F446" s="190" t="e">
        <f>#REF!</f>
        <v>#REF!</v>
      </c>
      <c r="G446" s="148" t="e">
        <f>#REF!</f>
        <v>#REF!</v>
      </c>
      <c r="H446" s="147" t="s">
        <v>336</v>
      </c>
      <c r="I446" s="153"/>
      <c r="J446" s="147" t="str">
        <f>'YARIŞMA BİLGİLERİ'!$F$21</f>
        <v>Yıldız Kızlar</v>
      </c>
      <c r="K446" s="150" t="str">
        <f t="shared" si="15"/>
        <v>İzmir-Anadolu Yıldızlar Ligi Final Yarışmaları</v>
      </c>
      <c r="L446" s="151" t="e">
        <f>#REF!</f>
        <v>#REF!</v>
      </c>
      <c r="M446" s="151" t="s">
        <v>340</v>
      </c>
    </row>
    <row r="447" spans="1:13" ht="23.25" customHeight="1">
      <c r="A447" s="145">
        <v>713</v>
      </c>
      <c r="B447" s="155" t="s">
        <v>336</v>
      </c>
      <c r="C447" s="146" t="e">
        <f>#REF!</f>
        <v>#REF!</v>
      </c>
      <c r="D447" s="150" t="e">
        <f>#REF!</f>
        <v>#REF!</v>
      </c>
      <c r="E447" s="150" t="e">
        <f>#REF!</f>
        <v>#REF!</v>
      </c>
      <c r="F447" s="190" t="e">
        <f>#REF!</f>
        <v>#REF!</v>
      </c>
      <c r="G447" s="148" t="e">
        <f>#REF!</f>
        <v>#REF!</v>
      </c>
      <c r="H447" s="147" t="s">
        <v>336</v>
      </c>
      <c r="I447" s="153"/>
      <c r="J447" s="147" t="str">
        <f>'YARIŞMA BİLGİLERİ'!$F$21</f>
        <v>Yıldız Kızlar</v>
      </c>
      <c r="K447" s="150" t="str">
        <f t="shared" si="15"/>
        <v>İzmir-Anadolu Yıldızlar Ligi Final Yarışmaları</v>
      </c>
      <c r="L447" s="151" t="e">
        <f>#REF!</f>
        <v>#REF!</v>
      </c>
      <c r="M447" s="151" t="s">
        <v>340</v>
      </c>
    </row>
    <row r="448" spans="1:13" ht="23.25" customHeight="1">
      <c r="A448" s="145">
        <v>714</v>
      </c>
      <c r="B448" s="155" t="s">
        <v>336</v>
      </c>
      <c r="C448" s="146" t="e">
        <f>#REF!</f>
        <v>#REF!</v>
      </c>
      <c r="D448" s="150" t="e">
        <f>#REF!</f>
        <v>#REF!</v>
      </c>
      <c r="E448" s="150" t="e">
        <f>#REF!</f>
        <v>#REF!</v>
      </c>
      <c r="F448" s="190" t="e">
        <f>#REF!</f>
        <v>#REF!</v>
      </c>
      <c r="G448" s="148" t="e">
        <f>#REF!</f>
        <v>#REF!</v>
      </c>
      <c r="H448" s="147" t="s">
        <v>336</v>
      </c>
      <c r="I448" s="153"/>
      <c r="J448" s="147" t="str">
        <f>'YARIŞMA BİLGİLERİ'!$F$21</f>
        <v>Yıldız Kızlar</v>
      </c>
      <c r="K448" s="150" t="str">
        <f t="shared" si="15"/>
        <v>İzmir-Anadolu Yıldızlar Ligi Final Yarışmaları</v>
      </c>
      <c r="L448" s="151" t="e">
        <f>#REF!</f>
        <v>#REF!</v>
      </c>
      <c r="M448" s="151" t="s">
        <v>340</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L40"/>
  <sheetViews>
    <sheetView zoomScale="78" zoomScaleNormal="78" zoomScalePageLayoutView="0" workbookViewId="0" topLeftCell="A10">
      <selection activeCell="E18" sqref="E18"/>
    </sheetView>
  </sheetViews>
  <sheetFormatPr defaultColWidth="9.140625" defaultRowHeight="12.75"/>
  <cols>
    <col min="1" max="1" width="2.57421875" style="98" customWidth="1"/>
    <col min="2" max="2" width="24.140625" style="118" bestFit="1" customWidth="1"/>
    <col min="3" max="3" width="28.421875" style="98" bestFit="1" customWidth="1"/>
    <col min="4" max="4" width="27.00390625" style="98" hidden="1" customWidth="1"/>
    <col min="5" max="5" width="36.28125" style="98" customWidth="1"/>
    <col min="6" max="6" width="2.421875" style="98" customWidth="1"/>
    <col min="7" max="7" width="119.8515625" style="98" customWidth="1"/>
    <col min="8" max="16384" width="9.140625" style="98" customWidth="1"/>
  </cols>
  <sheetData>
    <row r="1" spans="1:7" ht="12" customHeight="1">
      <c r="A1" s="96"/>
      <c r="B1" s="97"/>
      <c r="C1" s="96"/>
      <c r="D1" s="96"/>
      <c r="E1" s="96"/>
      <c r="F1" s="96"/>
      <c r="G1" s="479" t="s">
        <v>101</v>
      </c>
    </row>
    <row r="2" spans="1:12" ht="51" customHeight="1">
      <c r="A2" s="96"/>
      <c r="B2" s="488" t="str">
        <f>'YARIŞMA BİLGİLERİ'!F19</f>
        <v>Anadolu Yıldızlar Ligi Final Yarışmaları</v>
      </c>
      <c r="C2" s="489"/>
      <c r="D2" s="489"/>
      <c r="E2" s="490"/>
      <c r="F2" s="96"/>
      <c r="G2" s="480"/>
      <c r="H2" s="95"/>
      <c r="I2" s="95"/>
      <c r="J2" s="95"/>
      <c r="K2" s="95"/>
      <c r="L2" s="99"/>
    </row>
    <row r="3" spans="1:11" ht="20.25" customHeight="1">
      <c r="A3" s="96"/>
      <c r="B3" s="485" t="s">
        <v>20</v>
      </c>
      <c r="C3" s="486"/>
      <c r="D3" s="486"/>
      <c r="E3" s="487"/>
      <c r="F3" s="96"/>
      <c r="G3" s="480"/>
      <c r="H3" s="100"/>
      <c r="I3" s="100"/>
      <c r="J3" s="100"/>
      <c r="K3" s="100"/>
    </row>
    <row r="4" spans="1:11" ht="48">
      <c r="A4" s="96"/>
      <c r="B4" s="491" t="s">
        <v>102</v>
      </c>
      <c r="C4" s="492"/>
      <c r="D4" s="492"/>
      <c r="E4" s="493"/>
      <c r="F4" s="96"/>
      <c r="G4" s="101" t="s">
        <v>89</v>
      </c>
      <c r="H4" s="102"/>
      <c r="I4" s="102"/>
      <c r="J4" s="102"/>
      <c r="K4" s="102"/>
    </row>
    <row r="5" spans="1:11" ht="45" customHeight="1">
      <c r="A5" s="96"/>
      <c r="B5" s="481" t="str">
        <f>'YARIŞMA BİLGİLERİ'!F21</f>
        <v>Yıldız Kızlar</v>
      </c>
      <c r="C5" s="482"/>
      <c r="D5" s="483" t="s">
        <v>80</v>
      </c>
      <c r="E5" s="484"/>
      <c r="F5" s="96"/>
      <c r="G5" s="101" t="s">
        <v>90</v>
      </c>
      <c r="H5" s="102"/>
      <c r="I5" s="102"/>
      <c r="J5" s="102"/>
      <c r="K5" s="102"/>
    </row>
    <row r="6" spans="1:11" ht="39.75" customHeight="1">
      <c r="A6" s="96"/>
      <c r="B6" s="135" t="s">
        <v>10</v>
      </c>
      <c r="C6" s="135" t="s">
        <v>11</v>
      </c>
      <c r="D6" s="135" t="s">
        <v>47</v>
      </c>
      <c r="E6" s="135" t="s">
        <v>72</v>
      </c>
      <c r="F6" s="96"/>
      <c r="G6" s="101" t="s">
        <v>91</v>
      </c>
      <c r="H6" s="102"/>
      <c r="I6" s="102"/>
      <c r="J6" s="102"/>
      <c r="K6" s="102"/>
    </row>
    <row r="7" spans="1:11" s="106" customFormat="1" ht="41.25" customHeight="1">
      <c r="A7" s="103"/>
      <c r="B7" s="104">
        <v>41776.71875</v>
      </c>
      <c r="C7" s="133" t="s">
        <v>132</v>
      </c>
      <c r="D7" s="134" t="s">
        <v>343</v>
      </c>
      <c r="E7" s="105" t="s">
        <v>339</v>
      </c>
      <c r="F7" s="103"/>
      <c r="G7" s="101" t="s">
        <v>92</v>
      </c>
      <c r="H7" s="102"/>
      <c r="I7" s="102"/>
      <c r="J7" s="102"/>
      <c r="K7" s="102"/>
    </row>
    <row r="8" spans="1:11" s="106" customFormat="1" ht="41.25" customHeight="1">
      <c r="A8" s="103"/>
      <c r="B8" s="104">
        <v>41776.760416666664</v>
      </c>
      <c r="C8" s="133" t="s">
        <v>476</v>
      </c>
      <c r="D8" s="134" t="s">
        <v>344</v>
      </c>
      <c r="E8" s="105" t="s">
        <v>339</v>
      </c>
      <c r="F8" s="103"/>
      <c r="G8" s="101" t="s">
        <v>93</v>
      </c>
      <c r="H8" s="102"/>
      <c r="I8" s="102"/>
      <c r="J8" s="102"/>
      <c r="K8" s="102"/>
    </row>
    <row r="9" spans="1:11" s="106" customFormat="1" ht="41.25" customHeight="1">
      <c r="A9" s="103"/>
      <c r="B9" s="104">
        <v>41776.739583333336</v>
      </c>
      <c r="C9" s="133" t="s">
        <v>258</v>
      </c>
      <c r="D9" s="134" t="s">
        <v>345</v>
      </c>
      <c r="E9" s="105" t="s">
        <v>339</v>
      </c>
      <c r="F9" s="103"/>
      <c r="G9" s="101" t="s">
        <v>94</v>
      </c>
      <c r="H9" s="102"/>
      <c r="I9" s="102"/>
      <c r="J9" s="102"/>
      <c r="K9" s="102"/>
    </row>
    <row r="10" spans="1:11" s="106" customFormat="1" ht="41.25" customHeight="1">
      <c r="A10" s="103"/>
      <c r="B10" s="104">
        <v>41776.729166666664</v>
      </c>
      <c r="C10" s="133" t="s">
        <v>134</v>
      </c>
      <c r="D10" s="203">
        <v>156</v>
      </c>
      <c r="E10" s="105" t="s">
        <v>339</v>
      </c>
      <c r="F10" s="103"/>
      <c r="G10" s="101" t="s">
        <v>95</v>
      </c>
      <c r="H10" s="102"/>
      <c r="I10" s="102"/>
      <c r="J10" s="102"/>
      <c r="K10" s="102"/>
    </row>
    <row r="11" spans="1:11" s="106" customFormat="1" ht="41.25" customHeight="1">
      <c r="A11" s="103"/>
      <c r="B11" s="104">
        <v>41776.708333333336</v>
      </c>
      <c r="C11" s="133" t="s">
        <v>256</v>
      </c>
      <c r="D11" s="203">
        <v>1120</v>
      </c>
      <c r="E11" s="105" t="s">
        <v>339</v>
      </c>
      <c r="F11" s="103"/>
      <c r="G11" s="101" t="s">
        <v>96</v>
      </c>
      <c r="H11" s="102"/>
      <c r="I11" s="102"/>
      <c r="J11" s="102"/>
      <c r="K11" s="102"/>
    </row>
    <row r="12" spans="1:11" s="106" customFormat="1" ht="41.25" customHeight="1">
      <c r="A12" s="103"/>
      <c r="B12" s="481" t="str">
        <f>'YARIŞMA BİLGİLERİ'!F21</f>
        <v>Yıldız Kızlar</v>
      </c>
      <c r="C12" s="482"/>
      <c r="D12" s="483" t="s">
        <v>81</v>
      </c>
      <c r="E12" s="484"/>
      <c r="F12" s="103"/>
      <c r="G12" s="101" t="s">
        <v>97</v>
      </c>
      <c r="H12" s="102"/>
      <c r="I12" s="102"/>
      <c r="J12" s="102"/>
      <c r="K12" s="102"/>
    </row>
    <row r="13" spans="1:11" s="106" customFormat="1" ht="41.25" customHeight="1">
      <c r="A13" s="103"/>
      <c r="B13" s="135" t="s">
        <v>10</v>
      </c>
      <c r="C13" s="135" t="s">
        <v>11</v>
      </c>
      <c r="D13" s="135" t="s">
        <v>47</v>
      </c>
      <c r="E13" s="135" t="s">
        <v>72</v>
      </c>
      <c r="F13" s="103"/>
      <c r="G13" s="101" t="s">
        <v>98</v>
      </c>
      <c r="H13" s="102"/>
      <c r="I13" s="102"/>
      <c r="J13" s="102"/>
      <c r="K13" s="102"/>
    </row>
    <row r="14" spans="1:11" s="106" customFormat="1" ht="41.25" customHeight="1">
      <c r="A14" s="103"/>
      <c r="B14" s="104">
        <v>41777.44097222222</v>
      </c>
      <c r="C14" s="133" t="s">
        <v>133</v>
      </c>
      <c r="D14" s="134" t="s">
        <v>346</v>
      </c>
      <c r="E14" s="105" t="s">
        <v>339</v>
      </c>
      <c r="F14" s="103"/>
      <c r="G14" s="101" t="s">
        <v>99</v>
      </c>
      <c r="H14" s="102"/>
      <c r="I14" s="102"/>
      <c r="J14" s="102"/>
      <c r="K14" s="102"/>
    </row>
    <row r="15" spans="1:11" s="106" customFormat="1" ht="42" customHeight="1">
      <c r="A15" s="103"/>
      <c r="B15" s="104">
        <v>41777.395833333336</v>
      </c>
      <c r="C15" s="133" t="s">
        <v>230</v>
      </c>
      <c r="D15" s="134" t="s">
        <v>347</v>
      </c>
      <c r="E15" s="105" t="s">
        <v>339</v>
      </c>
      <c r="F15" s="103"/>
      <c r="G15" s="101" t="s">
        <v>100</v>
      </c>
      <c r="H15" s="102"/>
      <c r="I15" s="102"/>
      <c r="J15" s="102"/>
      <c r="K15" s="102"/>
    </row>
    <row r="16" spans="1:11" s="106" customFormat="1" ht="43.5" customHeight="1">
      <c r="A16" s="103"/>
      <c r="B16" s="104">
        <v>41777.40625</v>
      </c>
      <c r="C16" s="133" t="s">
        <v>477</v>
      </c>
      <c r="D16" s="203">
        <v>530</v>
      </c>
      <c r="E16" s="105" t="s">
        <v>339</v>
      </c>
      <c r="F16" s="103"/>
      <c r="G16" s="121" t="s">
        <v>41</v>
      </c>
      <c r="H16" s="107"/>
      <c r="I16" s="107"/>
      <c r="J16" s="107"/>
      <c r="K16" s="107"/>
    </row>
    <row r="17" spans="1:11" s="106" customFormat="1" ht="43.5" customHeight="1">
      <c r="A17" s="103"/>
      <c r="B17" s="104">
        <v>41777.416666666664</v>
      </c>
      <c r="C17" s="133" t="s">
        <v>286</v>
      </c>
      <c r="D17" s="203">
        <v>3660</v>
      </c>
      <c r="E17" s="105" t="s">
        <v>339</v>
      </c>
      <c r="F17" s="103"/>
      <c r="G17" s="120" t="s">
        <v>37</v>
      </c>
      <c r="H17" s="107"/>
      <c r="I17" s="107"/>
      <c r="J17" s="107"/>
      <c r="K17" s="107"/>
    </row>
    <row r="18" spans="1:11" s="106" customFormat="1" ht="43.5" customHeight="1">
      <c r="A18" s="103"/>
      <c r="B18" s="104">
        <v>41777.46527777778</v>
      </c>
      <c r="C18" s="133" t="s">
        <v>135</v>
      </c>
      <c r="D18" s="134" t="s">
        <v>339</v>
      </c>
      <c r="E18" s="105" t="s">
        <v>339</v>
      </c>
      <c r="F18" s="103"/>
      <c r="G18" s="120" t="s">
        <v>38</v>
      </c>
      <c r="H18" s="107"/>
      <c r="I18" s="107"/>
      <c r="J18" s="107"/>
      <c r="K18" s="107"/>
    </row>
    <row r="19" spans="1:11" s="106" customFormat="1" ht="43.5" customHeight="1">
      <c r="A19" s="103"/>
      <c r="B19" s="104"/>
      <c r="C19" s="211" t="s">
        <v>216</v>
      </c>
      <c r="D19" s="204"/>
      <c r="E19" s="340" t="s">
        <v>339</v>
      </c>
      <c r="F19" s="103"/>
      <c r="G19" s="120" t="s">
        <v>39</v>
      </c>
      <c r="H19" s="107"/>
      <c r="I19" s="107"/>
      <c r="J19" s="107"/>
      <c r="K19" s="107"/>
    </row>
    <row r="20" spans="1:11" s="108" customFormat="1" ht="43.5" customHeight="1">
      <c r="A20" s="103"/>
      <c r="B20" s="96"/>
      <c r="C20" s="96"/>
      <c r="D20" s="96"/>
      <c r="E20" s="193"/>
      <c r="F20" s="103"/>
      <c r="G20" s="120" t="s">
        <v>40</v>
      </c>
      <c r="H20" s="107"/>
      <c r="I20" s="107"/>
      <c r="J20" s="107"/>
      <c r="K20" s="107"/>
    </row>
    <row r="21" spans="1:11" s="108" customFormat="1" ht="43.5" customHeight="1">
      <c r="A21" s="195"/>
      <c r="B21" s="111"/>
      <c r="C21" s="99"/>
      <c r="D21" s="99"/>
      <c r="E21" s="99"/>
      <c r="F21" s="195"/>
      <c r="G21" s="121" t="s">
        <v>45</v>
      </c>
      <c r="H21" s="107"/>
      <c r="I21" s="109"/>
      <c r="J21" s="109"/>
      <c r="K21" s="109"/>
    </row>
    <row r="22" spans="1:11" s="108" customFormat="1" ht="43.5" customHeight="1">
      <c r="A22" s="195"/>
      <c r="B22" s="106"/>
      <c r="C22" s="106"/>
      <c r="D22" s="106"/>
      <c r="E22" s="106"/>
      <c r="F22" s="195"/>
      <c r="G22" s="119" t="s">
        <v>42</v>
      </c>
      <c r="H22" s="110"/>
      <c r="I22" s="109"/>
      <c r="J22" s="109"/>
      <c r="K22" s="109"/>
    </row>
    <row r="23" spans="1:11" s="106" customFormat="1" ht="43.5" customHeight="1">
      <c r="A23" s="195"/>
      <c r="F23" s="195"/>
      <c r="G23" s="119" t="s">
        <v>43</v>
      </c>
      <c r="H23" s="110"/>
      <c r="I23" s="109"/>
      <c r="J23" s="109"/>
      <c r="K23" s="109"/>
    </row>
    <row r="24" spans="1:11" s="106" customFormat="1" ht="31.5" customHeight="1">
      <c r="A24" s="196"/>
      <c r="F24" s="197"/>
      <c r="G24" s="119" t="s">
        <v>44</v>
      </c>
      <c r="H24" s="110"/>
      <c r="I24" s="109"/>
      <c r="J24" s="109"/>
      <c r="K24" s="109"/>
    </row>
    <row r="25" spans="1:11" s="106" customFormat="1" ht="42.75" customHeight="1">
      <c r="A25" s="196"/>
      <c r="B25" s="114"/>
      <c r="C25" s="114"/>
      <c r="D25" s="114"/>
      <c r="E25" s="114"/>
      <c r="F25" s="197"/>
      <c r="I25" s="112"/>
      <c r="J25" s="112"/>
      <c r="K25" s="112"/>
    </row>
    <row r="26" spans="1:6" s="106" customFormat="1" ht="46.5" customHeight="1">
      <c r="A26" s="196"/>
      <c r="B26" s="114"/>
      <c r="C26" s="114"/>
      <c r="D26" s="114"/>
      <c r="E26" s="114"/>
      <c r="F26" s="198"/>
    </row>
    <row r="27" spans="1:6" s="106" customFormat="1" ht="39" customHeight="1">
      <c r="A27" s="113"/>
      <c r="B27" s="114"/>
      <c r="C27" s="114"/>
      <c r="D27" s="114"/>
      <c r="E27" s="114"/>
      <c r="F27" s="113"/>
    </row>
    <row r="28" spans="1:11" s="106" customFormat="1" ht="72" customHeight="1">
      <c r="A28" s="113"/>
      <c r="B28" s="114"/>
      <c r="C28" s="114"/>
      <c r="D28" s="114"/>
      <c r="E28" s="114"/>
      <c r="F28" s="113"/>
      <c r="G28" s="114"/>
      <c r="H28" s="114"/>
      <c r="I28" s="114"/>
      <c r="J28" s="114"/>
      <c r="K28" s="114"/>
    </row>
    <row r="29" spans="1:6" s="114" customFormat="1" ht="78.75" customHeight="1">
      <c r="A29" s="115"/>
      <c r="B29" s="116"/>
      <c r="C29" s="116"/>
      <c r="D29" s="116"/>
      <c r="E29" s="116"/>
      <c r="F29" s="115"/>
    </row>
    <row r="30" spans="1:6" s="114" customFormat="1" ht="48.75" customHeight="1">
      <c r="A30" s="115"/>
      <c r="B30" s="116"/>
      <c r="C30" s="116"/>
      <c r="D30" s="116"/>
      <c r="E30" s="116"/>
      <c r="F30" s="115"/>
    </row>
    <row r="31" spans="1:6" s="114" customFormat="1" ht="38.25" customHeight="1">
      <c r="A31" s="115"/>
      <c r="B31" s="116"/>
      <c r="C31" s="116"/>
      <c r="D31" s="116"/>
      <c r="E31" s="116"/>
      <c r="F31" s="115"/>
    </row>
    <row r="32" spans="1:11" s="114" customFormat="1" ht="52.5" customHeight="1">
      <c r="A32" s="115"/>
      <c r="B32" s="116"/>
      <c r="C32" s="116"/>
      <c r="D32" s="116"/>
      <c r="E32" s="116"/>
      <c r="F32" s="115"/>
      <c r="G32" s="116"/>
      <c r="H32" s="116"/>
      <c r="I32" s="116"/>
      <c r="J32" s="116"/>
      <c r="K32" s="116"/>
    </row>
    <row r="33" spans="1:6" s="116" customFormat="1" ht="94.5" customHeight="1">
      <c r="A33" s="117"/>
      <c r="F33" s="117"/>
    </row>
    <row r="34" spans="1:6" s="116" customFormat="1" ht="34.5" customHeight="1">
      <c r="A34" s="117"/>
      <c r="F34" s="117"/>
    </row>
    <row r="35" s="116" customFormat="1" ht="47.25" customHeight="1"/>
    <row r="36" s="116" customFormat="1" ht="36.75" customHeight="1"/>
    <row r="37" spans="2:5" s="116" customFormat="1" ht="47.25" customHeight="1">
      <c r="B37" s="118"/>
      <c r="C37" s="98"/>
      <c r="D37" s="98"/>
      <c r="E37" s="98"/>
    </row>
    <row r="38" spans="2:5" s="116" customFormat="1" ht="51" customHeight="1">
      <c r="B38" s="118"/>
      <c r="C38" s="98"/>
      <c r="D38" s="98"/>
      <c r="E38" s="98"/>
    </row>
    <row r="39" spans="2:5" s="116" customFormat="1" ht="56.25" customHeight="1">
      <c r="B39" s="118"/>
      <c r="C39" s="98"/>
      <c r="D39" s="98"/>
      <c r="E39" s="98"/>
    </row>
    <row r="40" spans="2:11" s="116" customFormat="1" ht="49.5" customHeight="1">
      <c r="B40" s="118"/>
      <c r="C40" s="98"/>
      <c r="D40" s="98"/>
      <c r="E40" s="98"/>
      <c r="G40" s="98"/>
      <c r="H40" s="98"/>
      <c r="I40" s="98"/>
      <c r="J40" s="98"/>
      <c r="K40" s="98"/>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G1:G3"/>
    <mergeCell ref="B5:C5"/>
    <mergeCell ref="D5:E5"/>
    <mergeCell ref="B12:C12"/>
    <mergeCell ref="D12:E12"/>
    <mergeCell ref="B3:E3"/>
    <mergeCell ref="B2:E2"/>
    <mergeCell ref="B4:E4"/>
  </mergeCells>
  <hyperlinks>
    <hyperlink ref="C7" location="'100m.'!C3" display="100 Metre"/>
    <hyperlink ref="C14" location="'800m.'!A1" display="800 Metre"/>
    <hyperlink ref="C10" location="Yüksek!D3" display="Yüksek  Atlama"/>
    <hyperlink ref="C18" location="'4x100m.'!A1" display="4x100 Metre"/>
    <hyperlink ref="C16" location="UZUN!A1" display="Uzun Atlama"/>
    <hyperlink ref="C19" location="'Genel Puan Tablosu'!A1" display="Genel Puan Durumu"/>
    <hyperlink ref="C11"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63"/>
  <sheetViews>
    <sheetView view="pageBreakPreview" zoomScale="98" zoomScaleSheetLayoutView="98" zoomScalePageLayoutView="0" workbookViewId="0" topLeftCell="A1">
      <pane ySplit="1" topLeftCell="A4" activePane="bottomLeft" state="frozen"/>
      <selection pane="topLeft" activeCell="B31" sqref="B31"/>
      <selection pane="bottomLeft" activeCell="G15" sqref="G15"/>
    </sheetView>
  </sheetViews>
  <sheetFormatPr defaultColWidth="6.140625" defaultRowHeight="12.75"/>
  <cols>
    <col min="1" max="1" width="6.140625" style="128" customWidth="1"/>
    <col min="2" max="2" width="16.00390625" style="201" hidden="1" customWidth="1"/>
    <col min="3" max="3" width="8.7109375" style="179" customWidth="1"/>
    <col min="4" max="4" width="16.8515625" style="130" hidden="1" customWidth="1"/>
    <col min="5" max="5" width="12.7109375" style="128" bestFit="1" customWidth="1"/>
    <col min="6" max="6" width="27.28125" style="125" bestFit="1" customWidth="1"/>
    <col min="7" max="7" width="23.140625" style="202" bestFit="1" customWidth="1"/>
    <col min="8" max="8" width="12.421875" style="178" customWidth="1"/>
    <col min="9" max="9" width="9.57421875" style="131" hidden="1" customWidth="1"/>
    <col min="10" max="11" width="8.57421875" style="132" customWidth="1"/>
    <col min="12" max="12" width="8.57421875" style="130" customWidth="1"/>
    <col min="13" max="16384" width="6.140625" style="125" customWidth="1"/>
  </cols>
  <sheetData>
    <row r="1" spans="1:12" ht="44.25" customHeight="1">
      <c r="A1" s="494" t="str">
        <f>'YARIŞMA BİLGİLERİ'!F19</f>
        <v>Anadolu Yıldızlar Ligi Final Yarışmaları</v>
      </c>
      <c r="B1" s="494"/>
      <c r="C1" s="494"/>
      <c r="D1" s="494"/>
      <c r="E1" s="494"/>
      <c r="F1" s="495"/>
      <c r="G1" s="495"/>
      <c r="H1" s="495"/>
      <c r="I1" s="495"/>
      <c r="J1" s="494"/>
      <c r="K1" s="494"/>
      <c r="L1" s="494"/>
    </row>
    <row r="2" spans="1:12" ht="44.25" customHeight="1">
      <c r="A2" s="496" t="str">
        <f>'YARIŞMA BİLGİLERİ'!F21</f>
        <v>Yıldız Kızlar</v>
      </c>
      <c r="B2" s="496"/>
      <c r="C2" s="496"/>
      <c r="D2" s="496"/>
      <c r="E2" s="496"/>
      <c r="F2" s="496"/>
      <c r="G2" s="199" t="s">
        <v>79</v>
      </c>
      <c r="H2" s="180"/>
      <c r="I2" s="497">
        <f ca="1">NOW()</f>
        <v>41777.717049074075</v>
      </c>
      <c r="J2" s="497"/>
      <c r="K2" s="497"/>
      <c r="L2" s="497"/>
    </row>
    <row r="3" spans="1:12" s="128" customFormat="1" ht="45" customHeight="1">
      <c r="A3" s="126" t="s">
        <v>25</v>
      </c>
      <c r="B3" s="127" t="s">
        <v>29</v>
      </c>
      <c r="C3" s="127" t="s">
        <v>69</v>
      </c>
      <c r="D3" s="127" t="s">
        <v>103</v>
      </c>
      <c r="E3" s="126" t="s">
        <v>21</v>
      </c>
      <c r="F3" s="126" t="s">
        <v>7</v>
      </c>
      <c r="G3" s="126" t="s">
        <v>46</v>
      </c>
      <c r="H3" s="177" t="s">
        <v>129</v>
      </c>
      <c r="I3" s="174" t="s">
        <v>48</v>
      </c>
      <c r="J3" s="175" t="s">
        <v>126</v>
      </c>
      <c r="K3" s="175" t="s">
        <v>127</v>
      </c>
      <c r="L3" s="176" t="s">
        <v>128</v>
      </c>
    </row>
    <row r="4" spans="1:12" s="129" customFormat="1" ht="24.75" customHeight="1">
      <c r="A4" s="93">
        <v>1</v>
      </c>
      <c r="B4" s="272" t="str">
        <f>CONCATENATE(H4,"-",J4,"-",K4)</f>
        <v>100M-2-5</v>
      </c>
      <c r="C4" s="273">
        <v>816</v>
      </c>
      <c r="D4" s="273"/>
      <c r="E4" s="274">
        <v>37073</v>
      </c>
      <c r="F4" s="275" t="s">
        <v>602</v>
      </c>
      <c r="G4" s="276" t="s">
        <v>484</v>
      </c>
      <c r="H4" s="277" t="s">
        <v>136</v>
      </c>
      <c r="I4" s="278"/>
      <c r="J4" s="279" t="s">
        <v>572</v>
      </c>
      <c r="K4" s="279" t="s">
        <v>576</v>
      </c>
      <c r="L4" s="280"/>
    </row>
    <row r="5" spans="1:12" s="129" customFormat="1" ht="24.75" customHeight="1">
      <c r="A5" s="93">
        <v>2</v>
      </c>
      <c r="B5" s="272" t="str">
        <f>CONCATENATE(H5,"-",J5,"-",K5)</f>
        <v>300M-2-5</v>
      </c>
      <c r="C5" s="273">
        <v>943</v>
      </c>
      <c r="D5" s="273"/>
      <c r="E5" s="274">
        <v>36628</v>
      </c>
      <c r="F5" s="275" t="s">
        <v>485</v>
      </c>
      <c r="G5" s="276" t="s">
        <v>484</v>
      </c>
      <c r="H5" s="277" t="s">
        <v>283</v>
      </c>
      <c r="I5" s="278"/>
      <c r="J5" s="279" t="s">
        <v>572</v>
      </c>
      <c r="K5" s="279" t="s">
        <v>576</v>
      </c>
      <c r="L5" s="280"/>
    </row>
    <row r="6" spans="1:12" s="129" customFormat="1" ht="24.75" customHeight="1">
      <c r="A6" s="93">
        <v>3</v>
      </c>
      <c r="B6" s="272" t="str">
        <f>CONCATENATE(H6,"-",J6,"-",K6)</f>
        <v>800M-1-10</v>
      </c>
      <c r="C6" s="273">
        <v>943</v>
      </c>
      <c r="D6" s="273"/>
      <c r="E6" s="274">
        <v>36628</v>
      </c>
      <c r="F6" s="275" t="s">
        <v>485</v>
      </c>
      <c r="G6" s="276" t="s">
        <v>484</v>
      </c>
      <c r="H6" s="277" t="s">
        <v>125</v>
      </c>
      <c r="I6" s="278"/>
      <c r="J6" s="279" t="s">
        <v>571</v>
      </c>
      <c r="K6" s="279" t="s">
        <v>601</v>
      </c>
      <c r="L6" s="280"/>
    </row>
    <row r="7" spans="1:12" s="129" customFormat="1" ht="24.75" customHeight="1">
      <c r="A7" s="93">
        <v>4</v>
      </c>
      <c r="B7" s="272" t="str">
        <f>CONCATENATE(H7,"-",J7,"-",K7)</f>
        <v>1500M-1-10</v>
      </c>
      <c r="C7" s="273">
        <v>942</v>
      </c>
      <c r="D7" s="273"/>
      <c r="E7" s="274">
        <v>36718</v>
      </c>
      <c r="F7" s="275" t="s">
        <v>486</v>
      </c>
      <c r="G7" s="276" t="s">
        <v>484</v>
      </c>
      <c r="H7" s="277" t="s">
        <v>353</v>
      </c>
      <c r="I7" s="278"/>
      <c r="J7" s="279" t="s">
        <v>571</v>
      </c>
      <c r="K7" s="279" t="s">
        <v>601</v>
      </c>
      <c r="L7" s="280"/>
    </row>
    <row r="8" spans="1:12" s="129" customFormat="1" ht="24.75" customHeight="1">
      <c r="A8" s="93">
        <v>5</v>
      </c>
      <c r="B8" s="272" t="str">
        <f>CONCATENATE(H8,"-",J8,"-",K8)</f>
        <v>100M.ENG-2-5</v>
      </c>
      <c r="C8" s="273">
        <v>944</v>
      </c>
      <c r="D8" s="273"/>
      <c r="E8" s="274">
        <v>36526</v>
      </c>
      <c r="F8" s="275" t="s">
        <v>487</v>
      </c>
      <c r="G8" s="276" t="s">
        <v>484</v>
      </c>
      <c r="H8" s="277" t="s">
        <v>255</v>
      </c>
      <c r="I8" s="278"/>
      <c r="J8" s="279" t="s">
        <v>572</v>
      </c>
      <c r="K8" s="279" t="s">
        <v>576</v>
      </c>
      <c r="L8" s="280"/>
    </row>
    <row r="9" spans="1:12" s="129" customFormat="1" ht="24.75" customHeight="1">
      <c r="A9" s="93">
        <v>6</v>
      </c>
      <c r="B9" s="272" t="str">
        <f>CONCATENATE(H9,"-",L9)</f>
        <v>UZUN-5</v>
      </c>
      <c r="C9" s="273">
        <v>941</v>
      </c>
      <c r="D9" s="273"/>
      <c r="E9" s="274">
        <v>36709</v>
      </c>
      <c r="F9" s="275" t="s">
        <v>483</v>
      </c>
      <c r="G9" s="276" t="s">
        <v>484</v>
      </c>
      <c r="H9" s="277" t="s">
        <v>49</v>
      </c>
      <c r="I9" s="278"/>
      <c r="J9" s="279"/>
      <c r="K9" s="279"/>
      <c r="L9" s="280">
        <v>5</v>
      </c>
    </row>
    <row r="10" spans="1:12" s="129" customFormat="1" ht="24.75" customHeight="1">
      <c r="A10" s="93">
        <v>7</v>
      </c>
      <c r="B10" s="272" t="str">
        <f>CONCATENATE(H10,"-",L10)</f>
        <v>YÜKSEK-5</v>
      </c>
      <c r="C10" s="273">
        <v>944</v>
      </c>
      <c r="D10" s="273"/>
      <c r="E10" s="274">
        <v>36526</v>
      </c>
      <c r="F10" s="275" t="s">
        <v>487</v>
      </c>
      <c r="G10" s="276" t="s">
        <v>484</v>
      </c>
      <c r="H10" s="277" t="s">
        <v>50</v>
      </c>
      <c r="I10" s="278"/>
      <c r="J10" s="279"/>
      <c r="K10" s="279"/>
      <c r="L10" s="280">
        <v>5</v>
      </c>
    </row>
    <row r="11" spans="1:12" s="129" customFormat="1" ht="24.75" customHeight="1">
      <c r="A11" s="93">
        <v>8</v>
      </c>
      <c r="B11" s="272" t="str">
        <f>CONCATENATE(H11,"-",L11)</f>
        <v>GÜLLE-5</v>
      </c>
      <c r="C11" s="273">
        <v>945</v>
      </c>
      <c r="D11" s="273"/>
      <c r="E11" s="274">
        <v>36631</v>
      </c>
      <c r="F11" s="275" t="s">
        <v>488</v>
      </c>
      <c r="G11" s="276" t="s">
        <v>484</v>
      </c>
      <c r="H11" s="277" t="s">
        <v>257</v>
      </c>
      <c r="I11" s="278"/>
      <c r="J11" s="279"/>
      <c r="K11" s="279"/>
      <c r="L11" s="280">
        <v>5</v>
      </c>
    </row>
    <row r="12" spans="1:12" s="129" customFormat="1" ht="24.75" customHeight="1">
      <c r="A12" s="93">
        <v>9</v>
      </c>
      <c r="B12" s="272" t="str">
        <f>CONCATENATE(H12,"-",L12)</f>
        <v>CİRİT-5</v>
      </c>
      <c r="C12" s="273">
        <v>945</v>
      </c>
      <c r="D12" s="273"/>
      <c r="E12" s="274">
        <v>36631</v>
      </c>
      <c r="F12" s="275" t="s">
        <v>488</v>
      </c>
      <c r="G12" s="276" t="s">
        <v>484</v>
      </c>
      <c r="H12" s="277" t="s">
        <v>285</v>
      </c>
      <c r="I12" s="278"/>
      <c r="J12" s="279"/>
      <c r="K12" s="279"/>
      <c r="L12" s="280">
        <v>5</v>
      </c>
    </row>
    <row r="13" spans="1:12" s="129" customFormat="1" ht="63">
      <c r="A13" s="93">
        <v>10</v>
      </c>
      <c r="B13" s="272" t="str">
        <f aca="true" t="shared" si="0" ref="B13:B18">CONCATENATE(H13,"-",J13,"-",K13)</f>
        <v>4X100M-2-5</v>
      </c>
      <c r="C13" s="273" t="s">
        <v>628</v>
      </c>
      <c r="D13" s="273"/>
      <c r="E13" s="274" t="s">
        <v>629</v>
      </c>
      <c r="F13" s="275" t="s">
        <v>627</v>
      </c>
      <c r="G13" s="276" t="s">
        <v>484</v>
      </c>
      <c r="H13" s="277" t="s">
        <v>137</v>
      </c>
      <c r="I13" s="278"/>
      <c r="J13" s="279" t="s">
        <v>572</v>
      </c>
      <c r="K13" s="279" t="s">
        <v>576</v>
      </c>
      <c r="L13" s="280"/>
    </row>
    <row r="14" spans="1:12" s="217" customFormat="1" ht="24.75" customHeight="1">
      <c r="A14" s="93">
        <v>11</v>
      </c>
      <c r="B14" s="281" t="str">
        <f t="shared" si="0"/>
        <v>100M-1-7</v>
      </c>
      <c r="C14" s="282">
        <v>758</v>
      </c>
      <c r="D14" s="282"/>
      <c r="E14" s="283">
        <v>36526</v>
      </c>
      <c r="F14" s="284" t="s">
        <v>489</v>
      </c>
      <c r="G14" s="285" t="s">
        <v>490</v>
      </c>
      <c r="H14" s="286" t="s">
        <v>136</v>
      </c>
      <c r="I14" s="287"/>
      <c r="J14" s="288" t="s">
        <v>571</v>
      </c>
      <c r="K14" s="288" t="s">
        <v>586</v>
      </c>
      <c r="L14" s="289"/>
    </row>
    <row r="15" spans="1:12" s="217" customFormat="1" ht="24.75" customHeight="1">
      <c r="A15" s="93">
        <v>12</v>
      </c>
      <c r="B15" s="281" t="str">
        <f t="shared" si="0"/>
        <v>300M-1-7</v>
      </c>
      <c r="C15" s="291">
        <v>760</v>
      </c>
      <c r="D15" s="291"/>
      <c r="E15" s="292">
        <v>36923</v>
      </c>
      <c r="F15" s="293" t="s">
        <v>491</v>
      </c>
      <c r="G15" s="285" t="s">
        <v>490</v>
      </c>
      <c r="H15" s="286" t="s">
        <v>283</v>
      </c>
      <c r="I15" s="287"/>
      <c r="J15" s="288" t="s">
        <v>571</v>
      </c>
      <c r="K15" s="288" t="s">
        <v>586</v>
      </c>
      <c r="L15" s="289"/>
    </row>
    <row r="16" spans="1:12" s="217" customFormat="1" ht="24.75" customHeight="1">
      <c r="A16" s="93">
        <v>13</v>
      </c>
      <c r="B16" s="290" t="str">
        <f t="shared" si="0"/>
        <v>800M-1-6</v>
      </c>
      <c r="C16" s="291">
        <v>762</v>
      </c>
      <c r="D16" s="291"/>
      <c r="E16" s="292">
        <v>36756</v>
      </c>
      <c r="F16" s="293" t="s">
        <v>587</v>
      </c>
      <c r="G16" s="294" t="s">
        <v>490</v>
      </c>
      <c r="H16" s="295" t="s">
        <v>125</v>
      </c>
      <c r="I16" s="296"/>
      <c r="J16" s="288" t="s">
        <v>571</v>
      </c>
      <c r="K16" s="288" t="s">
        <v>584</v>
      </c>
      <c r="L16" s="289"/>
    </row>
    <row r="17" spans="1:12" s="217" customFormat="1" ht="24.75" customHeight="1">
      <c r="A17" s="93">
        <v>14</v>
      </c>
      <c r="B17" s="290" t="str">
        <f t="shared" si="0"/>
        <v>1500M-1-6</v>
      </c>
      <c r="C17" s="291">
        <v>763</v>
      </c>
      <c r="D17" s="291"/>
      <c r="E17" s="292">
        <v>36668</v>
      </c>
      <c r="F17" s="293" t="s">
        <v>588</v>
      </c>
      <c r="G17" s="294" t="s">
        <v>490</v>
      </c>
      <c r="H17" s="295" t="s">
        <v>353</v>
      </c>
      <c r="I17" s="296"/>
      <c r="J17" s="288" t="s">
        <v>571</v>
      </c>
      <c r="K17" s="288" t="s">
        <v>584</v>
      </c>
      <c r="L17" s="289"/>
    </row>
    <row r="18" spans="1:12" s="217" customFormat="1" ht="24.75" customHeight="1">
      <c r="A18" s="93">
        <v>15</v>
      </c>
      <c r="B18" s="290" t="str">
        <f t="shared" si="0"/>
        <v>100M.ENG-1-7</v>
      </c>
      <c r="C18" s="291">
        <v>761</v>
      </c>
      <c r="D18" s="291"/>
      <c r="E18" s="292">
        <v>36678</v>
      </c>
      <c r="F18" s="293" t="s">
        <v>589</v>
      </c>
      <c r="G18" s="294" t="s">
        <v>490</v>
      </c>
      <c r="H18" s="295" t="s">
        <v>255</v>
      </c>
      <c r="I18" s="296"/>
      <c r="J18" s="288" t="s">
        <v>571</v>
      </c>
      <c r="K18" s="288" t="s">
        <v>586</v>
      </c>
      <c r="L18" s="289"/>
    </row>
    <row r="19" spans="1:12" s="217" customFormat="1" ht="24.75" customHeight="1">
      <c r="A19" s="93">
        <v>16</v>
      </c>
      <c r="B19" s="290" t="str">
        <f>CONCATENATE(H19,"-",L19)</f>
        <v>UZUN-10</v>
      </c>
      <c r="C19" s="291">
        <v>759</v>
      </c>
      <c r="D19" s="291"/>
      <c r="E19" s="292">
        <v>37257</v>
      </c>
      <c r="F19" s="293" t="s">
        <v>492</v>
      </c>
      <c r="G19" s="294" t="s">
        <v>490</v>
      </c>
      <c r="H19" s="295" t="s">
        <v>49</v>
      </c>
      <c r="I19" s="296"/>
      <c r="J19" s="288"/>
      <c r="K19" s="288"/>
      <c r="L19" s="289">
        <v>10</v>
      </c>
    </row>
    <row r="20" spans="1:12" s="217" customFormat="1" ht="24.75" customHeight="1">
      <c r="A20" s="93">
        <v>17</v>
      </c>
      <c r="B20" s="290" t="str">
        <f>CONCATENATE(H20,"-",L20)</f>
        <v>YÜKSEK-10</v>
      </c>
      <c r="C20" s="291">
        <v>765</v>
      </c>
      <c r="D20" s="291"/>
      <c r="E20" s="292"/>
      <c r="F20" s="293" t="s">
        <v>590</v>
      </c>
      <c r="G20" s="294" t="s">
        <v>490</v>
      </c>
      <c r="H20" s="295" t="s">
        <v>50</v>
      </c>
      <c r="I20" s="296"/>
      <c r="J20" s="288"/>
      <c r="K20" s="288"/>
      <c r="L20" s="289">
        <v>10</v>
      </c>
    </row>
    <row r="21" spans="1:12" s="217" customFormat="1" ht="24.75" customHeight="1">
      <c r="A21" s="93">
        <v>18</v>
      </c>
      <c r="B21" s="290" t="str">
        <f>CONCATENATE(H21,"-",L21)</f>
        <v>GÜLLE-10</v>
      </c>
      <c r="C21" s="291">
        <v>766</v>
      </c>
      <c r="D21" s="291"/>
      <c r="E21" s="292">
        <v>37257</v>
      </c>
      <c r="F21" s="293" t="s">
        <v>493</v>
      </c>
      <c r="G21" s="294" t="s">
        <v>490</v>
      </c>
      <c r="H21" s="295" t="s">
        <v>257</v>
      </c>
      <c r="I21" s="296"/>
      <c r="J21" s="288"/>
      <c r="K21" s="288"/>
      <c r="L21" s="289">
        <v>10</v>
      </c>
    </row>
    <row r="22" spans="1:12" s="217" customFormat="1" ht="24.75" customHeight="1">
      <c r="A22" s="93">
        <v>19</v>
      </c>
      <c r="B22" s="290" t="str">
        <f>CONCATENATE(H22,"-",L22)</f>
        <v>CİRİT-10</v>
      </c>
      <c r="C22" s="291">
        <v>766</v>
      </c>
      <c r="D22" s="291"/>
      <c r="E22" s="292">
        <v>37257</v>
      </c>
      <c r="F22" s="293" t="s">
        <v>493</v>
      </c>
      <c r="G22" s="294" t="s">
        <v>490</v>
      </c>
      <c r="H22" s="295" t="s">
        <v>285</v>
      </c>
      <c r="I22" s="296"/>
      <c r="J22" s="288"/>
      <c r="K22" s="288"/>
      <c r="L22" s="289">
        <v>10</v>
      </c>
    </row>
    <row r="23" spans="1:12" s="217" customFormat="1" ht="63">
      <c r="A23" s="93">
        <v>20</v>
      </c>
      <c r="B23" s="290" t="str">
        <f aca="true" t="shared" si="1" ref="B23:B28">CONCATENATE(H23,"-",J23,"-",K23)</f>
        <v>4X100M-1-7</v>
      </c>
      <c r="C23" s="291" t="s">
        <v>592</v>
      </c>
      <c r="D23" s="291"/>
      <c r="E23" s="292" t="s">
        <v>593</v>
      </c>
      <c r="F23" s="293" t="s">
        <v>591</v>
      </c>
      <c r="G23" s="294" t="s">
        <v>490</v>
      </c>
      <c r="H23" s="295" t="s">
        <v>137</v>
      </c>
      <c r="I23" s="296"/>
      <c r="J23" s="288" t="s">
        <v>571</v>
      </c>
      <c r="K23" s="288" t="s">
        <v>586</v>
      </c>
      <c r="L23" s="289"/>
    </row>
    <row r="24" spans="1:12" s="129" customFormat="1" ht="24.75" customHeight="1">
      <c r="A24" s="93">
        <v>21</v>
      </c>
      <c r="B24" s="297" t="str">
        <f t="shared" si="1"/>
        <v>100M-2-3</v>
      </c>
      <c r="C24" s="298">
        <v>772</v>
      </c>
      <c r="D24" s="298"/>
      <c r="E24" s="299">
        <v>36588</v>
      </c>
      <c r="F24" s="300" t="s">
        <v>494</v>
      </c>
      <c r="G24" s="301" t="s">
        <v>495</v>
      </c>
      <c r="H24" s="302" t="s">
        <v>136</v>
      </c>
      <c r="I24" s="303"/>
      <c r="J24" s="304" t="s">
        <v>572</v>
      </c>
      <c r="K24" s="304" t="s">
        <v>573</v>
      </c>
      <c r="L24" s="305"/>
    </row>
    <row r="25" spans="1:12" s="129" customFormat="1" ht="24.75" customHeight="1">
      <c r="A25" s="93">
        <v>22</v>
      </c>
      <c r="B25" s="297" t="str">
        <f t="shared" si="1"/>
        <v>300M-2-3</v>
      </c>
      <c r="C25" s="298">
        <v>773</v>
      </c>
      <c r="D25" s="298"/>
      <c r="E25" s="299">
        <v>36836</v>
      </c>
      <c r="F25" s="300" t="s">
        <v>496</v>
      </c>
      <c r="G25" s="301" t="s">
        <v>495</v>
      </c>
      <c r="H25" s="302" t="s">
        <v>283</v>
      </c>
      <c r="I25" s="303"/>
      <c r="J25" s="304" t="s">
        <v>572</v>
      </c>
      <c r="K25" s="304" t="s">
        <v>573</v>
      </c>
      <c r="L25" s="305"/>
    </row>
    <row r="26" spans="1:12" s="129" customFormat="1" ht="24.75" customHeight="1">
      <c r="A26" s="93">
        <v>23</v>
      </c>
      <c r="B26" s="272" t="str">
        <f t="shared" si="1"/>
        <v>800M-1-8</v>
      </c>
      <c r="C26" s="273">
        <v>774</v>
      </c>
      <c r="D26" s="273"/>
      <c r="E26" s="274">
        <v>36681</v>
      </c>
      <c r="F26" s="275" t="s">
        <v>497</v>
      </c>
      <c r="G26" s="276" t="s">
        <v>495</v>
      </c>
      <c r="H26" s="277" t="s">
        <v>125</v>
      </c>
      <c r="I26" s="278"/>
      <c r="J26" s="304" t="s">
        <v>571</v>
      </c>
      <c r="K26" s="304" t="s">
        <v>595</v>
      </c>
      <c r="L26" s="305"/>
    </row>
    <row r="27" spans="1:12" s="129" customFormat="1" ht="24.75" customHeight="1">
      <c r="A27" s="93">
        <v>24</v>
      </c>
      <c r="B27" s="272" t="str">
        <f t="shared" si="1"/>
        <v>1500M-1-8</v>
      </c>
      <c r="C27" s="273">
        <v>774</v>
      </c>
      <c r="D27" s="273"/>
      <c r="E27" s="274">
        <v>36681</v>
      </c>
      <c r="F27" s="275" t="s">
        <v>497</v>
      </c>
      <c r="G27" s="276" t="s">
        <v>495</v>
      </c>
      <c r="H27" s="277" t="s">
        <v>353</v>
      </c>
      <c r="I27" s="278"/>
      <c r="J27" s="304" t="s">
        <v>571</v>
      </c>
      <c r="K27" s="304" t="s">
        <v>595</v>
      </c>
      <c r="L27" s="305"/>
    </row>
    <row r="28" spans="1:12" s="129" customFormat="1" ht="24.75" customHeight="1">
      <c r="A28" s="93">
        <v>25</v>
      </c>
      <c r="B28" s="272" t="str">
        <f t="shared" si="1"/>
        <v>100M.ENG-2-3</v>
      </c>
      <c r="C28" s="273">
        <v>775</v>
      </c>
      <c r="D28" s="273"/>
      <c r="E28" s="274">
        <v>37104</v>
      </c>
      <c r="F28" s="275" t="s">
        <v>498</v>
      </c>
      <c r="G28" s="276" t="s">
        <v>495</v>
      </c>
      <c r="H28" s="277" t="s">
        <v>255</v>
      </c>
      <c r="I28" s="278"/>
      <c r="J28" s="304" t="s">
        <v>572</v>
      </c>
      <c r="K28" s="304" t="s">
        <v>573</v>
      </c>
      <c r="L28" s="305"/>
    </row>
    <row r="29" spans="1:12" s="129" customFormat="1" ht="24.75" customHeight="1">
      <c r="A29" s="93">
        <v>26</v>
      </c>
      <c r="B29" s="272" t="str">
        <f>CONCATENATE(H29,"-",L29)</f>
        <v>UZUN-11</v>
      </c>
      <c r="C29" s="273">
        <v>776</v>
      </c>
      <c r="D29" s="273"/>
      <c r="E29" s="274">
        <v>36632</v>
      </c>
      <c r="F29" s="275" t="s">
        <v>499</v>
      </c>
      <c r="G29" s="276" t="s">
        <v>495</v>
      </c>
      <c r="H29" s="277" t="s">
        <v>49</v>
      </c>
      <c r="I29" s="278"/>
      <c r="J29" s="304"/>
      <c r="K29" s="304"/>
      <c r="L29" s="305">
        <v>11</v>
      </c>
    </row>
    <row r="30" spans="1:12" s="129" customFormat="1" ht="24.75" customHeight="1">
      <c r="A30" s="93">
        <v>27</v>
      </c>
      <c r="B30" s="272" t="str">
        <f>CONCATENATE(H30,"-",L30)</f>
        <v>YÜKSEK-11</v>
      </c>
      <c r="C30" s="298">
        <v>773</v>
      </c>
      <c r="D30" s="298"/>
      <c r="E30" s="299">
        <v>36836</v>
      </c>
      <c r="F30" s="300" t="s">
        <v>496</v>
      </c>
      <c r="G30" s="276" t="s">
        <v>495</v>
      </c>
      <c r="H30" s="277" t="s">
        <v>50</v>
      </c>
      <c r="I30" s="278"/>
      <c r="J30" s="304"/>
      <c r="K30" s="304"/>
      <c r="L30" s="305">
        <v>11</v>
      </c>
    </row>
    <row r="31" spans="1:12" s="129" customFormat="1" ht="24.75" customHeight="1">
      <c r="A31" s="93">
        <v>28</v>
      </c>
      <c r="B31" s="272" t="str">
        <f>CONCATENATE(H31,"-",L31)</f>
        <v>GÜLLE-11</v>
      </c>
      <c r="C31" s="273">
        <v>778</v>
      </c>
      <c r="D31" s="273"/>
      <c r="E31" s="274">
        <v>36719</v>
      </c>
      <c r="F31" s="275" t="s">
        <v>500</v>
      </c>
      <c r="G31" s="276" t="s">
        <v>495</v>
      </c>
      <c r="H31" s="277" t="s">
        <v>257</v>
      </c>
      <c r="I31" s="278"/>
      <c r="J31" s="304"/>
      <c r="K31" s="304"/>
      <c r="L31" s="305">
        <v>11</v>
      </c>
    </row>
    <row r="32" spans="1:12" s="129" customFormat="1" ht="24.75" customHeight="1">
      <c r="A32" s="93">
        <v>29</v>
      </c>
      <c r="B32" s="272" t="str">
        <f>CONCATENATE(H32,"-",L32)</f>
        <v>CİRİT-11</v>
      </c>
      <c r="C32" s="273">
        <v>778</v>
      </c>
      <c r="D32" s="273"/>
      <c r="E32" s="274">
        <v>36719</v>
      </c>
      <c r="F32" s="275" t="s">
        <v>500</v>
      </c>
      <c r="G32" s="276" t="s">
        <v>495</v>
      </c>
      <c r="H32" s="277" t="s">
        <v>285</v>
      </c>
      <c r="I32" s="278"/>
      <c r="J32" s="304"/>
      <c r="K32" s="304"/>
      <c r="L32" s="305">
        <v>11</v>
      </c>
    </row>
    <row r="33" spans="1:12" s="129" customFormat="1" ht="63">
      <c r="A33" s="93">
        <v>30</v>
      </c>
      <c r="B33" s="272" t="str">
        <f aca="true" t="shared" si="2" ref="B33:B38">CONCATENATE(H33,"-",J33,"-",K33)</f>
        <v>4X100M-2-3</v>
      </c>
      <c r="C33" s="273" t="s">
        <v>501</v>
      </c>
      <c r="D33" s="273"/>
      <c r="E33" s="274" t="s">
        <v>502</v>
      </c>
      <c r="F33" s="275" t="s">
        <v>538</v>
      </c>
      <c r="G33" s="276" t="s">
        <v>495</v>
      </c>
      <c r="H33" s="277" t="s">
        <v>137</v>
      </c>
      <c r="I33" s="278"/>
      <c r="J33" s="304" t="s">
        <v>572</v>
      </c>
      <c r="K33" s="304" t="s">
        <v>573</v>
      </c>
      <c r="L33" s="305"/>
    </row>
    <row r="34" spans="1:12" s="129" customFormat="1" ht="24.75" customHeight="1">
      <c r="A34" s="93">
        <v>31</v>
      </c>
      <c r="B34" s="297" t="str">
        <f t="shared" si="2"/>
        <v>100M-1-6</v>
      </c>
      <c r="C34" s="282">
        <v>261</v>
      </c>
      <c r="D34" s="282"/>
      <c r="E34" s="283">
        <v>36976</v>
      </c>
      <c r="F34" s="284" t="s">
        <v>503</v>
      </c>
      <c r="G34" s="285" t="s">
        <v>504</v>
      </c>
      <c r="H34" s="286" t="s">
        <v>136</v>
      </c>
      <c r="I34" s="287"/>
      <c r="J34" s="288" t="s">
        <v>571</v>
      </c>
      <c r="K34" s="288" t="s">
        <v>584</v>
      </c>
      <c r="L34" s="289"/>
    </row>
    <row r="35" spans="1:12" s="129" customFormat="1" ht="24.75" customHeight="1">
      <c r="A35" s="93">
        <v>32</v>
      </c>
      <c r="B35" s="297" t="str">
        <f t="shared" si="2"/>
        <v>300M-1-6</v>
      </c>
      <c r="C35" s="282">
        <v>261</v>
      </c>
      <c r="D35" s="282"/>
      <c r="E35" s="283">
        <v>36976</v>
      </c>
      <c r="F35" s="284" t="s">
        <v>503</v>
      </c>
      <c r="G35" s="285" t="s">
        <v>504</v>
      </c>
      <c r="H35" s="286" t="s">
        <v>283</v>
      </c>
      <c r="I35" s="287"/>
      <c r="J35" s="288" t="s">
        <v>571</v>
      </c>
      <c r="K35" s="288" t="s">
        <v>584</v>
      </c>
      <c r="L35" s="289"/>
    </row>
    <row r="36" spans="1:12" s="129" customFormat="1" ht="24.75" customHeight="1">
      <c r="A36" s="93">
        <v>33</v>
      </c>
      <c r="B36" s="272" t="str">
        <f t="shared" si="2"/>
        <v>800M-1-5</v>
      </c>
      <c r="C36" s="291">
        <v>258</v>
      </c>
      <c r="D36" s="291"/>
      <c r="E36" s="292">
        <v>36685</v>
      </c>
      <c r="F36" s="293" t="s">
        <v>505</v>
      </c>
      <c r="G36" s="294" t="s">
        <v>504</v>
      </c>
      <c r="H36" s="295" t="s">
        <v>125</v>
      </c>
      <c r="I36" s="296"/>
      <c r="J36" s="288" t="s">
        <v>571</v>
      </c>
      <c r="K36" s="288" t="s">
        <v>576</v>
      </c>
      <c r="L36" s="289"/>
    </row>
    <row r="37" spans="1:12" s="129" customFormat="1" ht="24.75" customHeight="1">
      <c r="A37" s="93">
        <v>34</v>
      </c>
      <c r="B37" s="272" t="str">
        <f t="shared" si="2"/>
        <v>1500M-1-5</v>
      </c>
      <c r="C37" s="291">
        <v>258</v>
      </c>
      <c r="D37" s="291"/>
      <c r="E37" s="292">
        <v>36685</v>
      </c>
      <c r="F37" s="293" t="s">
        <v>505</v>
      </c>
      <c r="G37" s="294" t="s">
        <v>504</v>
      </c>
      <c r="H37" s="295" t="s">
        <v>353</v>
      </c>
      <c r="I37" s="296"/>
      <c r="J37" s="288" t="s">
        <v>571</v>
      </c>
      <c r="K37" s="288" t="s">
        <v>576</v>
      </c>
      <c r="L37" s="289"/>
    </row>
    <row r="38" spans="1:12" s="129" customFormat="1" ht="24.75" customHeight="1">
      <c r="A38" s="93">
        <v>35</v>
      </c>
      <c r="B38" s="272" t="str">
        <f t="shared" si="2"/>
        <v>100M.ENG-1-6</v>
      </c>
      <c r="C38" s="291">
        <v>262</v>
      </c>
      <c r="D38" s="291"/>
      <c r="E38" s="292">
        <v>36794</v>
      </c>
      <c r="F38" s="293" t="s">
        <v>506</v>
      </c>
      <c r="G38" s="294" t="s">
        <v>504</v>
      </c>
      <c r="H38" s="295" t="s">
        <v>255</v>
      </c>
      <c r="I38" s="296"/>
      <c r="J38" s="288" t="s">
        <v>571</v>
      </c>
      <c r="K38" s="288" t="s">
        <v>584</v>
      </c>
      <c r="L38" s="289"/>
    </row>
    <row r="39" spans="1:12" s="129" customFormat="1" ht="24.75" customHeight="1">
      <c r="A39" s="93">
        <v>36</v>
      </c>
      <c r="B39" s="272" t="str">
        <f>CONCATENATE(H39,"-",L39)</f>
        <v>UZUN-2</v>
      </c>
      <c r="C39" s="291">
        <v>262</v>
      </c>
      <c r="D39" s="291"/>
      <c r="E39" s="292">
        <v>36794</v>
      </c>
      <c r="F39" s="293" t="s">
        <v>506</v>
      </c>
      <c r="G39" s="294" t="s">
        <v>504</v>
      </c>
      <c r="H39" s="295" t="s">
        <v>49</v>
      </c>
      <c r="I39" s="296"/>
      <c r="J39" s="288"/>
      <c r="K39" s="288"/>
      <c r="L39" s="289">
        <v>2</v>
      </c>
    </row>
    <row r="40" spans="1:12" s="129" customFormat="1" ht="24.75" customHeight="1">
      <c r="A40" s="93">
        <v>37</v>
      </c>
      <c r="B40" s="272" t="str">
        <f>CONCATENATE(H40,"-",L40)</f>
        <v>YÜKSEK-2</v>
      </c>
      <c r="C40" s="291">
        <v>259</v>
      </c>
      <c r="D40" s="291"/>
      <c r="E40" s="292">
        <v>36535</v>
      </c>
      <c r="F40" s="293" t="s">
        <v>507</v>
      </c>
      <c r="G40" s="294" t="s">
        <v>504</v>
      </c>
      <c r="H40" s="295" t="s">
        <v>50</v>
      </c>
      <c r="I40" s="296"/>
      <c r="J40" s="288"/>
      <c r="K40" s="288"/>
      <c r="L40" s="289">
        <v>2</v>
      </c>
    </row>
    <row r="41" spans="1:12" s="129" customFormat="1" ht="24.75" customHeight="1">
      <c r="A41" s="93">
        <v>38</v>
      </c>
      <c r="B41" s="272" t="str">
        <f>CONCATENATE(H41,"-",L41)</f>
        <v>GÜLLE-2</v>
      </c>
      <c r="C41" s="291">
        <v>260</v>
      </c>
      <c r="D41" s="291"/>
      <c r="E41" s="292">
        <v>36619</v>
      </c>
      <c r="F41" s="293" t="s">
        <v>585</v>
      </c>
      <c r="G41" s="294" t="s">
        <v>504</v>
      </c>
      <c r="H41" s="295" t="s">
        <v>257</v>
      </c>
      <c r="I41" s="296"/>
      <c r="J41" s="288"/>
      <c r="K41" s="288"/>
      <c r="L41" s="289">
        <v>2</v>
      </c>
    </row>
    <row r="42" spans="1:12" s="129" customFormat="1" ht="24.75" customHeight="1">
      <c r="A42" s="93">
        <v>39</v>
      </c>
      <c r="B42" s="272" t="str">
        <f>CONCATENATE(H42,"-",L42)</f>
        <v>CİRİT-2</v>
      </c>
      <c r="C42" s="291">
        <v>263</v>
      </c>
      <c r="D42" s="291"/>
      <c r="E42" s="292">
        <v>37144</v>
      </c>
      <c r="F42" s="293" t="s">
        <v>508</v>
      </c>
      <c r="G42" s="294" t="s">
        <v>504</v>
      </c>
      <c r="H42" s="295" t="s">
        <v>285</v>
      </c>
      <c r="I42" s="296"/>
      <c r="J42" s="288"/>
      <c r="K42" s="288"/>
      <c r="L42" s="289">
        <v>2</v>
      </c>
    </row>
    <row r="43" spans="1:12" s="129" customFormat="1" ht="63">
      <c r="A43" s="93">
        <v>40</v>
      </c>
      <c r="B43" s="373" t="str">
        <f aca="true" t="shared" si="3" ref="B43:B48">CONCATENATE(H43,"-",J43,"-",K43)</f>
        <v>4X100M-1-6</v>
      </c>
      <c r="C43" s="291" t="s">
        <v>616</v>
      </c>
      <c r="D43" s="374"/>
      <c r="E43" s="375" t="s">
        <v>615</v>
      </c>
      <c r="F43" s="293" t="s">
        <v>614</v>
      </c>
      <c r="G43" s="293" t="s">
        <v>504</v>
      </c>
      <c r="H43" s="295" t="s">
        <v>137</v>
      </c>
      <c r="I43" s="376"/>
      <c r="J43" s="288" t="s">
        <v>571</v>
      </c>
      <c r="K43" s="288" t="s">
        <v>584</v>
      </c>
      <c r="L43" s="377"/>
    </row>
    <row r="44" spans="1:12" s="129" customFormat="1" ht="24.75" customHeight="1">
      <c r="A44" s="93">
        <v>41</v>
      </c>
      <c r="B44" s="297" t="str">
        <f t="shared" si="3"/>
        <v>100M-1-4</v>
      </c>
      <c r="C44" s="298">
        <v>267</v>
      </c>
      <c r="D44" s="298">
        <v>10420390964</v>
      </c>
      <c r="E44" s="299">
        <v>36973</v>
      </c>
      <c r="F44" s="300" t="s">
        <v>509</v>
      </c>
      <c r="G44" s="301" t="s">
        <v>510</v>
      </c>
      <c r="H44" s="302" t="s">
        <v>136</v>
      </c>
      <c r="I44" s="303"/>
      <c r="J44" s="304" t="s">
        <v>571</v>
      </c>
      <c r="K44" s="304" t="s">
        <v>574</v>
      </c>
      <c r="L44" s="305"/>
    </row>
    <row r="45" spans="1:12" s="129" customFormat="1" ht="24.75" customHeight="1">
      <c r="A45" s="93">
        <v>42</v>
      </c>
      <c r="B45" s="297" t="str">
        <f t="shared" si="3"/>
        <v>300M-1-4</v>
      </c>
      <c r="C45" s="298">
        <v>266</v>
      </c>
      <c r="D45" s="298">
        <v>10879435872</v>
      </c>
      <c r="E45" s="299">
        <v>36702</v>
      </c>
      <c r="F45" s="300" t="s">
        <v>511</v>
      </c>
      <c r="G45" s="301" t="s">
        <v>510</v>
      </c>
      <c r="H45" s="302" t="s">
        <v>283</v>
      </c>
      <c r="I45" s="303"/>
      <c r="J45" s="304" t="s">
        <v>571</v>
      </c>
      <c r="K45" s="304" t="s">
        <v>574</v>
      </c>
      <c r="L45" s="305"/>
    </row>
    <row r="46" spans="1:12" s="129" customFormat="1" ht="24.75" customHeight="1">
      <c r="A46" s="93">
        <v>43</v>
      </c>
      <c r="B46" s="272" t="str">
        <f t="shared" si="3"/>
        <v>800M-1-3</v>
      </c>
      <c r="C46" s="273">
        <v>269</v>
      </c>
      <c r="D46" s="273">
        <v>15763171652</v>
      </c>
      <c r="E46" s="274">
        <v>36951</v>
      </c>
      <c r="F46" s="275" t="s">
        <v>512</v>
      </c>
      <c r="G46" s="276" t="s">
        <v>510</v>
      </c>
      <c r="H46" s="277" t="s">
        <v>125</v>
      </c>
      <c r="I46" s="278"/>
      <c r="J46" s="304" t="s">
        <v>571</v>
      </c>
      <c r="K46" s="304" t="s">
        <v>573</v>
      </c>
      <c r="L46" s="305"/>
    </row>
    <row r="47" spans="1:12" s="129" customFormat="1" ht="24.75" customHeight="1">
      <c r="A47" s="93">
        <v>44</v>
      </c>
      <c r="B47" s="272" t="str">
        <f t="shared" si="3"/>
        <v>1500M-1-3</v>
      </c>
      <c r="C47" s="273">
        <v>269</v>
      </c>
      <c r="D47" s="273">
        <v>15763171652</v>
      </c>
      <c r="E47" s="274">
        <v>36951</v>
      </c>
      <c r="F47" s="275" t="s">
        <v>512</v>
      </c>
      <c r="G47" s="276" t="s">
        <v>510</v>
      </c>
      <c r="H47" s="277" t="s">
        <v>353</v>
      </c>
      <c r="I47" s="278"/>
      <c r="J47" s="304" t="s">
        <v>571</v>
      </c>
      <c r="K47" s="304" t="s">
        <v>573</v>
      </c>
      <c r="L47" s="305"/>
    </row>
    <row r="48" spans="1:12" s="129" customFormat="1" ht="24.75" customHeight="1">
      <c r="A48" s="93">
        <v>45</v>
      </c>
      <c r="B48" s="272" t="str">
        <f t="shared" si="3"/>
        <v>100M.ENG-1-4</v>
      </c>
      <c r="C48" s="273">
        <v>270</v>
      </c>
      <c r="D48" s="273">
        <v>21952061994</v>
      </c>
      <c r="E48" s="274">
        <v>36803</v>
      </c>
      <c r="F48" s="275" t="s">
        <v>513</v>
      </c>
      <c r="G48" s="276" t="s">
        <v>510</v>
      </c>
      <c r="H48" s="277" t="s">
        <v>255</v>
      </c>
      <c r="I48" s="278"/>
      <c r="J48" s="304" t="s">
        <v>571</v>
      </c>
      <c r="K48" s="304" t="s">
        <v>574</v>
      </c>
      <c r="L48" s="305"/>
    </row>
    <row r="49" spans="1:12" s="129" customFormat="1" ht="24.75" customHeight="1">
      <c r="A49" s="93">
        <v>46</v>
      </c>
      <c r="B49" s="272" t="str">
        <f>CONCATENATE(H49,"-",L49)</f>
        <v>UZUN-1</v>
      </c>
      <c r="C49" s="273">
        <v>271</v>
      </c>
      <c r="D49" s="273">
        <v>21955061830</v>
      </c>
      <c r="E49" s="274">
        <v>36803</v>
      </c>
      <c r="F49" s="275" t="s">
        <v>514</v>
      </c>
      <c r="G49" s="276" t="s">
        <v>510</v>
      </c>
      <c r="H49" s="277" t="s">
        <v>49</v>
      </c>
      <c r="I49" s="278"/>
      <c r="J49" s="304"/>
      <c r="K49" s="304"/>
      <c r="L49" s="305">
        <v>1</v>
      </c>
    </row>
    <row r="50" spans="1:12" s="129" customFormat="1" ht="24.75" customHeight="1">
      <c r="A50" s="93">
        <v>47</v>
      </c>
      <c r="B50" s="272" t="str">
        <f>CONCATENATE(H50,"-",L50)</f>
        <v>YÜKSEK-1</v>
      </c>
      <c r="C50" s="273">
        <v>270</v>
      </c>
      <c r="D50" s="273">
        <v>21952061994</v>
      </c>
      <c r="E50" s="274">
        <v>36803</v>
      </c>
      <c r="F50" s="275" t="s">
        <v>513</v>
      </c>
      <c r="G50" s="276" t="s">
        <v>510</v>
      </c>
      <c r="H50" s="277" t="s">
        <v>50</v>
      </c>
      <c r="I50" s="278"/>
      <c r="J50" s="304"/>
      <c r="K50" s="304"/>
      <c r="L50" s="305">
        <v>1</v>
      </c>
    </row>
    <row r="51" spans="1:12" s="129" customFormat="1" ht="24.75" customHeight="1">
      <c r="A51" s="93">
        <v>48</v>
      </c>
      <c r="B51" s="272" t="str">
        <f>CONCATENATE(H51,"-",L51)</f>
        <v>GÜLLE-1</v>
      </c>
      <c r="C51" s="273">
        <v>268</v>
      </c>
      <c r="D51" s="273">
        <v>10822441020</v>
      </c>
      <c r="E51" s="274">
        <v>36702</v>
      </c>
      <c r="F51" s="275" t="s">
        <v>515</v>
      </c>
      <c r="G51" s="276" t="s">
        <v>510</v>
      </c>
      <c r="H51" s="277" t="s">
        <v>257</v>
      </c>
      <c r="I51" s="278"/>
      <c r="J51" s="304"/>
      <c r="K51" s="304"/>
      <c r="L51" s="305">
        <v>1</v>
      </c>
    </row>
    <row r="52" spans="1:12" s="129" customFormat="1" ht="24.75" customHeight="1">
      <c r="A52" s="93">
        <v>49</v>
      </c>
      <c r="B52" s="272" t="str">
        <f>CONCATENATE(H52,"-",L52)</f>
        <v>CİRİT-1</v>
      </c>
      <c r="C52" s="273">
        <v>266</v>
      </c>
      <c r="D52" s="273">
        <v>10879435872</v>
      </c>
      <c r="E52" s="274">
        <v>36702</v>
      </c>
      <c r="F52" s="275" t="s">
        <v>511</v>
      </c>
      <c r="G52" s="276" t="s">
        <v>510</v>
      </c>
      <c r="H52" s="277" t="s">
        <v>285</v>
      </c>
      <c r="I52" s="278"/>
      <c r="J52" s="304"/>
      <c r="K52" s="304"/>
      <c r="L52" s="305">
        <v>1</v>
      </c>
    </row>
    <row r="53" spans="1:12" s="129" customFormat="1" ht="63">
      <c r="A53" s="93">
        <v>50</v>
      </c>
      <c r="B53" s="272" t="str">
        <f aca="true" t="shared" si="4" ref="B53:B58">CONCATENATE(H53,"-",J53,"-",K53)</f>
        <v>4X100M-1-4</v>
      </c>
      <c r="C53" s="273" t="s">
        <v>516</v>
      </c>
      <c r="D53" s="273" t="s">
        <v>517</v>
      </c>
      <c r="E53" s="274" t="s">
        <v>518</v>
      </c>
      <c r="F53" s="275" t="s">
        <v>575</v>
      </c>
      <c r="G53" s="276" t="s">
        <v>510</v>
      </c>
      <c r="H53" s="277" t="s">
        <v>137</v>
      </c>
      <c r="I53" s="278"/>
      <c r="J53" s="304" t="s">
        <v>571</v>
      </c>
      <c r="K53" s="304" t="s">
        <v>574</v>
      </c>
      <c r="L53" s="305"/>
    </row>
    <row r="54" spans="1:12" s="217" customFormat="1" ht="24.75" customHeight="1">
      <c r="A54" s="93">
        <v>51</v>
      </c>
      <c r="B54" s="281" t="str">
        <f t="shared" si="4"/>
        <v>100M-1-2</v>
      </c>
      <c r="C54" s="282">
        <v>400</v>
      </c>
      <c r="D54" s="282"/>
      <c r="E54" s="283">
        <v>36526</v>
      </c>
      <c r="F54" s="284" t="s">
        <v>519</v>
      </c>
      <c r="G54" s="285" t="s">
        <v>520</v>
      </c>
      <c r="H54" s="286" t="s">
        <v>136</v>
      </c>
      <c r="I54" s="287"/>
      <c r="J54" s="288" t="s">
        <v>571</v>
      </c>
      <c r="K54" s="288" t="s">
        <v>572</v>
      </c>
      <c r="L54" s="289"/>
    </row>
    <row r="55" spans="1:12" s="217" customFormat="1" ht="24.75" customHeight="1">
      <c r="A55" s="93">
        <v>52</v>
      </c>
      <c r="B55" s="281" t="str">
        <f t="shared" si="4"/>
        <v>300M-1-2</v>
      </c>
      <c r="C55" s="282">
        <v>400</v>
      </c>
      <c r="D55" s="282"/>
      <c r="E55" s="283">
        <v>36526</v>
      </c>
      <c r="F55" s="284" t="s">
        <v>519</v>
      </c>
      <c r="G55" s="285" t="s">
        <v>520</v>
      </c>
      <c r="H55" s="286" t="s">
        <v>283</v>
      </c>
      <c r="I55" s="287"/>
      <c r="J55" s="288" t="s">
        <v>571</v>
      </c>
      <c r="K55" s="288" t="s">
        <v>572</v>
      </c>
      <c r="L55" s="289"/>
    </row>
    <row r="56" spans="1:12" s="217" customFormat="1" ht="24.75" customHeight="1">
      <c r="A56" s="93">
        <v>53</v>
      </c>
      <c r="B56" s="290" t="str">
        <f t="shared" si="4"/>
        <v>800M-1-1</v>
      </c>
      <c r="C56" s="291">
        <v>401</v>
      </c>
      <c r="D56" s="291"/>
      <c r="E56" s="292">
        <v>36874</v>
      </c>
      <c r="F56" s="293" t="s">
        <v>521</v>
      </c>
      <c r="G56" s="294" t="s">
        <v>520</v>
      </c>
      <c r="H56" s="295" t="s">
        <v>125</v>
      </c>
      <c r="I56" s="296"/>
      <c r="J56" s="288" t="s">
        <v>571</v>
      </c>
      <c r="K56" s="288" t="s">
        <v>571</v>
      </c>
      <c r="L56" s="289"/>
    </row>
    <row r="57" spans="1:12" s="217" customFormat="1" ht="24.75" customHeight="1">
      <c r="A57" s="93">
        <v>54</v>
      </c>
      <c r="B57" s="290" t="str">
        <f t="shared" si="4"/>
        <v>1500M-1-1</v>
      </c>
      <c r="C57" s="291">
        <v>401</v>
      </c>
      <c r="D57" s="291"/>
      <c r="E57" s="292">
        <v>36874</v>
      </c>
      <c r="F57" s="293" t="s">
        <v>521</v>
      </c>
      <c r="G57" s="294" t="s">
        <v>520</v>
      </c>
      <c r="H57" s="295" t="s">
        <v>353</v>
      </c>
      <c r="I57" s="296"/>
      <c r="J57" s="288" t="s">
        <v>571</v>
      </c>
      <c r="K57" s="288" t="s">
        <v>571</v>
      </c>
      <c r="L57" s="289"/>
    </row>
    <row r="58" spans="1:12" s="217" customFormat="1" ht="24.75" customHeight="1">
      <c r="A58" s="93">
        <v>55</v>
      </c>
      <c r="B58" s="290" t="str">
        <f t="shared" si="4"/>
        <v>100M.ENG-1-2</v>
      </c>
      <c r="C58" s="291">
        <v>402</v>
      </c>
      <c r="D58" s="291"/>
      <c r="E58" s="292">
        <v>36633</v>
      </c>
      <c r="F58" s="293" t="s">
        <v>522</v>
      </c>
      <c r="G58" s="294" t="s">
        <v>520</v>
      </c>
      <c r="H58" s="295" t="s">
        <v>255</v>
      </c>
      <c r="I58" s="296"/>
      <c r="J58" s="288" t="s">
        <v>571</v>
      </c>
      <c r="K58" s="288" t="s">
        <v>572</v>
      </c>
      <c r="L58" s="289"/>
    </row>
    <row r="59" spans="1:12" s="217" customFormat="1" ht="24.75" customHeight="1">
      <c r="A59" s="93">
        <v>56</v>
      </c>
      <c r="B59" s="290" t="str">
        <f>CONCATENATE(H59,"-",L59)</f>
        <v>UZUN-8</v>
      </c>
      <c r="C59" s="291">
        <v>403</v>
      </c>
      <c r="D59" s="291"/>
      <c r="E59" s="292">
        <v>36677</v>
      </c>
      <c r="F59" s="293" t="s">
        <v>523</v>
      </c>
      <c r="G59" s="294" t="s">
        <v>520</v>
      </c>
      <c r="H59" s="295" t="s">
        <v>49</v>
      </c>
      <c r="I59" s="296"/>
      <c r="J59" s="288"/>
      <c r="K59" s="288"/>
      <c r="L59" s="289">
        <v>8</v>
      </c>
    </row>
    <row r="60" spans="1:12" s="217" customFormat="1" ht="24.75" customHeight="1">
      <c r="A60" s="93">
        <v>57</v>
      </c>
      <c r="B60" s="290" t="str">
        <f>CONCATENATE(H60,"-",L60)</f>
        <v>YÜKSEK-8</v>
      </c>
      <c r="C60" s="291">
        <v>404</v>
      </c>
      <c r="D60" s="291"/>
      <c r="E60" s="292">
        <v>36773</v>
      </c>
      <c r="F60" s="293" t="s">
        <v>612</v>
      </c>
      <c r="G60" s="294" t="s">
        <v>520</v>
      </c>
      <c r="H60" s="295" t="s">
        <v>50</v>
      </c>
      <c r="I60" s="296"/>
      <c r="J60" s="288"/>
      <c r="K60" s="288"/>
      <c r="L60" s="289">
        <v>8</v>
      </c>
    </row>
    <row r="61" spans="1:12" s="217" customFormat="1" ht="24.75" customHeight="1">
      <c r="A61" s="93">
        <v>58</v>
      </c>
      <c r="B61" s="290" t="str">
        <f>CONCATENATE(H61,"-",L61)</f>
        <v>GÜLLE-8</v>
      </c>
      <c r="C61" s="291">
        <v>403</v>
      </c>
      <c r="D61" s="291"/>
      <c r="E61" s="292">
        <v>36677</v>
      </c>
      <c r="F61" s="293" t="s">
        <v>523</v>
      </c>
      <c r="G61" s="294" t="s">
        <v>520</v>
      </c>
      <c r="H61" s="295" t="s">
        <v>257</v>
      </c>
      <c r="I61" s="296"/>
      <c r="J61" s="288"/>
      <c r="K61" s="288"/>
      <c r="L61" s="289">
        <v>8</v>
      </c>
    </row>
    <row r="62" spans="1:12" s="217" customFormat="1" ht="24.75" customHeight="1">
      <c r="A62" s="93">
        <v>59</v>
      </c>
      <c r="B62" s="290" t="str">
        <f>CONCATENATE(H62,"-",L62)</f>
        <v>CİRİT-8</v>
      </c>
      <c r="C62" s="291">
        <v>406</v>
      </c>
      <c r="D62" s="291"/>
      <c r="E62" s="292">
        <v>36611</v>
      </c>
      <c r="F62" s="293" t="s">
        <v>524</v>
      </c>
      <c r="G62" s="294" t="s">
        <v>520</v>
      </c>
      <c r="H62" s="295" t="s">
        <v>285</v>
      </c>
      <c r="I62" s="296"/>
      <c r="J62" s="288"/>
      <c r="K62" s="288"/>
      <c r="L62" s="289">
        <v>8</v>
      </c>
    </row>
    <row r="63" spans="1:12" s="217" customFormat="1" ht="63">
      <c r="A63" s="93">
        <v>60</v>
      </c>
      <c r="B63" s="290" t="str">
        <f aca="true" t="shared" si="5" ref="B63:B68">CONCATENATE(H63,"-",J63,"-",K63)</f>
        <v>4X100M-1-2</v>
      </c>
      <c r="C63" s="291" t="s">
        <v>619</v>
      </c>
      <c r="D63" s="291"/>
      <c r="E63" s="292" t="s">
        <v>618</v>
      </c>
      <c r="F63" s="293" t="s">
        <v>617</v>
      </c>
      <c r="G63" s="294" t="s">
        <v>520</v>
      </c>
      <c r="H63" s="295" t="s">
        <v>137</v>
      </c>
      <c r="I63" s="296"/>
      <c r="J63" s="288" t="s">
        <v>571</v>
      </c>
      <c r="K63" s="288" t="s">
        <v>572</v>
      </c>
      <c r="L63" s="289"/>
    </row>
    <row r="64" spans="1:12" s="217" customFormat="1" ht="24.75" customHeight="1">
      <c r="A64" s="93">
        <v>61</v>
      </c>
      <c r="B64" s="281" t="str">
        <f t="shared" si="5"/>
        <v>100M-2-6</v>
      </c>
      <c r="C64" s="298">
        <v>229</v>
      </c>
      <c r="D64" s="298"/>
      <c r="E64" s="299">
        <v>36595</v>
      </c>
      <c r="F64" s="300" t="s">
        <v>525</v>
      </c>
      <c r="G64" s="301" t="s">
        <v>526</v>
      </c>
      <c r="H64" s="302" t="s">
        <v>136</v>
      </c>
      <c r="I64" s="303"/>
      <c r="J64" s="304" t="s">
        <v>572</v>
      </c>
      <c r="K64" s="304" t="s">
        <v>584</v>
      </c>
      <c r="L64" s="305"/>
    </row>
    <row r="65" spans="1:12" s="217" customFormat="1" ht="24.75" customHeight="1">
      <c r="A65" s="93">
        <v>62</v>
      </c>
      <c r="B65" s="281" t="str">
        <f t="shared" si="5"/>
        <v>300M-2-6</v>
      </c>
      <c r="C65" s="298">
        <v>229</v>
      </c>
      <c r="D65" s="298"/>
      <c r="E65" s="299">
        <v>36595</v>
      </c>
      <c r="F65" s="300" t="s">
        <v>525</v>
      </c>
      <c r="G65" s="301" t="s">
        <v>526</v>
      </c>
      <c r="H65" s="302" t="s">
        <v>283</v>
      </c>
      <c r="I65" s="303"/>
      <c r="J65" s="304" t="s">
        <v>572</v>
      </c>
      <c r="K65" s="304" t="s">
        <v>584</v>
      </c>
      <c r="L65" s="305"/>
    </row>
    <row r="66" spans="1:12" s="217" customFormat="1" ht="24.75" customHeight="1">
      <c r="A66" s="93">
        <v>63</v>
      </c>
      <c r="B66" s="290" t="str">
        <f t="shared" si="5"/>
        <v>800M-1-11</v>
      </c>
      <c r="C66" s="273">
        <v>234</v>
      </c>
      <c r="D66" s="273"/>
      <c r="E66" s="274">
        <v>36572</v>
      </c>
      <c r="F66" s="275" t="s">
        <v>530</v>
      </c>
      <c r="G66" s="276" t="s">
        <v>526</v>
      </c>
      <c r="H66" s="277" t="s">
        <v>125</v>
      </c>
      <c r="I66" s="278"/>
      <c r="J66" s="304" t="s">
        <v>571</v>
      </c>
      <c r="K66" s="304" t="s">
        <v>603</v>
      </c>
      <c r="L66" s="305"/>
    </row>
    <row r="67" spans="1:12" s="217" customFormat="1" ht="24.75" customHeight="1">
      <c r="A67" s="93">
        <v>64</v>
      </c>
      <c r="B67" s="290" t="str">
        <f t="shared" si="5"/>
        <v>1500M-1-11</v>
      </c>
      <c r="C67" s="273">
        <v>230</v>
      </c>
      <c r="D67" s="273"/>
      <c r="E67" s="274">
        <v>37222</v>
      </c>
      <c r="F67" s="275" t="s">
        <v>604</v>
      </c>
      <c r="G67" s="276" t="s">
        <v>526</v>
      </c>
      <c r="H67" s="277" t="s">
        <v>353</v>
      </c>
      <c r="I67" s="278"/>
      <c r="J67" s="304" t="s">
        <v>571</v>
      </c>
      <c r="K67" s="304" t="s">
        <v>603</v>
      </c>
      <c r="L67" s="305"/>
    </row>
    <row r="68" spans="1:12" s="217" customFormat="1" ht="24.75" customHeight="1">
      <c r="A68" s="93">
        <v>65</v>
      </c>
      <c r="B68" s="290" t="str">
        <f t="shared" si="5"/>
        <v>100M.ENG-2-6</v>
      </c>
      <c r="C68" s="273">
        <v>231</v>
      </c>
      <c r="D68" s="273"/>
      <c r="E68" s="274">
        <v>36772</v>
      </c>
      <c r="F68" s="275" t="s">
        <v>527</v>
      </c>
      <c r="G68" s="276" t="s">
        <v>526</v>
      </c>
      <c r="H68" s="277" t="s">
        <v>255</v>
      </c>
      <c r="I68" s="278"/>
      <c r="J68" s="304" t="s">
        <v>572</v>
      </c>
      <c r="K68" s="304" t="s">
        <v>584</v>
      </c>
      <c r="L68" s="305"/>
    </row>
    <row r="69" spans="1:12" s="217" customFormat="1" ht="24.75" customHeight="1">
      <c r="A69" s="93">
        <v>66</v>
      </c>
      <c r="B69" s="290" t="str">
        <f>CONCATENATE(H69,"-",L69)</f>
        <v>UZUN-6</v>
      </c>
      <c r="C69" s="273">
        <v>232</v>
      </c>
      <c r="D69" s="273"/>
      <c r="E69" s="274">
        <v>36916</v>
      </c>
      <c r="F69" s="275" t="s">
        <v>528</v>
      </c>
      <c r="G69" s="276" t="s">
        <v>526</v>
      </c>
      <c r="H69" s="277" t="s">
        <v>49</v>
      </c>
      <c r="I69" s="278"/>
      <c r="J69" s="304"/>
      <c r="K69" s="304"/>
      <c r="L69" s="305">
        <v>6</v>
      </c>
    </row>
    <row r="70" spans="1:12" s="217" customFormat="1" ht="24.75" customHeight="1">
      <c r="A70" s="93">
        <v>67</v>
      </c>
      <c r="B70" s="290" t="str">
        <f>CONCATENATE(H70,"-",L70)</f>
        <v>YÜKSEK-6</v>
      </c>
      <c r="C70" s="273">
        <v>231</v>
      </c>
      <c r="D70" s="273"/>
      <c r="E70" s="274">
        <v>36772</v>
      </c>
      <c r="F70" s="275" t="s">
        <v>527</v>
      </c>
      <c r="G70" s="276" t="s">
        <v>526</v>
      </c>
      <c r="H70" s="277" t="s">
        <v>50</v>
      </c>
      <c r="I70" s="278"/>
      <c r="J70" s="304"/>
      <c r="K70" s="304"/>
      <c r="L70" s="305">
        <v>6</v>
      </c>
    </row>
    <row r="71" spans="1:12" s="217" customFormat="1" ht="24.75" customHeight="1">
      <c r="A71" s="93">
        <v>68</v>
      </c>
      <c r="B71" s="290" t="str">
        <f>CONCATENATE(H71,"-",L71)</f>
        <v>GÜLLE-6</v>
      </c>
      <c r="C71" s="273">
        <v>233</v>
      </c>
      <c r="D71" s="273"/>
      <c r="E71" s="274">
        <v>36537</v>
      </c>
      <c r="F71" s="275" t="s">
        <v>529</v>
      </c>
      <c r="G71" s="276" t="s">
        <v>526</v>
      </c>
      <c r="H71" s="277" t="s">
        <v>257</v>
      </c>
      <c r="I71" s="278"/>
      <c r="J71" s="304"/>
      <c r="K71" s="304"/>
      <c r="L71" s="305">
        <v>6</v>
      </c>
    </row>
    <row r="72" spans="1:12" s="217" customFormat="1" ht="24.75" customHeight="1">
      <c r="A72" s="93">
        <v>69</v>
      </c>
      <c r="B72" s="290" t="str">
        <f>CONCATENATE(H72,"-",L72)</f>
        <v>CİRİT-6</v>
      </c>
      <c r="C72" s="273">
        <v>234</v>
      </c>
      <c r="D72" s="273"/>
      <c r="E72" s="274">
        <v>36572</v>
      </c>
      <c r="F72" s="275" t="s">
        <v>530</v>
      </c>
      <c r="G72" s="276" t="s">
        <v>526</v>
      </c>
      <c r="H72" s="277" t="s">
        <v>285</v>
      </c>
      <c r="I72" s="278"/>
      <c r="J72" s="304"/>
      <c r="K72" s="304"/>
      <c r="L72" s="305">
        <v>6</v>
      </c>
    </row>
    <row r="73" spans="1:12" s="217" customFormat="1" ht="71.25" customHeight="1">
      <c r="A73" s="93">
        <v>70</v>
      </c>
      <c r="B73" s="290" t="str">
        <f aca="true" t="shared" si="6" ref="B73:B78">CONCATENATE(H73,"-",J73,"-",K73)</f>
        <v>4X100M-2-6</v>
      </c>
      <c r="C73" s="273" t="s">
        <v>623</v>
      </c>
      <c r="D73" s="273"/>
      <c r="E73" s="274" t="s">
        <v>622</v>
      </c>
      <c r="F73" s="275" t="s">
        <v>621</v>
      </c>
      <c r="G73" s="276" t="s">
        <v>526</v>
      </c>
      <c r="H73" s="277" t="s">
        <v>137</v>
      </c>
      <c r="I73" s="278"/>
      <c r="J73" s="304" t="s">
        <v>572</v>
      </c>
      <c r="K73" s="304" t="s">
        <v>584</v>
      </c>
      <c r="L73" s="305"/>
    </row>
    <row r="74" spans="1:12" s="217" customFormat="1" ht="24.75" customHeight="1">
      <c r="A74" s="93">
        <v>71</v>
      </c>
      <c r="B74" s="281" t="str">
        <f t="shared" si="6"/>
        <v>100M-2-4</v>
      </c>
      <c r="C74" s="282">
        <v>34</v>
      </c>
      <c r="D74" s="282"/>
      <c r="E74" s="283">
        <v>36686</v>
      </c>
      <c r="F74" s="284" t="s">
        <v>531</v>
      </c>
      <c r="G74" s="285" t="s">
        <v>532</v>
      </c>
      <c r="H74" s="286" t="s">
        <v>136</v>
      </c>
      <c r="I74" s="287"/>
      <c r="J74" s="288" t="s">
        <v>572</v>
      </c>
      <c r="K74" s="288" t="s">
        <v>574</v>
      </c>
      <c r="L74" s="289"/>
    </row>
    <row r="75" spans="1:12" s="217" customFormat="1" ht="24.75" customHeight="1">
      <c r="A75" s="93">
        <v>72</v>
      </c>
      <c r="B75" s="281" t="str">
        <f t="shared" si="6"/>
        <v>300M-2-4</v>
      </c>
      <c r="C75" s="291">
        <v>36</v>
      </c>
      <c r="D75" s="291"/>
      <c r="E75" s="292">
        <v>37153</v>
      </c>
      <c r="F75" s="293" t="s">
        <v>533</v>
      </c>
      <c r="G75" s="285" t="s">
        <v>532</v>
      </c>
      <c r="H75" s="286" t="s">
        <v>283</v>
      </c>
      <c r="I75" s="287"/>
      <c r="J75" s="288" t="s">
        <v>572</v>
      </c>
      <c r="K75" s="288" t="s">
        <v>574</v>
      </c>
      <c r="L75" s="289"/>
    </row>
    <row r="76" spans="1:12" s="217" customFormat="1" ht="24.75" customHeight="1">
      <c r="A76" s="93">
        <v>73</v>
      </c>
      <c r="B76" s="290" t="str">
        <f t="shared" si="6"/>
        <v>800M-1-9</v>
      </c>
      <c r="C76" s="291">
        <v>36</v>
      </c>
      <c r="D76" s="291"/>
      <c r="E76" s="292">
        <v>37153</v>
      </c>
      <c r="F76" s="293" t="s">
        <v>533</v>
      </c>
      <c r="G76" s="294" t="s">
        <v>532</v>
      </c>
      <c r="H76" s="295" t="s">
        <v>125</v>
      </c>
      <c r="I76" s="296"/>
      <c r="J76" s="306" t="s">
        <v>571</v>
      </c>
      <c r="K76" s="306" t="s">
        <v>596</v>
      </c>
      <c r="L76" s="307"/>
    </row>
    <row r="77" spans="1:12" s="217" customFormat="1" ht="24.75" customHeight="1">
      <c r="A77" s="93">
        <v>74</v>
      </c>
      <c r="B77" s="290" t="str">
        <f t="shared" si="6"/>
        <v>1500M-1-9</v>
      </c>
      <c r="C77" s="291">
        <v>37</v>
      </c>
      <c r="D77" s="291">
        <v>27721646836</v>
      </c>
      <c r="E77" s="292">
        <v>36892</v>
      </c>
      <c r="F77" s="293" t="s">
        <v>534</v>
      </c>
      <c r="G77" s="294" t="s">
        <v>532</v>
      </c>
      <c r="H77" s="295" t="s">
        <v>353</v>
      </c>
      <c r="I77" s="296"/>
      <c r="J77" s="306" t="s">
        <v>571</v>
      </c>
      <c r="K77" s="306" t="s">
        <v>596</v>
      </c>
      <c r="L77" s="307"/>
    </row>
    <row r="78" spans="1:12" s="217" customFormat="1" ht="24.75" customHeight="1">
      <c r="A78" s="93">
        <v>75</v>
      </c>
      <c r="B78" s="290" t="str">
        <f t="shared" si="6"/>
        <v>100M.ENG-2-4</v>
      </c>
      <c r="C78" s="291">
        <v>42</v>
      </c>
      <c r="D78" s="291"/>
      <c r="E78" s="292">
        <v>37181</v>
      </c>
      <c r="F78" s="293" t="s">
        <v>597</v>
      </c>
      <c r="G78" s="294" t="s">
        <v>532</v>
      </c>
      <c r="H78" s="295" t="s">
        <v>255</v>
      </c>
      <c r="I78" s="296"/>
      <c r="J78" s="306" t="s">
        <v>572</v>
      </c>
      <c r="K78" s="306" t="s">
        <v>574</v>
      </c>
      <c r="L78" s="307"/>
    </row>
    <row r="79" spans="1:12" s="217" customFormat="1" ht="24.75" customHeight="1">
      <c r="A79" s="93">
        <v>76</v>
      </c>
      <c r="B79" s="290" t="str">
        <f>CONCATENATE(H79,"-",L79)</f>
        <v>UZUN-12</v>
      </c>
      <c r="C79" s="291">
        <v>39</v>
      </c>
      <c r="D79" s="291"/>
      <c r="E79" s="292">
        <v>37026</v>
      </c>
      <c r="F79" s="293" t="s">
        <v>535</v>
      </c>
      <c r="G79" s="294" t="s">
        <v>532</v>
      </c>
      <c r="H79" s="295" t="s">
        <v>49</v>
      </c>
      <c r="I79" s="296"/>
      <c r="J79" s="306"/>
      <c r="K79" s="306"/>
      <c r="L79" s="307">
        <v>12</v>
      </c>
    </row>
    <row r="80" spans="1:12" s="217" customFormat="1" ht="24.75" customHeight="1">
      <c r="A80" s="93">
        <v>77</v>
      </c>
      <c r="B80" s="290" t="str">
        <f>CONCATENATE(H80,"-",L80)</f>
        <v>YÜKSEK-12</v>
      </c>
      <c r="C80" s="291">
        <v>39</v>
      </c>
      <c r="D80" s="291"/>
      <c r="E80" s="292">
        <v>37026</v>
      </c>
      <c r="F80" s="293" t="s">
        <v>535</v>
      </c>
      <c r="G80" s="294" t="s">
        <v>532</v>
      </c>
      <c r="H80" s="295" t="s">
        <v>50</v>
      </c>
      <c r="I80" s="296"/>
      <c r="J80" s="306"/>
      <c r="K80" s="306"/>
      <c r="L80" s="307">
        <v>12</v>
      </c>
    </row>
    <row r="81" spans="1:12" s="217" customFormat="1" ht="24.75" customHeight="1">
      <c r="A81" s="93">
        <v>78</v>
      </c>
      <c r="B81" s="290" t="str">
        <f>CONCATENATE(H81,"-",L81)</f>
        <v>GÜLLE-12</v>
      </c>
      <c r="C81" s="291">
        <v>40</v>
      </c>
      <c r="D81" s="291"/>
      <c r="E81" s="292">
        <v>36661</v>
      </c>
      <c r="F81" s="293" t="s">
        <v>536</v>
      </c>
      <c r="G81" s="294" t="s">
        <v>532</v>
      </c>
      <c r="H81" s="295" t="s">
        <v>257</v>
      </c>
      <c r="I81" s="296"/>
      <c r="J81" s="306"/>
      <c r="K81" s="306"/>
      <c r="L81" s="307">
        <v>12</v>
      </c>
    </row>
    <row r="82" spans="1:12" s="217" customFormat="1" ht="24.75" customHeight="1">
      <c r="A82" s="93">
        <v>79</v>
      </c>
      <c r="B82" s="290" t="str">
        <f>CONCATENATE(H82,"-",L82)</f>
        <v>CİRİT-12</v>
      </c>
      <c r="C82" s="291">
        <v>41</v>
      </c>
      <c r="D82" s="291">
        <v>10049227498</v>
      </c>
      <c r="E82" s="292">
        <v>36794</v>
      </c>
      <c r="F82" s="293" t="s">
        <v>537</v>
      </c>
      <c r="G82" s="294" t="s">
        <v>532</v>
      </c>
      <c r="H82" s="295" t="s">
        <v>285</v>
      </c>
      <c r="I82" s="296"/>
      <c r="J82" s="306"/>
      <c r="K82" s="306"/>
      <c r="L82" s="307">
        <v>12</v>
      </c>
    </row>
    <row r="83" spans="1:12" s="217" customFormat="1" ht="72" customHeight="1">
      <c r="A83" s="93">
        <v>80</v>
      </c>
      <c r="B83" s="290" t="str">
        <f aca="true" t="shared" si="7" ref="B83:B88">CONCATENATE(H83,"-",J83,"-",K83)</f>
        <v>4X100M-2-4</v>
      </c>
      <c r="C83" s="291" t="s">
        <v>599</v>
      </c>
      <c r="D83" s="291"/>
      <c r="E83" s="292" t="s">
        <v>600</v>
      </c>
      <c r="F83" s="293" t="s">
        <v>598</v>
      </c>
      <c r="G83" s="294" t="s">
        <v>532</v>
      </c>
      <c r="H83" s="295" t="s">
        <v>137</v>
      </c>
      <c r="I83" s="296"/>
      <c r="J83" s="306" t="s">
        <v>572</v>
      </c>
      <c r="K83" s="306" t="s">
        <v>574</v>
      </c>
      <c r="L83" s="307"/>
    </row>
    <row r="84" spans="1:12" s="217" customFormat="1" ht="24.75" customHeight="1">
      <c r="A84" s="93">
        <v>81</v>
      </c>
      <c r="B84" s="281" t="str">
        <f t="shared" si="7"/>
        <v>100M-2-7</v>
      </c>
      <c r="C84" s="298">
        <v>10</v>
      </c>
      <c r="D84" s="298"/>
      <c r="E84" s="299">
        <v>36605</v>
      </c>
      <c r="F84" s="300" t="s">
        <v>539</v>
      </c>
      <c r="G84" s="301" t="s">
        <v>540</v>
      </c>
      <c r="H84" s="302" t="s">
        <v>136</v>
      </c>
      <c r="I84" s="303"/>
      <c r="J84" s="304" t="s">
        <v>572</v>
      </c>
      <c r="K84" s="304" t="s">
        <v>586</v>
      </c>
      <c r="L84" s="305"/>
    </row>
    <row r="85" spans="1:12" s="217" customFormat="1" ht="24.75" customHeight="1">
      <c r="A85" s="93">
        <v>82</v>
      </c>
      <c r="B85" s="281" t="str">
        <f t="shared" si="7"/>
        <v>300M-2-7</v>
      </c>
      <c r="C85" s="298">
        <v>11</v>
      </c>
      <c r="D85" s="298"/>
      <c r="E85" s="299">
        <v>36710</v>
      </c>
      <c r="F85" s="300" t="s">
        <v>541</v>
      </c>
      <c r="G85" s="301" t="s">
        <v>540</v>
      </c>
      <c r="H85" s="302" t="s">
        <v>283</v>
      </c>
      <c r="I85" s="303"/>
      <c r="J85" s="304" t="s">
        <v>572</v>
      </c>
      <c r="K85" s="304" t="s">
        <v>586</v>
      </c>
      <c r="L85" s="305"/>
    </row>
    <row r="86" spans="1:12" s="217" customFormat="1" ht="24.75" customHeight="1">
      <c r="A86" s="93">
        <v>83</v>
      </c>
      <c r="B86" s="290" t="str">
        <f t="shared" si="7"/>
        <v>800M-1-12</v>
      </c>
      <c r="C86" s="273">
        <v>13</v>
      </c>
      <c r="D86" s="273"/>
      <c r="E86" s="274">
        <v>36850</v>
      </c>
      <c r="F86" s="275" t="s">
        <v>542</v>
      </c>
      <c r="G86" s="276" t="s">
        <v>540</v>
      </c>
      <c r="H86" s="277" t="s">
        <v>125</v>
      </c>
      <c r="I86" s="278"/>
      <c r="J86" s="279" t="s">
        <v>571</v>
      </c>
      <c r="K86" s="279" t="s">
        <v>605</v>
      </c>
      <c r="L86" s="280"/>
    </row>
    <row r="87" spans="1:12" s="217" customFormat="1" ht="24.75" customHeight="1">
      <c r="A87" s="93">
        <v>84</v>
      </c>
      <c r="B87" s="290" t="str">
        <f t="shared" si="7"/>
        <v>1500M-1-12</v>
      </c>
      <c r="C87" s="273">
        <v>13</v>
      </c>
      <c r="D87" s="273"/>
      <c r="E87" s="274">
        <v>36850</v>
      </c>
      <c r="F87" s="275" t="s">
        <v>542</v>
      </c>
      <c r="G87" s="276" t="s">
        <v>540</v>
      </c>
      <c r="H87" s="277" t="s">
        <v>353</v>
      </c>
      <c r="I87" s="278"/>
      <c r="J87" s="279" t="s">
        <v>571</v>
      </c>
      <c r="K87" s="279" t="s">
        <v>605</v>
      </c>
      <c r="L87" s="280"/>
    </row>
    <row r="88" spans="1:12" s="217" customFormat="1" ht="24.75" customHeight="1">
      <c r="A88" s="93">
        <v>85</v>
      </c>
      <c r="B88" s="290" t="str">
        <f t="shared" si="7"/>
        <v>100M.ENG-2-7</v>
      </c>
      <c r="C88" s="273">
        <v>14</v>
      </c>
      <c r="D88" s="273"/>
      <c r="E88" s="274">
        <v>36947</v>
      </c>
      <c r="F88" s="275" t="s">
        <v>543</v>
      </c>
      <c r="G88" s="276" t="s">
        <v>540</v>
      </c>
      <c r="H88" s="277" t="s">
        <v>255</v>
      </c>
      <c r="I88" s="278"/>
      <c r="J88" s="279" t="s">
        <v>572</v>
      </c>
      <c r="K88" s="279" t="s">
        <v>586</v>
      </c>
      <c r="L88" s="280"/>
    </row>
    <row r="89" spans="1:12" s="217" customFormat="1" ht="24.75" customHeight="1">
      <c r="A89" s="93">
        <v>86</v>
      </c>
      <c r="B89" s="290" t="str">
        <f>CONCATENATE(H89,"-",L89)</f>
        <v>UZUN-7</v>
      </c>
      <c r="C89" s="273">
        <v>15</v>
      </c>
      <c r="D89" s="273"/>
      <c r="E89" s="274">
        <v>36923</v>
      </c>
      <c r="F89" s="275" t="s">
        <v>544</v>
      </c>
      <c r="G89" s="276" t="s">
        <v>540</v>
      </c>
      <c r="H89" s="277" t="s">
        <v>49</v>
      </c>
      <c r="I89" s="278"/>
      <c r="J89" s="279"/>
      <c r="K89" s="279"/>
      <c r="L89" s="280">
        <v>7</v>
      </c>
    </row>
    <row r="90" spans="1:12" s="217" customFormat="1" ht="24.75" customHeight="1">
      <c r="A90" s="93">
        <v>87</v>
      </c>
      <c r="B90" s="290" t="str">
        <f>CONCATENATE(H90,"-",L90)</f>
        <v>YÜKSEK-7</v>
      </c>
      <c r="C90" s="273">
        <v>16</v>
      </c>
      <c r="D90" s="273"/>
      <c r="E90" s="274">
        <v>36563</v>
      </c>
      <c r="F90" s="275" t="s">
        <v>545</v>
      </c>
      <c r="G90" s="276" t="s">
        <v>540</v>
      </c>
      <c r="H90" s="277" t="s">
        <v>50</v>
      </c>
      <c r="I90" s="278"/>
      <c r="J90" s="279"/>
      <c r="K90" s="279"/>
      <c r="L90" s="280">
        <v>7</v>
      </c>
    </row>
    <row r="91" spans="1:12" s="217" customFormat="1" ht="24.75" customHeight="1">
      <c r="A91" s="93">
        <v>88</v>
      </c>
      <c r="B91" s="290" t="str">
        <f>CONCATENATE(H91,"-",L91)</f>
        <v>GÜLLE-7</v>
      </c>
      <c r="C91" s="273">
        <v>17</v>
      </c>
      <c r="D91" s="273"/>
      <c r="E91" s="274">
        <v>36526</v>
      </c>
      <c r="F91" s="275" t="s">
        <v>546</v>
      </c>
      <c r="G91" s="276" t="s">
        <v>540</v>
      </c>
      <c r="H91" s="277" t="s">
        <v>257</v>
      </c>
      <c r="I91" s="278"/>
      <c r="J91" s="279"/>
      <c r="K91" s="279"/>
      <c r="L91" s="280">
        <v>7</v>
      </c>
    </row>
    <row r="92" spans="1:12" s="217" customFormat="1" ht="24.75" customHeight="1">
      <c r="A92" s="93">
        <v>89</v>
      </c>
      <c r="B92" s="290" t="str">
        <f>CONCATENATE(H92,"-",L92)</f>
        <v>CİRİT-7</v>
      </c>
      <c r="C92" s="273">
        <v>18</v>
      </c>
      <c r="D92" s="273"/>
      <c r="E92" s="274">
        <v>36526</v>
      </c>
      <c r="F92" s="275" t="s">
        <v>547</v>
      </c>
      <c r="G92" s="276" t="s">
        <v>540</v>
      </c>
      <c r="H92" s="277" t="s">
        <v>285</v>
      </c>
      <c r="I92" s="278"/>
      <c r="J92" s="279"/>
      <c r="K92" s="279"/>
      <c r="L92" s="280">
        <v>7</v>
      </c>
    </row>
    <row r="93" spans="1:12" s="217" customFormat="1" ht="63">
      <c r="A93" s="93">
        <v>90</v>
      </c>
      <c r="B93" s="290" t="str">
        <f aca="true" t="shared" si="8" ref="B93:B98">CONCATENATE(H93,"-",J93,"-",K93)</f>
        <v>4X100M-2-7</v>
      </c>
      <c r="C93" s="273" t="s">
        <v>626</v>
      </c>
      <c r="D93" s="273"/>
      <c r="E93" s="274" t="s">
        <v>625</v>
      </c>
      <c r="F93" s="275" t="s">
        <v>624</v>
      </c>
      <c r="G93" s="276" t="s">
        <v>540</v>
      </c>
      <c r="H93" s="277" t="s">
        <v>137</v>
      </c>
      <c r="I93" s="278"/>
      <c r="J93" s="279" t="s">
        <v>572</v>
      </c>
      <c r="K93" s="279" t="s">
        <v>586</v>
      </c>
      <c r="L93" s="280"/>
    </row>
    <row r="94" spans="1:12" s="217" customFormat="1" ht="24.75" customHeight="1">
      <c r="A94" s="93">
        <v>91</v>
      </c>
      <c r="B94" s="281" t="str">
        <f t="shared" si="8"/>
        <v>100M-1-5</v>
      </c>
      <c r="C94" s="282">
        <v>657</v>
      </c>
      <c r="D94" s="282"/>
      <c r="E94" s="283">
        <v>37432</v>
      </c>
      <c r="F94" s="284" t="s">
        <v>577</v>
      </c>
      <c r="G94" s="285" t="s">
        <v>548</v>
      </c>
      <c r="H94" s="286" t="s">
        <v>136</v>
      </c>
      <c r="I94" s="287"/>
      <c r="J94" s="288" t="s">
        <v>571</v>
      </c>
      <c r="K94" s="288" t="s">
        <v>576</v>
      </c>
      <c r="L94" s="289"/>
    </row>
    <row r="95" spans="1:12" s="217" customFormat="1" ht="24.75" customHeight="1">
      <c r="A95" s="93">
        <v>92</v>
      </c>
      <c r="B95" s="281" t="str">
        <f t="shared" si="8"/>
        <v>300M-1-5</v>
      </c>
      <c r="C95" s="291">
        <v>655</v>
      </c>
      <c r="D95" s="291"/>
      <c r="E95" s="292">
        <v>36591</v>
      </c>
      <c r="F95" s="293" t="s">
        <v>578</v>
      </c>
      <c r="G95" s="285" t="s">
        <v>548</v>
      </c>
      <c r="H95" s="286" t="s">
        <v>283</v>
      </c>
      <c r="I95" s="287"/>
      <c r="J95" s="288" t="s">
        <v>571</v>
      </c>
      <c r="K95" s="288" t="s">
        <v>576</v>
      </c>
      <c r="L95" s="289"/>
    </row>
    <row r="96" spans="1:12" s="217" customFormat="1" ht="24.75" customHeight="1">
      <c r="A96" s="93">
        <v>93</v>
      </c>
      <c r="B96" s="290" t="str">
        <f t="shared" si="8"/>
        <v>800M-1-4</v>
      </c>
      <c r="C96" s="291">
        <v>655</v>
      </c>
      <c r="D96" s="291"/>
      <c r="E96" s="292">
        <v>36591</v>
      </c>
      <c r="F96" s="293" t="s">
        <v>578</v>
      </c>
      <c r="G96" s="294" t="s">
        <v>548</v>
      </c>
      <c r="H96" s="295" t="s">
        <v>125</v>
      </c>
      <c r="I96" s="296"/>
      <c r="J96" s="288" t="s">
        <v>571</v>
      </c>
      <c r="K96" s="288" t="s">
        <v>574</v>
      </c>
      <c r="L96" s="289"/>
    </row>
    <row r="97" spans="1:12" s="217" customFormat="1" ht="24.75" customHeight="1">
      <c r="A97" s="93">
        <v>94</v>
      </c>
      <c r="B97" s="290" t="str">
        <f t="shared" si="8"/>
        <v>1500M-1-4</v>
      </c>
      <c r="C97" s="291">
        <v>656</v>
      </c>
      <c r="D97" s="291"/>
      <c r="E97" s="292">
        <v>36836</v>
      </c>
      <c r="F97" s="293" t="s">
        <v>579</v>
      </c>
      <c r="G97" s="294" t="s">
        <v>548</v>
      </c>
      <c r="H97" s="295" t="s">
        <v>353</v>
      </c>
      <c r="I97" s="296"/>
      <c r="J97" s="288" t="s">
        <v>571</v>
      </c>
      <c r="K97" s="288" t="s">
        <v>574</v>
      </c>
      <c r="L97" s="289"/>
    </row>
    <row r="98" spans="1:12" s="217" customFormat="1" ht="24.75" customHeight="1">
      <c r="A98" s="93">
        <v>95</v>
      </c>
      <c r="B98" s="290" t="str">
        <f t="shared" si="8"/>
        <v>100M.ENG-1-5</v>
      </c>
      <c r="C98" s="291">
        <v>661</v>
      </c>
      <c r="D98" s="291"/>
      <c r="E98" s="292">
        <v>36569</v>
      </c>
      <c r="F98" s="293" t="s">
        <v>549</v>
      </c>
      <c r="G98" s="294" t="s">
        <v>548</v>
      </c>
      <c r="H98" s="295" t="s">
        <v>255</v>
      </c>
      <c r="I98" s="296"/>
      <c r="J98" s="288" t="s">
        <v>571</v>
      </c>
      <c r="K98" s="288" t="s">
        <v>576</v>
      </c>
      <c r="L98" s="289"/>
    </row>
    <row r="99" spans="1:12" s="217" customFormat="1" ht="24.75" customHeight="1">
      <c r="A99" s="93">
        <v>96</v>
      </c>
      <c r="B99" s="290" t="str">
        <f>CONCATENATE(H99,"-",L99)</f>
        <v>UZUN-4</v>
      </c>
      <c r="C99" s="291">
        <v>657</v>
      </c>
      <c r="D99" s="291"/>
      <c r="E99" s="283">
        <v>37432</v>
      </c>
      <c r="F99" s="284" t="s">
        <v>577</v>
      </c>
      <c r="G99" s="294" t="s">
        <v>548</v>
      </c>
      <c r="H99" s="295" t="s">
        <v>49</v>
      </c>
      <c r="I99" s="296"/>
      <c r="J99" s="288"/>
      <c r="K99" s="288"/>
      <c r="L99" s="289">
        <v>4</v>
      </c>
    </row>
    <row r="100" spans="1:12" s="217" customFormat="1" ht="24.75" customHeight="1">
      <c r="A100" s="93">
        <v>97</v>
      </c>
      <c r="B100" s="290" t="str">
        <f>CONCATENATE(H100,"-",L100)</f>
        <v>YÜKSEK-4</v>
      </c>
      <c r="C100" s="291">
        <v>677</v>
      </c>
      <c r="D100" s="291"/>
      <c r="E100" s="292">
        <v>37529</v>
      </c>
      <c r="F100" s="293" t="s">
        <v>550</v>
      </c>
      <c r="G100" s="294" t="s">
        <v>548</v>
      </c>
      <c r="H100" s="295" t="s">
        <v>50</v>
      </c>
      <c r="I100" s="296"/>
      <c r="J100" s="288"/>
      <c r="K100" s="288"/>
      <c r="L100" s="289">
        <v>4</v>
      </c>
    </row>
    <row r="101" spans="1:12" s="217" customFormat="1" ht="24.75" customHeight="1">
      <c r="A101" s="93">
        <v>98</v>
      </c>
      <c r="B101" s="290" t="str">
        <f>CONCATENATE(H101,"-",L101)</f>
        <v>GÜLLE-4</v>
      </c>
      <c r="C101" s="291">
        <v>659</v>
      </c>
      <c r="D101" s="291"/>
      <c r="E101" s="292">
        <v>36608</v>
      </c>
      <c r="F101" s="293" t="s">
        <v>580</v>
      </c>
      <c r="G101" s="294" t="s">
        <v>548</v>
      </c>
      <c r="H101" s="295" t="s">
        <v>257</v>
      </c>
      <c r="I101" s="296"/>
      <c r="J101" s="288"/>
      <c r="K101" s="288"/>
      <c r="L101" s="289">
        <v>4</v>
      </c>
    </row>
    <row r="102" spans="1:12" s="217" customFormat="1" ht="24.75" customHeight="1">
      <c r="A102" s="93">
        <v>99</v>
      </c>
      <c r="B102" s="290" t="str">
        <f>CONCATENATE(H102,"-",L102)</f>
        <v>CİRİT-4</v>
      </c>
      <c r="C102" s="291">
        <v>660</v>
      </c>
      <c r="D102" s="291"/>
      <c r="E102" s="292">
        <v>36718</v>
      </c>
      <c r="F102" s="293" t="s">
        <v>581</v>
      </c>
      <c r="G102" s="294" t="s">
        <v>548</v>
      </c>
      <c r="H102" s="295" t="s">
        <v>285</v>
      </c>
      <c r="I102" s="296"/>
      <c r="J102" s="288"/>
      <c r="K102" s="288"/>
      <c r="L102" s="289">
        <v>4</v>
      </c>
    </row>
    <row r="103" spans="1:12" s="217" customFormat="1" ht="63.75" thickBot="1">
      <c r="A103" s="93">
        <v>100</v>
      </c>
      <c r="B103" s="290" t="str">
        <f aca="true" t="shared" si="9" ref="B103:B108">CONCATENATE(H103,"-",J103,"-",K103)</f>
        <v>4X100M-1-5</v>
      </c>
      <c r="C103" s="291" t="s">
        <v>551</v>
      </c>
      <c r="D103" s="291"/>
      <c r="E103" s="292" t="s">
        <v>583</v>
      </c>
      <c r="F103" s="293" t="s">
        <v>582</v>
      </c>
      <c r="G103" s="294" t="s">
        <v>548</v>
      </c>
      <c r="H103" s="295" t="s">
        <v>137</v>
      </c>
      <c r="I103" s="296"/>
      <c r="J103" s="288" t="s">
        <v>571</v>
      </c>
      <c r="K103" s="288" t="s">
        <v>576</v>
      </c>
      <c r="L103" s="289"/>
    </row>
    <row r="104" spans="1:12" s="217" customFormat="1" ht="24.75" customHeight="1">
      <c r="A104" s="93">
        <v>101</v>
      </c>
      <c r="B104" s="281" t="str">
        <f t="shared" si="9"/>
        <v>100M-1-3</v>
      </c>
      <c r="C104" s="308">
        <v>688</v>
      </c>
      <c r="D104" s="308"/>
      <c r="E104" s="309">
        <v>36853</v>
      </c>
      <c r="F104" s="310" t="s">
        <v>552</v>
      </c>
      <c r="G104" s="311" t="s">
        <v>553</v>
      </c>
      <c r="H104" s="312" t="s">
        <v>136</v>
      </c>
      <c r="I104" s="313"/>
      <c r="J104" s="314" t="s">
        <v>571</v>
      </c>
      <c r="K104" s="314" t="s">
        <v>573</v>
      </c>
      <c r="L104" s="315"/>
    </row>
    <row r="105" spans="1:12" s="217" customFormat="1" ht="24.75" customHeight="1">
      <c r="A105" s="93">
        <v>102</v>
      </c>
      <c r="B105" s="281" t="str">
        <f t="shared" si="9"/>
        <v>300M-1-3</v>
      </c>
      <c r="C105" s="298">
        <v>497</v>
      </c>
      <c r="D105" s="298"/>
      <c r="E105" s="299">
        <v>36809</v>
      </c>
      <c r="F105" s="300" t="s">
        <v>554</v>
      </c>
      <c r="G105" s="301" t="s">
        <v>553</v>
      </c>
      <c r="H105" s="302" t="s">
        <v>283</v>
      </c>
      <c r="I105" s="303"/>
      <c r="J105" s="279" t="s">
        <v>571</v>
      </c>
      <c r="K105" s="279" t="s">
        <v>573</v>
      </c>
      <c r="L105" s="280"/>
    </row>
    <row r="106" spans="1:12" s="217" customFormat="1" ht="24.75" customHeight="1">
      <c r="A106" s="93">
        <v>103</v>
      </c>
      <c r="B106" s="290" t="str">
        <f t="shared" si="9"/>
        <v>800M-1-2</v>
      </c>
      <c r="C106" s="273">
        <v>498</v>
      </c>
      <c r="D106" s="273"/>
      <c r="E106" s="274">
        <v>37184</v>
      </c>
      <c r="F106" s="275" t="s">
        <v>555</v>
      </c>
      <c r="G106" s="276" t="s">
        <v>553</v>
      </c>
      <c r="H106" s="277" t="s">
        <v>125</v>
      </c>
      <c r="I106" s="278"/>
      <c r="J106" s="279" t="s">
        <v>571</v>
      </c>
      <c r="K106" s="279" t="s">
        <v>572</v>
      </c>
      <c r="L106" s="280"/>
    </row>
    <row r="107" spans="1:12" s="217" customFormat="1" ht="24.75" customHeight="1">
      <c r="A107" s="93">
        <v>104</v>
      </c>
      <c r="B107" s="290" t="str">
        <f t="shared" si="9"/>
        <v>1500M-1-2</v>
      </c>
      <c r="C107" s="273">
        <v>498</v>
      </c>
      <c r="D107" s="273"/>
      <c r="E107" s="274">
        <v>37184</v>
      </c>
      <c r="F107" s="275" t="s">
        <v>555</v>
      </c>
      <c r="G107" s="276" t="s">
        <v>553</v>
      </c>
      <c r="H107" s="277" t="s">
        <v>353</v>
      </c>
      <c r="I107" s="278"/>
      <c r="J107" s="279" t="s">
        <v>571</v>
      </c>
      <c r="K107" s="279" t="s">
        <v>572</v>
      </c>
      <c r="L107" s="280"/>
    </row>
    <row r="108" spans="1:12" s="217" customFormat="1" ht="24.75" customHeight="1">
      <c r="A108" s="93">
        <v>105</v>
      </c>
      <c r="B108" s="290" t="str">
        <f t="shared" si="9"/>
        <v>100M.ENG-1-3</v>
      </c>
      <c r="C108" s="273">
        <v>499</v>
      </c>
      <c r="D108" s="273"/>
      <c r="E108" s="274">
        <v>36662</v>
      </c>
      <c r="F108" s="275" t="s">
        <v>556</v>
      </c>
      <c r="G108" s="276" t="s">
        <v>553</v>
      </c>
      <c r="H108" s="277" t="s">
        <v>255</v>
      </c>
      <c r="I108" s="278"/>
      <c r="J108" s="279" t="s">
        <v>571</v>
      </c>
      <c r="K108" s="279" t="s">
        <v>573</v>
      </c>
      <c r="L108" s="280"/>
    </row>
    <row r="109" spans="1:12" s="217" customFormat="1" ht="24.75" customHeight="1">
      <c r="A109" s="93">
        <v>106</v>
      </c>
      <c r="B109" s="290" t="str">
        <f>CONCATENATE(H109,"-",L109)</f>
        <v>UZUN-3</v>
      </c>
      <c r="C109" s="273">
        <v>688</v>
      </c>
      <c r="D109" s="273"/>
      <c r="E109" s="274">
        <v>36853</v>
      </c>
      <c r="F109" s="275" t="s">
        <v>552</v>
      </c>
      <c r="G109" s="276" t="s">
        <v>553</v>
      </c>
      <c r="H109" s="277" t="s">
        <v>49</v>
      </c>
      <c r="I109" s="278"/>
      <c r="J109" s="279"/>
      <c r="K109" s="279"/>
      <c r="L109" s="280">
        <v>3</v>
      </c>
    </row>
    <row r="110" spans="1:12" s="217" customFormat="1" ht="24.75" customHeight="1">
      <c r="A110" s="93">
        <v>107</v>
      </c>
      <c r="B110" s="290" t="str">
        <f>CONCATENATE(H110,"-",L110)</f>
        <v>YÜKSEK-3</v>
      </c>
      <c r="C110" s="273">
        <v>499</v>
      </c>
      <c r="D110" s="273"/>
      <c r="E110" s="274">
        <v>36662</v>
      </c>
      <c r="F110" s="275" t="s">
        <v>556</v>
      </c>
      <c r="G110" s="276" t="s">
        <v>553</v>
      </c>
      <c r="H110" s="277" t="s">
        <v>50</v>
      </c>
      <c r="I110" s="278"/>
      <c r="J110" s="279"/>
      <c r="K110" s="279"/>
      <c r="L110" s="280">
        <v>3</v>
      </c>
    </row>
    <row r="111" spans="1:12" s="217" customFormat="1" ht="24.75" customHeight="1">
      <c r="A111" s="93">
        <v>108</v>
      </c>
      <c r="B111" s="290" t="str">
        <f>CONCATENATE(H111,"-",L111)</f>
        <v>GÜLLE-3</v>
      </c>
      <c r="C111" s="273">
        <v>500</v>
      </c>
      <c r="D111" s="273"/>
      <c r="E111" s="274">
        <v>36704</v>
      </c>
      <c r="F111" s="275" t="s">
        <v>557</v>
      </c>
      <c r="G111" s="276" t="s">
        <v>553</v>
      </c>
      <c r="H111" s="277" t="s">
        <v>257</v>
      </c>
      <c r="I111" s="278"/>
      <c r="J111" s="279"/>
      <c r="K111" s="279"/>
      <c r="L111" s="280">
        <v>3</v>
      </c>
    </row>
    <row r="112" spans="1:12" s="217" customFormat="1" ht="24.75" customHeight="1">
      <c r="A112" s="93">
        <v>109</v>
      </c>
      <c r="B112" s="290" t="str">
        <f>CONCATENATE(H112,"-",L112)</f>
        <v>CİRİT-3</v>
      </c>
      <c r="C112" s="273">
        <v>501</v>
      </c>
      <c r="D112" s="273"/>
      <c r="E112" s="274">
        <v>36558</v>
      </c>
      <c r="F112" s="275" t="s">
        <v>558</v>
      </c>
      <c r="G112" s="276" t="s">
        <v>553</v>
      </c>
      <c r="H112" s="277" t="s">
        <v>285</v>
      </c>
      <c r="I112" s="278"/>
      <c r="J112" s="279"/>
      <c r="K112" s="279"/>
      <c r="L112" s="280">
        <v>3</v>
      </c>
    </row>
    <row r="113" spans="1:12" s="217" customFormat="1" ht="63">
      <c r="A113" s="93">
        <v>110</v>
      </c>
      <c r="B113" s="290" t="str">
        <f aca="true" t="shared" si="10" ref="B113:B118">CONCATENATE(H113,"-",J113,"-",K113)</f>
        <v>4X100M-1-3</v>
      </c>
      <c r="C113" s="273" t="s">
        <v>559</v>
      </c>
      <c r="D113" s="273"/>
      <c r="E113" s="274" t="s">
        <v>560</v>
      </c>
      <c r="F113" s="275" t="s">
        <v>561</v>
      </c>
      <c r="G113" s="276" t="s">
        <v>553</v>
      </c>
      <c r="H113" s="277" t="s">
        <v>137</v>
      </c>
      <c r="I113" s="278"/>
      <c r="J113" s="279" t="s">
        <v>571</v>
      </c>
      <c r="K113" s="279" t="s">
        <v>573</v>
      </c>
      <c r="L113" s="280"/>
    </row>
    <row r="114" spans="1:12" s="217" customFormat="1" ht="24.75" customHeight="1">
      <c r="A114" s="93">
        <v>111</v>
      </c>
      <c r="B114" s="281" t="str">
        <f t="shared" si="10"/>
        <v>100M-2-2</v>
      </c>
      <c r="C114" s="282">
        <v>481</v>
      </c>
      <c r="D114" s="282"/>
      <c r="E114" s="283">
        <v>36676</v>
      </c>
      <c r="F114" s="284" t="s">
        <v>562</v>
      </c>
      <c r="G114" s="285" t="s">
        <v>563</v>
      </c>
      <c r="H114" s="286" t="s">
        <v>136</v>
      </c>
      <c r="I114" s="287"/>
      <c r="J114" s="288" t="s">
        <v>572</v>
      </c>
      <c r="K114" s="288" t="s">
        <v>572</v>
      </c>
      <c r="L114" s="289"/>
    </row>
    <row r="115" spans="1:12" s="217" customFormat="1" ht="24.75" customHeight="1">
      <c r="A115" s="93">
        <v>112</v>
      </c>
      <c r="B115" s="281" t="str">
        <f t="shared" si="10"/>
        <v>300M-2-2</v>
      </c>
      <c r="C115" s="282">
        <v>481</v>
      </c>
      <c r="D115" s="282"/>
      <c r="E115" s="283">
        <v>36676</v>
      </c>
      <c r="F115" s="284" t="s">
        <v>562</v>
      </c>
      <c r="G115" s="285" t="s">
        <v>563</v>
      </c>
      <c r="H115" s="286" t="s">
        <v>283</v>
      </c>
      <c r="I115" s="287"/>
      <c r="J115" s="288" t="s">
        <v>572</v>
      </c>
      <c r="K115" s="288" t="s">
        <v>572</v>
      </c>
      <c r="L115" s="289"/>
    </row>
    <row r="116" spans="1:12" s="217" customFormat="1" ht="24.75" customHeight="1">
      <c r="A116" s="93">
        <v>113</v>
      </c>
      <c r="B116" s="290" t="str">
        <f t="shared" si="10"/>
        <v>800M-1-7</v>
      </c>
      <c r="C116" s="291">
        <v>482</v>
      </c>
      <c r="D116" s="291"/>
      <c r="E116" s="292">
        <v>36670</v>
      </c>
      <c r="F116" s="293" t="s">
        <v>564</v>
      </c>
      <c r="G116" s="294" t="s">
        <v>563</v>
      </c>
      <c r="H116" s="295" t="s">
        <v>125</v>
      </c>
      <c r="I116" s="296"/>
      <c r="J116" s="288" t="s">
        <v>571</v>
      </c>
      <c r="K116" s="288" t="s">
        <v>586</v>
      </c>
      <c r="L116" s="289"/>
    </row>
    <row r="117" spans="1:12" s="217" customFormat="1" ht="24.75" customHeight="1">
      <c r="A117" s="93">
        <v>114</v>
      </c>
      <c r="B117" s="290" t="str">
        <f t="shared" si="10"/>
        <v>1500M-1-7</v>
      </c>
      <c r="C117" s="291">
        <v>483</v>
      </c>
      <c r="D117" s="291"/>
      <c r="E117" s="292">
        <v>36770</v>
      </c>
      <c r="F117" s="293" t="s">
        <v>594</v>
      </c>
      <c r="G117" s="294" t="s">
        <v>563</v>
      </c>
      <c r="H117" s="295" t="s">
        <v>353</v>
      </c>
      <c r="I117" s="296"/>
      <c r="J117" s="288" t="s">
        <v>571</v>
      </c>
      <c r="K117" s="288" t="s">
        <v>586</v>
      </c>
      <c r="L117" s="289"/>
    </row>
    <row r="118" spans="1:12" s="217" customFormat="1" ht="24.75" customHeight="1">
      <c r="A118" s="93">
        <v>115</v>
      </c>
      <c r="B118" s="290" t="str">
        <f t="shared" si="10"/>
        <v>100M.ENG-2-2</v>
      </c>
      <c r="C118" s="291">
        <v>485</v>
      </c>
      <c r="D118" s="291"/>
      <c r="E118" s="292">
        <v>36681</v>
      </c>
      <c r="F118" s="293" t="s">
        <v>567</v>
      </c>
      <c r="G118" s="294" t="s">
        <v>563</v>
      </c>
      <c r="H118" s="295" t="s">
        <v>255</v>
      </c>
      <c r="I118" s="296"/>
      <c r="J118" s="288" t="s">
        <v>572</v>
      </c>
      <c r="K118" s="288" t="s">
        <v>572</v>
      </c>
      <c r="L118" s="289"/>
    </row>
    <row r="119" spans="1:12" s="217" customFormat="1" ht="24.75" customHeight="1">
      <c r="A119" s="93">
        <v>116</v>
      </c>
      <c r="B119" s="290" t="str">
        <f>CONCATENATE(H119,"-",L119)</f>
        <v>UZUN-9</v>
      </c>
      <c r="C119" s="291">
        <v>484</v>
      </c>
      <c r="D119" s="291"/>
      <c r="E119" s="292">
        <v>36785</v>
      </c>
      <c r="F119" s="293" t="s">
        <v>566</v>
      </c>
      <c r="G119" s="294" t="s">
        <v>563</v>
      </c>
      <c r="H119" s="295" t="s">
        <v>49</v>
      </c>
      <c r="I119" s="296"/>
      <c r="J119" s="288"/>
      <c r="K119" s="288"/>
      <c r="L119" s="289">
        <v>9</v>
      </c>
    </row>
    <row r="120" spans="1:12" s="217" customFormat="1" ht="24.75" customHeight="1">
      <c r="A120" s="93">
        <v>117</v>
      </c>
      <c r="B120" s="290" t="str">
        <f>CONCATENATE(H120,"-",L120)</f>
        <v>YÜKSEK-9</v>
      </c>
      <c r="C120" s="291">
        <v>485</v>
      </c>
      <c r="D120" s="291"/>
      <c r="E120" s="292">
        <v>36681</v>
      </c>
      <c r="F120" s="293" t="s">
        <v>567</v>
      </c>
      <c r="G120" s="294" t="s">
        <v>563</v>
      </c>
      <c r="H120" s="295" t="s">
        <v>50</v>
      </c>
      <c r="I120" s="296"/>
      <c r="J120" s="288"/>
      <c r="K120" s="288"/>
      <c r="L120" s="289">
        <v>9</v>
      </c>
    </row>
    <row r="121" spans="1:12" s="217" customFormat="1" ht="24.75" customHeight="1">
      <c r="A121" s="93">
        <v>118</v>
      </c>
      <c r="B121" s="290" t="str">
        <f>CONCATENATE(H121,"-",L121)</f>
        <v>GÜLLE-9</v>
      </c>
      <c r="C121" s="291">
        <v>488</v>
      </c>
      <c r="D121" s="291"/>
      <c r="E121" s="292">
        <v>37371</v>
      </c>
      <c r="F121" s="293" t="s">
        <v>565</v>
      </c>
      <c r="G121" s="294" t="s">
        <v>563</v>
      </c>
      <c r="H121" s="295" t="s">
        <v>257</v>
      </c>
      <c r="I121" s="296"/>
      <c r="J121" s="288"/>
      <c r="K121" s="288"/>
      <c r="L121" s="289">
        <v>9</v>
      </c>
    </row>
    <row r="122" spans="1:12" s="217" customFormat="1" ht="24.75" customHeight="1">
      <c r="A122" s="93">
        <v>119</v>
      </c>
      <c r="B122" s="290" t="str">
        <f>CONCATENATE(H122,"-",L122)</f>
        <v>CİRİT-9</v>
      </c>
      <c r="C122" s="291">
        <v>488</v>
      </c>
      <c r="D122" s="291"/>
      <c r="E122" s="292">
        <v>37371</v>
      </c>
      <c r="F122" s="293" t="s">
        <v>565</v>
      </c>
      <c r="G122" s="294" t="s">
        <v>563</v>
      </c>
      <c r="H122" s="295" t="s">
        <v>285</v>
      </c>
      <c r="I122" s="296"/>
      <c r="J122" s="288"/>
      <c r="K122" s="288"/>
      <c r="L122" s="289">
        <v>9</v>
      </c>
    </row>
    <row r="123" spans="1:12" s="217" customFormat="1" ht="63">
      <c r="A123" s="93">
        <v>120</v>
      </c>
      <c r="B123" s="290" t="str">
        <f aca="true" t="shared" si="11" ref="B123:B128">CONCATENATE(H123,"-",J123,"-",K123)</f>
        <v>4X100M-2-2</v>
      </c>
      <c r="C123" s="291" t="s">
        <v>568</v>
      </c>
      <c r="D123" s="291"/>
      <c r="E123" s="292" t="s">
        <v>570</v>
      </c>
      <c r="F123" s="293" t="s">
        <v>569</v>
      </c>
      <c r="G123" s="294" t="s">
        <v>563</v>
      </c>
      <c r="H123" s="295" t="s">
        <v>137</v>
      </c>
      <c r="I123" s="296"/>
      <c r="J123" s="288" t="s">
        <v>572</v>
      </c>
      <c r="K123" s="288" t="s">
        <v>572</v>
      </c>
      <c r="L123" s="289"/>
    </row>
    <row r="124" spans="1:12" s="217" customFormat="1" ht="24" customHeight="1">
      <c r="A124" s="93">
        <v>121</v>
      </c>
      <c r="B124" s="281" t="str">
        <f t="shared" si="11"/>
        <v>100M--</v>
      </c>
      <c r="C124" s="298"/>
      <c r="D124" s="298"/>
      <c r="E124" s="299"/>
      <c r="F124" s="300"/>
      <c r="G124" s="301"/>
      <c r="H124" s="302" t="s">
        <v>136</v>
      </c>
      <c r="I124" s="303"/>
      <c r="J124" s="304"/>
      <c r="K124" s="304"/>
      <c r="L124" s="305"/>
    </row>
    <row r="125" spans="1:12" s="217" customFormat="1" ht="24" customHeight="1">
      <c r="A125" s="93">
        <v>122</v>
      </c>
      <c r="B125" s="281" t="str">
        <f t="shared" si="11"/>
        <v>300M--</v>
      </c>
      <c r="C125" s="298"/>
      <c r="D125" s="298"/>
      <c r="E125" s="299"/>
      <c r="F125" s="300"/>
      <c r="G125" s="301"/>
      <c r="H125" s="302" t="s">
        <v>283</v>
      </c>
      <c r="I125" s="303"/>
      <c r="J125" s="304"/>
      <c r="K125" s="304"/>
      <c r="L125" s="305"/>
    </row>
    <row r="126" spans="1:12" s="217" customFormat="1" ht="24" customHeight="1">
      <c r="A126" s="93">
        <v>123</v>
      </c>
      <c r="B126" s="290" t="str">
        <f t="shared" si="11"/>
        <v>800M--</v>
      </c>
      <c r="C126" s="273"/>
      <c r="D126" s="273"/>
      <c r="E126" s="274"/>
      <c r="F126" s="275"/>
      <c r="G126" s="276"/>
      <c r="H126" s="277" t="s">
        <v>125</v>
      </c>
      <c r="I126" s="278"/>
      <c r="J126" s="304"/>
      <c r="K126" s="304"/>
      <c r="L126" s="305"/>
    </row>
    <row r="127" spans="1:12" s="217" customFormat="1" ht="25.5" customHeight="1">
      <c r="A127" s="93">
        <v>124</v>
      </c>
      <c r="B127" s="290" t="str">
        <f t="shared" si="11"/>
        <v>1500M--</v>
      </c>
      <c r="C127" s="273"/>
      <c r="D127" s="273"/>
      <c r="E127" s="274"/>
      <c r="F127" s="275"/>
      <c r="G127" s="276"/>
      <c r="H127" s="277" t="s">
        <v>353</v>
      </c>
      <c r="I127" s="278"/>
      <c r="J127" s="304"/>
      <c r="K127" s="304"/>
      <c r="L127" s="305"/>
    </row>
    <row r="128" spans="1:12" s="217" customFormat="1" ht="24" customHeight="1">
      <c r="A128" s="93">
        <v>125</v>
      </c>
      <c r="B128" s="290" t="str">
        <f t="shared" si="11"/>
        <v>100M.ENG--</v>
      </c>
      <c r="C128" s="273"/>
      <c r="D128" s="273"/>
      <c r="E128" s="274"/>
      <c r="F128" s="275"/>
      <c r="G128" s="276"/>
      <c r="H128" s="277" t="s">
        <v>255</v>
      </c>
      <c r="I128" s="278"/>
      <c r="J128" s="304"/>
      <c r="K128" s="304"/>
      <c r="L128" s="305"/>
    </row>
    <row r="129" spans="1:12" s="217" customFormat="1" ht="24" customHeight="1">
      <c r="A129" s="93">
        <v>126</v>
      </c>
      <c r="B129" s="290" t="str">
        <f>CONCATENATE(H129,"-",L129)</f>
        <v>UZUN-</v>
      </c>
      <c r="C129" s="273"/>
      <c r="D129" s="273"/>
      <c r="E129" s="274"/>
      <c r="F129" s="275"/>
      <c r="G129" s="276"/>
      <c r="H129" s="277" t="s">
        <v>49</v>
      </c>
      <c r="I129" s="278"/>
      <c r="J129" s="304"/>
      <c r="K129" s="304"/>
      <c r="L129" s="305"/>
    </row>
    <row r="130" spans="1:12" s="217" customFormat="1" ht="24" customHeight="1">
      <c r="A130" s="93">
        <v>127</v>
      </c>
      <c r="B130" s="290" t="str">
        <f>CONCATENATE(H130,"-",L130)</f>
        <v>YÜKSEK-</v>
      </c>
      <c r="C130" s="273"/>
      <c r="D130" s="273"/>
      <c r="E130" s="274"/>
      <c r="F130" s="275"/>
      <c r="G130" s="276"/>
      <c r="H130" s="277" t="s">
        <v>50</v>
      </c>
      <c r="I130" s="278"/>
      <c r="J130" s="304"/>
      <c r="K130" s="304"/>
      <c r="L130" s="305"/>
    </row>
    <row r="131" spans="1:12" s="217" customFormat="1" ht="24" customHeight="1">
      <c r="A131" s="93">
        <v>128</v>
      </c>
      <c r="B131" s="290" t="str">
        <f>CONCATENATE(H131,"-",L131)</f>
        <v>GÜLLE-</v>
      </c>
      <c r="C131" s="273"/>
      <c r="D131" s="273"/>
      <c r="E131" s="274"/>
      <c r="F131" s="275"/>
      <c r="G131" s="276"/>
      <c r="H131" s="277" t="s">
        <v>257</v>
      </c>
      <c r="I131" s="278"/>
      <c r="J131" s="304"/>
      <c r="K131" s="304"/>
      <c r="L131" s="305"/>
    </row>
    <row r="132" spans="1:12" s="217" customFormat="1" ht="24" customHeight="1">
      <c r="A132" s="93">
        <v>129</v>
      </c>
      <c r="B132" s="290" t="str">
        <f>CONCATENATE(H132,"-",L132)</f>
        <v>CİRİT-</v>
      </c>
      <c r="C132" s="273"/>
      <c r="D132" s="273"/>
      <c r="E132" s="274"/>
      <c r="F132" s="275"/>
      <c r="G132" s="276"/>
      <c r="H132" s="277" t="s">
        <v>285</v>
      </c>
      <c r="I132" s="278"/>
      <c r="J132" s="304"/>
      <c r="K132" s="304"/>
      <c r="L132" s="305"/>
    </row>
    <row r="133" spans="1:12" s="217" customFormat="1" ht="71.25" customHeight="1">
      <c r="A133" s="93">
        <v>130</v>
      </c>
      <c r="B133" s="290" t="str">
        <f aca="true" t="shared" si="12" ref="B133:B138">CONCATENATE(H133,"-",J133,"-",K133)</f>
        <v>4X100M--</v>
      </c>
      <c r="C133" s="273"/>
      <c r="D133" s="273"/>
      <c r="E133" s="274"/>
      <c r="F133" s="275"/>
      <c r="G133" s="276"/>
      <c r="H133" s="277" t="s">
        <v>137</v>
      </c>
      <c r="I133" s="278"/>
      <c r="J133" s="304"/>
      <c r="K133" s="304"/>
      <c r="L133" s="305"/>
    </row>
    <row r="134" spans="1:12" s="217" customFormat="1" ht="24" customHeight="1">
      <c r="A134" s="93">
        <v>131</v>
      </c>
      <c r="B134" s="281" t="str">
        <f t="shared" si="12"/>
        <v>100M--</v>
      </c>
      <c r="C134" s="282"/>
      <c r="D134" s="316"/>
      <c r="E134" s="283"/>
      <c r="F134" s="284"/>
      <c r="G134" s="285"/>
      <c r="H134" s="286" t="s">
        <v>136</v>
      </c>
      <c r="I134" s="287"/>
      <c r="J134" s="288"/>
      <c r="K134" s="288"/>
      <c r="L134" s="289"/>
    </row>
    <row r="135" spans="1:12" s="217" customFormat="1" ht="24" customHeight="1">
      <c r="A135" s="93">
        <v>132</v>
      </c>
      <c r="B135" s="281" t="str">
        <f t="shared" si="12"/>
        <v>300M--</v>
      </c>
      <c r="C135" s="282"/>
      <c r="D135" s="282"/>
      <c r="E135" s="283"/>
      <c r="F135" s="284"/>
      <c r="G135" s="285"/>
      <c r="H135" s="286" t="s">
        <v>283</v>
      </c>
      <c r="I135" s="287"/>
      <c r="J135" s="288"/>
      <c r="K135" s="288"/>
      <c r="L135" s="289"/>
    </row>
    <row r="136" spans="1:12" s="217" customFormat="1" ht="24" customHeight="1">
      <c r="A136" s="93">
        <v>133</v>
      </c>
      <c r="B136" s="290" t="str">
        <f t="shared" si="12"/>
        <v>800M--</v>
      </c>
      <c r="C136" s="291"/>
      <c r="D136" s="317"/>
      <c r="E136" s="292"/>
      <c r="F136" s="284"/>
      <c r="G136" s="294"/>
      <c r="H136" s="295" t="s">
        <v>125</v>
      </c>
      <c r="I136" s="296"/>
      <c r="J136" s="288"/>
      <c r="K136" s="288"/>
      <c r="L136" s="289"/>
    </row>
    <row r="137" spans="1:12" s="217" customFormat="1" ht="24" customHeight="1">
      <c r="A137" s="93">
        <v>134</v>
      </c>
      <c r="B137" s="290" t="str">
        <f t="shared" si="12"/>
        <v>1500M--</v>
      </c>
      <c r="C137" s="291"/>
      <c r="D137" s="291"/>
      <c r="E137" s="318"/>
      <c r="F137" s="293"/>
      <c r="G137" s="294"/>
      <c r="H137" s="295" t="s">
        <v>353</v>
      </c>
      <c r="I137" s="296"/>
      <c r="J137" s="288"/>
      <c r="K137" s="288"/>
      <c r="L137" s="289"/>
    </row>
    <row r="138" spans="1:12" s="217" customFormat="1" ht="26.25" customHeight="1">
      <c r="A138" s="93">
        <v>135</v>
      </c>
      <c r="B138" s="290" t="str">
        <f t="shared" si="12"/>
        <v>100M.ENG--</v>
      </c>
      <c r="C138" s="291"/>
      <c r="D138" s="291"/>
      <c r="E138" s="318"/>
      <c r="F138" s="293"/>
      <c r="G138" s="294"/>
      <c r="H138" s="295" t="s">
        <v>255</v>
      </c>
      <c r="I138" s="296"/>
      <c r="J138" s="288"/>
      <c r="K138" s="288"/>
      <c r="L138" s="289"/>
    </row>
    <row r="139" spans="1:12" s="217" customFormat="1" ht="24" customHeight="1">
      <c r="A139" s="93">
        <v>136</v>
      </c>
      <c r="B139" s="290" t="str">
        <f>CONCATENATE(H139,"-",L139)</f>
        <v>UZUN-</v>
      </c>
      <c r="C139" s="291"/>
      <c r="D139" s="291"/>
      <c r="E139" s="318"/>
      <c r="F139" s="293"/>
      <c r="G139" s="294"/>
      <c r="H139" s="295" t="s">
        <v>49</v>
      </c>
      <c r="I139" s="296"/>
      <c r="J139" s="288"/>
      <c r="K139" s="288"/>
      <c r="L139" s="289"/>
    </row>
    <row r="140" spans="1:12" s="217" customFormat="1" ht="24" customHeight="1">
      <c r="A140" s="93">
        <v>137</v>
      </c>
      <c r="B140" s="290" t="str">
        <f>CONCATENATE(H140,"-",L140)</f>
        <v>YÜKSEK-</v>
      </c>
      <c r="C140" s="291"/>
      <c r="D140" s="291"/>
      <c r="E140" s="292"/>
      <c r="F140" s="293"/>
      <c r="G140" s="294"/>
      <c r="H140" s="295" t="s">
        <v>50</v>
      </c>
      <c r="I140" s="296"/>
      <c r="J140" s="288"/>
      <c r="K140" s="288"/>
      <c r="L140" s="289"/>
    </row>
    <row r="141" spans="1:12" s="217" customFormat="1" ht="24" customHeight="1">
      <c r="A141" s="93">
        <v>138</v>
      </c>
      <c r="B141" s="290" t="str">
        <f>CONCATENATE(H141,"-",L141)</f>
        <v>GÜLLE-</v>
      </c>
      <c r="C141" s="291"/>
      <c r="D141" s="291"/>
      <c r="E141" s="292"/>
      <c r="F141" s="293"/>
      <c r="G141" s="294"/>
      <c r="H141" s="295" t="s">
        <v>257</v>
      </c>
      <c r="I141" s="296"/>
      <c r="J141" s="288"/>
      <c r="K141" s="288"/>
      <c r="L141" s="289"/>
    </row>
    <row r="142" spans="1:12" s="217" customFormat="1" ht="24" customHeight="1">
      <c r="A142" s="93">
        <v>139</v>
      </c>
      <c r="B142" s="290" t="str">
        <f>CONCATENATE(H142,"-",L142)</f>
        <v>CİRİT-</v>
      </c>
      <c r="C142" s="291"/>
      <c r="D142" s="291"/>
      <c r="E142" s="292"/>
      <c r="F142" s="293"/>
      <c r="G142" s="294"/>
      <c r="H142" s="295" t="s">
        <v>285</v>
      </c>
      <c r="I142" s="296"/>
      <c r="J142" s="288"/>
      <c r="K142" s="288"/>
      <c r="L142" s="289"/>
    </row>
    <row r="143" spans="1:12" s="217" customFormat="1" ht="88.5" customHeight="1" thickBot="1">
      <c r="A143" s="93">
        <v>140</v>
      </c>
      <c r="B143" s="290" t="str">
        <f aca="true" t="shared" si="13" ref="B143:B148">CONCATENATE(H143,"-",J143,"-",K143)</f>
        <v>4X100M--</v>
      </c>
      <c r="C143" s="291"/>
      <c r="D143" s="291"/>
      <c r="E143" s="292"/>
      <c r="F143" s="293"/>
      <c r="G143" s="294"/>
      <c r="H143" s="295" t="s">
        <v>137</v>
      </c>
      <c r="I143" s="296"/>
      <c r="J143" s="288"/>
      <c r="K143" s="288"/>
      <c r="L143" s="289"/>
    </row>
    <row r="144" spans="1:12" s="129" customFormat="1" ht="30" customHeight="1">
      <c r="A144" s="93">
        <v>141</v>
      </c>
      <c r="B144" s="319" t="str">
        <f t="shared" si="13"/>
        <v>100M--</v>
      </c>
      <c r="C144" s="308"/>
      <c r="D144" s="308"/>
      <c r="E144" s="309"/>
      <c r="F144" s="310"/>
      <c r="G144" s="311"/>
      <c r="H144" s="312" t="s">
        <v>136</v>
      </c>
      <c r="I144" s="313"/>
      <c r="J144" s="314"/>
      <c r="K144" s="314"/>
      <c r="L144" s="315"/>
    </row>
    <row r="145" spans="1:12" s="129" customFormat="1" ht="30" customHeight="1">
      <c r="A145" s="93">
        <v>142</v>
      </c>
      <c r="B145" s="281" t="str">
        <f t="shared" si="13"/>
        <v>300M--</v>
      </c>
      <c r="C145" s="298"/>
      <c r="D145" s="298"/>
      <c r="E145" s="299"/>
      <c r="F145" s="300"/>
      <c r="G145" s="301"/>
      <c r="H145" s="302" t="s">
        <v>283</v>
      </c>
      <c r="I145" s="303"/>
      <c r="J145" s="279"/>
      <c r="K145" s="279"/>
      <c r="L145" s="280"/>
    </row>
    <row r="146" spans="1:12" s="129" customFormat="1" ht="30" customHeight="1">
      <c r="A146" s="93">
        <v>143</v>
      </c>
      <c r="B146" s="290" t="str">
        <f t="shared" si="13"/>
        <v>800M--</v>
      </c>
      <c r="C146" s="273"/>
      <c r="D146" s="273"/>
      <c r="E146" s="274"/>
      <c r="F146" s="275"/>
      <c r="G146" s="276"/>
      <c r="H146" s="277" t="s">
        <v>125</v>
      </c>
      <c r="I146" s="278"/>
      <c r="J146" s="279"/>
      <c r="K146" s="279"/>
      <c r="L146" s="280"/>
    </row>
    <row r="147" spans="1:12" s="129" customFormat="1" ht="30" customHeight="1">
      <c r="A147" s="93">
        <v>144</v>
      </c>
      <c r="B147" s="290" t="str">
        <f t="shared" si="13"/>
        <v>1500M--</v>
      </c>
      <c r="C147" s="273"/>
      <c r="D147" s="273"/>
      <c r="E147" s="274"/>
      <c r="F147" s="275"/>
      <c r="G147" s="276"/>
      <c r="H147" s="277" t="s">
        <v>353</v>
      </c>
      <c r="I147" s="278"/>
      <c r="J147" s="279"/>
      <c r="K147" s="279"/>
      <c r="L147" s="280"/>
    </row>
    <row r="148" spans="1:12" s="129" customFormat="1" ht="30" customHeight="1">
      <c r="A148" s="93">
        <v>145</v>
      </c>
      <c r="B148" s="290" t="str">
        <f t="shared" si="13"/>
        <v>100M.ENG--</v>
      </c>
      <c r="C148" s="273"/>
      <c r="D148" s="273"/>
      <c r="E148" s="274"/>
      <c r="F148" s="275"/>
      <c r="G148" s="276"/>
      <c r="H148" s="277" t="s">
        <v>255</v>
      </c>
      <c r="I148" s="278"/>
      <c r="J148" s="279"/>
      <c r="K148" s="279"/>
      <c r="L148" s="280"/>
    </row>
    <row r="149" spans="1:12" s="129" customFormat="1" ht="30" customHeight="1">
      <c r="A149" s="93">
        <v>146</v>
      </c>
      <c r="B149" s="290" t="str">
        <f>CONCATENATE(H149,"-",L149)</f>
        <v>UZUN-</v>
      </c>
      <c r="C149" s="273"/>
      <c r="D149" s="273"/>
      <c r="E149" s="274"/>
      <c r="F149" s="275"/>
      <c r="G149" s="276"/>
      <c r="H149" s="277" t="s">
        <v>49</v>
      </c>
      <c r="I149" s="278"/>
      <c r="J149" s="279"/>
      <c r="K149" s="279"/>
      <c r="L149" s="280"/>
    </row>
    <row r="150" spans="1:12" s="129" customFormat="1" ht="30" customHeight="1">
      <c r="A150" s="93">
        <v>147</v>
      </c>
      <c r="B150" s="290" t="str">
        <f>CONCATENATE(H150,"-",L150)</f>
        <v>YÜKSEK-</v>
      </c>
      <c r="C150" s="273"/>
      <c r="D150" s="273"/>
      <c r="E150" s="274"/>
      <c r="F150" s="275"/>
      <c r="G150" s="276"/>
      <c r="H150" s="277" t="s">
        <v>50</v>
      </c>
      <c r="I150" s="278"/>
      <c r="J150" s="279"/>
      <c r="K150" s="279"/>
      <c r="L150" s="280"/>
    </row>
    <row r="151" spans="1:12" s="129" customFormat="1" ht="30" customHeight="1">
      <c r="A151" s="93">
        <v>148</v>
      </c>
      <c r="B151" s="290" t="str">
        <f>CONCATENATE(H151,"-",L151)</f>
        <v>GÜLLE-</v>
      </c>
      <c r="C151" s="273"/>
      <c r="D151" s="273"/>
      <c r="E151" s="274"/>
      <c r="F151" s="275"/>
      <c r="G151" s="276"/>
      <c r="H151" s="277" t="s">
        <v>257</v>
      </c>
      <c r="I151" s="278"/>
      <c r="J151" s="279"/>
      <c r="K151" s="279"/>
      <c r="L151" s="280"/>
    </row>
    <row r="152" spans="1:12" s="129" customFormat="1" ht="30" customHeight="1">
      <c r="A152" s="93">
        <v>149</v>
      </c>
      <c r="B152" s="290" t="str">
        <f>CONCATENATE(H152,"-",L152)</f>
        <v>CİRİT-</v>
      </c>
      <c r="C152" s="273"/>
      <c r="D152" s="273"/>
      <c r="E152" s="274"/>
      <c r="F152" s="275"/>
      <c r="G152" s="276"/>
      <c r="H152" s="277" t="s">
        <v>285</v>
      </c>
      <c r="I152" s="278"/>
      <c r="J152" s="279"/>
      <c r="K152" s="279"/>
      <c r="L152" s="280"/>
    </row>
    <row r="153" spans="1:12" s="129" customFormat="1" ht="88.5" customHeight="1">
      <c r="A153" s="93">
        <v>150</v>
      </c>
      <c r="B153" s="290" t="str">
        <f aca="true" t="shared" si="14" ref="B153:B158">CONCATENATE(H153,"-",J153,"-",K153)</f>
        <v>4X100M--</v>
      </c>
      <c r="C153" s="273"/>
      <c r="D153" s="273"/>
      <c r="E153" s="274"/>
      <c r="F153" s="275"/>
      <c r="G153" s="276"/>
      <c r="H153" s="277" t="s">
        <v>137</v>
      </c>
      <c r="I153" s="278"/>
      <c r="J153" s="279"/>
      <c r="K153" s="279"/>
      <c r="L153" s="280"/>
    </row>
    <row r="154" spans="1:12" s="129" customFormat="1" ht="28.5" customHeight="1">
      <c r="A154" s="93">
        <v>151</v>
      </c>
      <c r="B154" s="281" t="str">
        <f t="shared" si="14"/>
        <v>100M--</v>
      </c>
      <c r="C154" s="282"/>
      <c r="D154" s="282"/>
      <c r="E154" s="283"/>
      <c r="F154" s="284"/>
      <c r="G154" s="285"/>
      <c r="H154" s="286" t="s">
        <v>136</v>
      </c>
      <c r="I154" s="287"/>
      <c r="J154" s="288"/>
      <c r="K154" s="288"/>
      <c r="L154" s="289"/>
    </row>
    <row r="155" spans="1:12" s="129" customFormat="1" ht="28.5" customHeight="1">
      <c r="A155" s="93">
        <v>152</v>
      </c>
      <c r="B155" s="281" t="str">
        <f t="shared" si="14"/>
        <v>300M--</v>
      </c>
      <c r="C155" s="282"/>
      <c r="D155" s="282"/>
      <c r="E155" s="283"/>
      <c r="F155" s="284"/>
      <c r="G155" s="285"/>
      <c r="H155" s="286" t="s">
        <v>283</v>
      </c>
      <c r="I155" s="287"/>
      <c r="J155" s="288"/>
      <c r="K155" s="288"/>
      <c r="L155" s="289"/>
    </row>
    <row r="156" spans="1:12" s="129" customFormat="1" ht="28.5" customHeight="1">
      <c r="A156" s="93">
        <v>153</v>
      </c>
      <c r="B156" s="290" t="str">
        <f t="shared" si="14"/>
        <v>800M--</v>
      </c>
      <c r="C156" s="291"/>
      <c r="D156" s="291"/>
      <c r="E156" s="292"/>
      <c r="F156" s="293"/>
      <c r="G156" s="294"/>
      <c r="H156" s="295" t="s">
        <v>125</v>
      </c>
      <c r="I156" s="296"/>
      <c r="J156" s="288"/>
      <c r="K156" s="288"/>
      <c r="L156" s="289"/>
    </row>
    <row r="157" spans="1:12" s="129" customFormat="1" ht="28.5" customHeight="1">
      <c r="A157" s="93">
        <v>154</v>
      </c>
      <c r="B157" s="290" t="str">
        <f t="shared" si="14"/>
        <v>1500M--</v>
      </c>
      <c r="C157" s="291"/>
      <c r="D157" s="291"/>
      <c r="E157" s="318"/>
      <c r="F157" s="320"/>
      <c r="G157" s="294"/>
      <c r="H157" s="295" t="s">
        <v>353</v>
      </c>
      <c r="I157" s="296"/>
      <c r="J157" s="288"/>
      <c r="K157" s="288"/>
      <c r="L157" s="289"/>
    </row>
    <row r="158" spans="1:12" s="129" customFormat="1" ht="28.5" customHeight="1">
      <c r="A158" s="93">
        <v>155</v>
      </c>
      <c r="B158" s="290" t="str">
        <f t="shared" si="14"/>
        <v>100M.ENG--</v>
      </c>
      <c r="C158" s="291"/>
      <c r="D158" s="291"/>
      <c r="E158" s="318"/>
      <c r="F158" s="320"/>
      <c r="G158" s="294"/>
      <c r="H158" s="295" t="s">
        <v>255</v>
      </c>
      <c r="I158" s="296"/>
      <c r="J158" s="288"/>
      <c r="K158" s="288"/>
      <c r="L158" s="289"/>
    </row>
    <row r="159" spans="1:12" s="129" customFormat="1" ht="28.5" customHeight="1">
      <c r="A159" s="93">
        <v>156</v>
      </c>
      <c r="B159" s="290" t="str">
        <f>CONCATENATE(H159,"-",L159)</f>
        <v>UZUN-</v>
      </c>
      <c r="C159" s="291"/>
      <c r="D159" s="291"/>
      <c r="E159" s="318"/>
      <c r="F159" s="320"/>
      <c r="G159" s="294"/>
      <c r="H159" s="295" t="s">
        <v>49</v>
      </c>
      <c r="I159" s="296"/>
      <c r="J159" s="288"/>
      <c r="K159" s="288"/>
      <c r="L159" s="289"/>
    </row>
    <row r="160" spans="1:12" s="129" customFormat="1" ht="28.5" customHeight="1">
      <c r="A160" s="93">
        <v>157</v>
      </c>
      <c r="B160" s="290" t="str">
        <f>CONCATENATE(H160,"-",L160)</f>
        <v>YÜKSEK-</v>
      </c>
      <c r="C160" s="291"/>
      <c r="D160" s="291"/>
      <c r="E160" s="292"/>
      <c r="F160" s="293"/>
      <c r="G160" s="294"/>
      <c r="H160" s="295" t="s">
        <v>50</v>
      </c>
      <c r="I160" s="296"/>
      <c r="J160" s="288"/>
      <c r="K160" s="288"/>
      <c r="L160" s="289"/>
    </row>
    <row r="161" spans="1:12" s="129" customFormat="1" ht="28.5" customHeight="1">
      <c r="A161" s="93">
        <v>158</v>
      </c>
      <c r="B161" s="290" t="str">
        <f>CONCATENATE(H161,"-",L161)</f>
        <v>GÜLLE-</v>
      </c>
      <c r="C161" s="291"/>
      <c r="D161" s="291"/>
      <c r="E161" s="292"/>
      <c r="F161" s="293"/>
      <c r="G161" s="294"/>
      <c r="H161" s="295" t="s">
        <v>257</v>
      </c>
      <c r="I161" s="296"/>
      <c r="J161" s="288"/>
      <c r="K161" s="288"/>
      <c r="L161" s="289"/>
    </row>
    <row r="162" spans="1:12" s="129" customFormat="1" ht="28.5" customHeight="1">
      <c r="A162" s="93">
        <v>159</v>
      </c>
      <c r="B162" s="290" t="str">
        <f>CONCATENATE(H162,"-",L162)</f>
        <v>CİRİT-</v>
      </c>
      <c r="C162" s="291"/>
      <c r="D162" s="291"/>
      <c r="E162" s="292"/>
      <c r="F162" s="293"/>
      <c r="G162" s="294"/>
      <c r="H162" s="295" t="s">
        <v>285</v>
      </c>
      <c r="I162" s="296"/>
      <c r="J162" s="288"/>
      <c r="K162" s="288"/>
      <c r="L162" s="289"/>
    </row>
    <row r="163" spans="1:12" s="129" customFormat="1" ht="81" customHeight="1">
      <c r="A163" s="93">
        <v>160</v>
      </c>
      <c r="B163" s="290" t="str">
        <f>CONCATENATE(H163,"-",J163,"-",K163)</f>
        <v>4X100M--</v>
      </c>
      <c r="C163" s="291"/>
      <c r="D163" s="291"/>
      <c r="E163" s="292"/>
      <c r="F163" s="293"/>
      <c r="G163" s="294"/>
      <c r="H163" s="295" t="s">
        <v>137</v>
      </c>
      <c r="I163" s="296"/>
      <c r="J163" s="288"/>
      <c r="K163" s="288"/>
      <c r="L163" s="289"/>
    </row>
  </sheetData>
  <sheetProtection/>
  <autoFilter ref="A3:L163"/>
  <mergeCells count="3">
    <mergeCell ref="A1:L1"/>
    <mergeCell ref="A2:F2"/>
    <mergeCell ref="I2:L2"/>
  </mergeCells>
  <conditionalFormatting sqref="E164:E629">
    <cfRule type="cellIs" priority="4" dxfId="10" operator="between" stopIfTrue="1">
      <formula>36161</formula>
      <formula>36891</formula>
    </cfRule>
  </conditionalFormatting>
  <conditionalFormatting sqref="G1:G65536">
    <cfRule type="containsText" priority="3" dxfId="0" operator="containsText" stopIfTrue="1" text="FERDİ">
      <formula>NOT(ISERROR(SEARCH("FERDİ",G1)))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80" max="12" man="1"/>
    <brk id="116" max="12" man="1"/>
    <brk id="138" max="12"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1">
      <selection activeCell="N4" sqref="N4:P4"/>
    </sheetView>
  </sheetViews>
  <sheetFormatPr defaultColWidth="9.140625" defaultRowHeight="12.75"/>
  <cols>
    <col min="1" max="1" width="4.8515625" style="26" customWidth="1"/>
    <col min="2" max="2" width="6.7109375" style="26" customWidth="1"/>
    <col min="3" max="3" width="14.421875" style="21" customWidth="1"/>
    <col min="4" max="4" width="25.7109375" style="51" customWidth="1"/>
    <col min="5" max="5" width="15.7109375" style="51" customWidth="1"/>
    <col min="6" max="6" width="8.7109375" style="21" customWidth="1"/>
    <col min="7" max="7" width="7.7109375" style="27" customWidth="1"/>
    <col min="8" max="8" width="2.140625" style="21" customWidth="1"/>
    <col min="9" max="9" width="4.421875" style="26" customWidth="1"/>
    <col min="10" max="10" width="14.28125" style="26" hidden="1" customWidth="1"/>
    <col min="11" max="11" width="6.7109375" style="26" customWidth="1"/>
    <col min="12" max="12" width="15.140625" style="28" bestFit="1" customWidth="1"/>
    <col min="13" max="13" width="25.7109375" style="55" customWidth="1"/>
    <col min="14" max="14" width="15.7109375" style="55" customWidth="1"/>
    <col min="15" max="15" width="8.7109375" style="21" customWidth="1"/>
    <col min="16" max="16" width="7.7109375" style="21" customWidth="1"/>
    <col min="17" max="17" width="5.7109375" style="21" customWidth="1"/>
    <col min="18" max="19" width="9.140625" style="21" customWidth="1"/>
    <col min="20" max="20" width="9.140625" style="252" hidden="1" customWidth="1"/>
    <col min="21" max="21" width="9.140625" style="250" hidden="1" customWidth="1"/>
    <col min="22" max="16384" width="9.140625" style="21" customWidth="1"/>
  </cols>
  <sheetData>
    <row r="1" spans="1:21" s="10" customFormat="1" ht="53.25" customHeight="1">
      <c r="A1" s="498" t="str">
        <f>('YARIŞMA BİLGİLERİ'!A2)</f>
        <v>Gençlik ve Spor Bakanlığı
Spor Genel Müdürlüğü
Spor Faaliyetleri Daire Başkanlığı</v>
      </c>
      <c r="B1" s="498"/>
      <c r="C1" s="498"/>
      <c r="D1" s="498"/>
      <c r="E1" s="498"/>
      <c r="F1" s="498"/>
      <c r="G1" s="498"/>
      <c r="H1" s="498"/>
      <c r="I1" s="498"/>
      <c r="J1" s="498"/>
      <c r="K1" s="498"/>
      <c r="L1" s="498"/>
      <c r="M1" s="498"/>
      <c r="N1" s="498"/>
      <c r="O1" s="498"/>
      <c r="P1" s="498"/>
      <c r="T1" s="251">
        <v>1040</v>
      </c>
      <c r="U1" s="249">
        <v>100</v>
      </c>
    </row>
    <row r="2" spans="1:21" s="10" customFormat="1" ht="24.75" customHeight="1">
      <c r="A2" s="499" t="str">
        <f>'YARIŞMA BİLGİLERİ'!F19</f>
        <v>Anadolu Yıldızlar Ligi Final Yarışmaları</v>
      </c>
      <c r="B2" s="499"/>
      <c r="C2" s="499"/>
      <c r="D2" s="499"/>
      <c r="E2" s="499"/>
      <c r="F2" s="499"/>
      <c r="G2" s="499"/>
      <c r="H2" s="499"/>
      <c r="I2" s="499"/>
      <c r="J2" s="499"/>
      <c r="K2" s="499"/>
      <c r="L2" s="499"/>
      <c r="M2" s="499"/>
      <c r="N2" s="499"/>
      <c r="O2" s="499"/>
      <c r="P2" s="499"/>
      <c r="T2" s="251">
        <v>1042</v>
      </c>
      <c r="U2" s="249">
        <v>99</v>
      </c>
    </row>
    <row r="3" spans="1:21" s="12" customFormat="1" ht="21.75" customHeight="1">
      <c r="A3" s="500" t="s">
        <v>85</v>
      </c>
      <c r="B3" s="500"/>
      <c r="C3" s="500"/>
      <c r="D3" s="501" t="str">
        <f>'YARIŞMA PROGRAMI'!C7</f>
        <v>100 Metre</v>
      </c>
      <c r="E3" s="501"/>
      <c r="F3" s="502"/>
      <c r="G3" s="502"/>
      <c r="H3" s="11"/>
      <c r="I3" s="512"/>
      <c r="J3" s="512"/>
      <c r="K3" s="512"/>
      <c r="L3" s="512"/>
      <c r="M3" s="80" t="s">
        <v>351</v>
      </c>
      <c r="N3" s="510" t="str">
        <f>'YARIŞMA PROGRAMI'!E7</f>
        <v>-</v>
      </c>
      <c r="O3" s="510"/>
      <c r="P3" s="510"/>
      <c r="T3" s="251">
        <v>1044</v>
      </c>
      <c r="U3" s="249">
        <v>98</v>
      </c>
    </row>
    <row r="4" spans="1:21" s="12" customFormat="1" ht="17.25" customHeight="1">
      <c r="A4" s="505" t="s">
        <v>75</v>
      </c>
      <c r="B4" s="505"/>
      <c r="C4" s="505"/>
      <c r="D4" s="506" t="str">
        <f>'YARIŞMA BİLGİLERİ'!F21</f>
        <v>Yıldız Kızlar</v>
      </c>
      <c r="E4" s="506"/>
      <c r="F4" s="32"/>
      <c r="G4" s="32"/>
      <c r="H4" s="32"/>
      <c r="I4" s="32"/>
      <c r="J4" s="32"/>
      <c r="K4" s="32"/>
      <c r="L4" s="33"/>
      <c r="M4" s="81" t="s">
        <v>83</v>
      </c>
      <c r="N4" s="511">
        <f>'YARIŞMA PROGRAMI'!B7</f>
        <v>41776.71875</v>
      </c>
      <c r="O4" s="511"/>
      <c r="P4" s="511"/>
      <c r="T4" s="251">
        <v>1046</v>
      </c>
      <c r="U4" s="249">
        <v>97</v>
      </c>
    </row>
    <row r="5" spans="1:21" s="10" customFormat="1" ht="19.5" customHeight="1">
      <c r="A5" s="13"/>
      <c r="B5" s="13"/>
      <c r="C5" s="14"/>
      <c r="D5" s="15"/>
      <c r="E5" s="16"/>
      <c r="F5" s="16"/>
      <c r="G5" s="16"/>
      <c r="H5" s="16"/>
      <c r="I5" s="13"/>
      <c r="J5" s="13"/>
      <c r="K5" s="13"/>
      <c r="L5" s="17"/>
      <c r="M5" s="18"/>
      <c r="N5" s="509">
        <f ca="1">NOW()</f>
        <v>41777.717049074075</v>
      </c>
      <c r="O5" s="509"/>
      <c r="P5" s="509"/>
      <c r="T5" s="251">
        <v>1048</v>
      </c>
      <c r="U5" s="249">
        <v>96</v>
      </c>
    </row>
    <row r="6" spans="1:21" s="19" customFormat="1" ht="24.75" customHeight="1">
      <c r="A6" s="507" t="s">
        <v>12</v>
      </c>
      <c r="B6" s="513" t="s">
        <v>70</v>
      </c>
      <c r="C6" s="515" t="s">
        <v>82</v>
      </c>
      <c r="D6" s="508" t="s">
        <v>14</v>
      </c>
      <c r="E6" s="508" t="s">
        <v>350</v>
      </c>
      <c r="F6" s="508" t="s">
        <v>15</v>
      </c>
      <c r="G6" s="503" t="s">
        <v>227</v>
      </c>
      <c r="I6" s="266" t="s">
        <v>16</v>
      </c>
      <c r="J6" s="267"/>
      <c r="K6" s="267"/>
      <c r="L6" s="267"/>
      <c r="M6" s="269" t="s">
        <v>607</v>
      </c>
      <c r="N6" s="270"/>
      <c r="O6" s="267"/>
      <c r="P6" s="268"/>
      <c r="T6" s="252">
        <v>1050</v>
      </c>
      <c r="U6" s="250">
        <v>95</v>
      </c>
    </row>
    <row r="7" spans="1:21" ht="26.25" customHeight="1">
      <c r="A7" s="507"/>
      <c r="B7" s="514"/>
      <c r="C7" s="515"/>
      <c r="D7" s="508"/>
      <c r="E7" s="508"/>
      <c r="F7" s="508"/>
      <c r="G7" s="504"/>
      <c r="H7" s="20"/>
      <c r="I7" s="49" t="s">
        <v>12</v>
      </c>
      <c r="J7" s="46" t="s">
        <v>71</v>
      </c>
      <c r="K7" s="46" t="s">
        <v>70</v>
      </c>
      <c r="L7" s="47" t="s">
        <v>13</v>
      </c>
      <c r="M7" s="48" t="s">
        <v>14</v>
      </c>
      <c r="N7" s="48" t="s">
        <v>350</v>
      </c>
      <c r="O7" s="46" t="s">
        <v>15</v>
      </c>
      <c r="P7" s="46" t="s">
        <v>28</v>
      </c>
      <c r="T7" s="252">
        <v>1052</v>
      </c>
      <c r="U7" s="250">
        <v>94</v>
      </c>
    </row>
    <row r="8" spans="1:21" s="19" customFormat="1" ht="34.5" customHeight="1">
      <c r="A8" s="360">
        <v>1</v>
      </c>
      <c r="B8" s="384">
        <v>400</v>
      </c>
      <c r="C8" s="385">
        <v>36526</v>
      </c>
      <c r="D8" s="386" t="s">
        <v>519</v>
      </c>
      <c r="E8" s="387" t="s">
        <v>520</v>
      </c>
      <c r="F8" s="382">
        <v>1280</v>
      </c>
      <c r="G8" s="388">
        <v>12</v>
      </c>
      <c r="H8" s="22"/>
      <c r="I8" s="356">
        <v>1</v>
      </c>
      <c r="J8" s="357" t="s">
        <v>138</v>
      </c>
      <c r="K8" s="379">
        <f>IF(ISERROR(VLOOKUP(J8,'KAYIT LİSTESİ'!$B$4:$H$697,2,0)),"",(VLOOKUP(J8,'KAYIT LİSTESİ'!$B$4:$H$697,2,0)))</f>
      </c>
      <c r="L8" s="380">
        <f>IF(ISERROR(VLOOKUP(J8,'KAYIT LİSTESİ'!$B$4:$H$697,4,0)),"",(VLOOKUP(J8,'KAYIT LİSTESİ'!$B$4:$H$697,4,0)))</f>
      </c>
      <c r="M8" s="381">
        <f>IF(ISERROR(VLOOKUP(J8,'KAYIT LİSTESİ'!$B$4:$H$697,5,0)),"",(VLOOKUP(J8,'KAYIT LİSTESİ'!$B$4:$H$697,5,0)))</f>
      </c>
      <c r="N8" s="381">
        <f>IF(ISERROR(VLOOKUP(J8,'KAYIT LİSTESİ'!$B$4:$H$697,6,0)),"",(VLOOKUP(J8,'KAYIT LİSTESİ'!$B$4:$H$697,6,0)))</f>
      </c>
      <c r="O8" s="382"/>
      <c r="P8" s="383"/>
      <c r="T8" s="252">
        <v>1054</v>
      </c>
      <c r="U8" s="250">
        <v>93</v>
      </c>
    </row>
    <row r="9" spans="1:21" s="19" customFormat="1" ht="34.5" customHeight="1">
      <c r="A9" s="360">
        <v>2</v>
      </c>
      <c r="B9" s="384">
        <v>688</v>
      </c>
      <c r="C9" s="385">
        <v>36853</v>
      </c>
      <c r="D9" s="386" t="s">
        <v>552</v>
      </c>
      <c r="E9" s="387" t="s">
        <v>553</v>
      </c>
      <c r="F9" s="382">
        <v>1300</v>
      </c>
      <c r="G9" s="388">
        <v>11</v>
      </c>
      <c r="H9" s="22"/>
      <c r="I9" s="356">
        <v>2</v>
      </c>
      <c r="J9" s="357" t="s">
        <v>139</v>
      </c>
      <c r="K9" s="379">
        <f>IF(ISERROR(VLOOKUP(J9,'KAYIT LİSTESİ'!$B$4:$H$697,2,0)),"",(VLOOKUP(J9,'KAYIT LİSTESİ'!$B$4:$H$697,2,0)))</f>
        <v>400</v>
      </c>
      <c r="L9" s="380">
        <f>IF(ISERROR(VLOOKUP(J9,'KAYIT LİSTESİ'!$B$4:$H$697,4,0)),"",(VLOOKUP(J9,'KAYIT LİSTESİ'!$B$4:$H$697,4,0)))</f>
        <v>36526</v>
      </c>
      <c r="M9" s="381" t="str">
        <f>IF(ISERROR(VLOOKUP(J9,'KAYIT LİSTESİ'!$B$4:$H$697,5,0)),"",(VLOOKUP(J9,'KAYIT LİSTESİ'!$B$4:$H$697,5,0)))</f>
        <v>MİZGİN AY</v>
      </c>
      <c r="N9" s="381" t="str">
        <f>IF(ISERROR(VLOOKUP(J9,'KAYIT LİSTESİ'!$B$4:$H$697,6,0)),"",(VLOOKUP(J9,'KAYIT LİSTESİ'!$B$4:$H$697,6,0)))</f>
        <v>ANKARA</v>
      </c>
      <c r="O9" s="382">
        <v>1280</v>
      </c>
      <c r="P9" s="383">
        <v>1</v>
      </c>
      <c r="T9" s="252">
        <v>1056</v>
      </c>
      <c r="U9" s="250">
        <v>92</v>
      </c>
    </row>
    <row r="10" spans="1:21" s="19" customFormat="1" ht="34.5" customHeight="1">
      <c r="A10" s="360">
        <v>3</v>
      </c>
      <c r="B10" s="384">
        <v>10</v>
      </c>
      <c r="C10" s="385">
        <v>36605</v>
      </c>
      <c r="D10" s="386" t="s">
        <v>539</v>
      </c>
      <c r="E10" s="387" t="s">
        <v>540</v>
      </c>
      <c r="F10" s="382">
        <v>1307</v>
      </c>
      <c r="G10" s="388">
        <v>10</v>
      </c>
      <c r="H10" s="22"/>
      <c r="I10" s="356">
        <v>3</v>
      </c>
      <c r="J10" s="357" t="s">
        <v>140</v>
      </c>
      <c r="K10" s="379">
        <f>IF(ISERROR(VLOOKUP(J10,'KAYIT LİSTESİ'!$B$4:$H$697,2,0)),"",(VLOOKUP(J10,'KAYIT LİSTESİ'!$B$4:$H$697,2,0)))</f>
        <v>688</v>
      </c>
      <c r="L10" s="380">
        <f>IF(ISERROR(VLOOKUP(J10,'KAYIT LİSTESİ'!$B$4:$H$697,4,0)),"",(VLOOKUP(J10,'KAYIT LİSTESİ'!$B$4:$H$697,4,0)))</f>
        <v>36853</v>
      </c>
      <c r="M10" s="381" t="str">
        <f>IF(ISERROR(VLOOKUP(J10,'KAYIT LİSTESİ'!$B$4:$H$697,5,0)),"",(VLOOKUP(J10,'KAYIT LİSTESİ'!$B$4:$H$697,5,0)))</f>
        <v>MELİKE MALKOÇ</v>
      </c>
      <c r="N10" s="381" t="str">
        <f>IF(ISERROR(VLOOKUP(J10,'KAYIT LİSTESİ'!$B$4:$H$697,6,0)),"",(VLOOKUP(J10,'KAYIT LİSTESİ'!$B$4:$H$697,6,0)))</f>
        <v>ZONGULDAK</v>
      </c>
      <c r="O10" s="382">
        <v>1300</v>
      </c>
      <c r="P10" s="383">
        <v>2</v>
      </c>
      <c r="T10" s="252">
        <v>1058</v>
      </c>
      <c r="U10" s="250">
        <v>91</v>
      </c>
    </row>
    <row r="11" spans="1:21" s="19" customFormat="1" ht="34.5" customHeight="1">
      <c r="A11" s="360">
        <v>4</v>
      </c>
      <c r="B11" s="384">
        <v>34</v>
      </c>
      <c r="C11" s="385">
        <v>36686</v>
      </c>
      <c r="D11" s="386" t="s">
        <v>531</v>
      </c>
      <c r="E11" s="387" t="s">
        <v>532</v>
      </c>
      <c r="F11" s="382">
        <v>1325</v>
      </c>
      <c r="G11" s="388">
        <v>9</v>
      </c>
      <c r="H11" s="22"/>
      <c r="I11" s="356">
        <v>4</v>
      </c>
      <c r="J11" s="357" t="s">
        <v>141</v>
      </c>
      <c r="K11" s="379">
        <f>IF(ISERROR(VLOOKUP(J11,'KAYIT LİSTESİ'!$B$4:$H$697,2,0)),"",(VLOOKUP(J11,'KAYIT LİSTESİ'!$B$4:$H$697,2,0)))</f>
        <v>267</v>
      </c>
      <c r="L11" s="380">
        <f>IF(ISERROR(VLOOKUP(J11,'KAYIT LİSTESİ'!$B$4:$H$697,4,0)),"",(VLOOKUP(J11,'KAYIT LİSTESİ'!$B$4:$H$697,4,0)))</f>
        <v>36973</v>
      </c>
      <c r="M11" s="381" t="str">
        <f>IF(ISERROR(VLOOKUP(J11,'KAYIT LİSTESİ'!$B$4:$H$697,5,0)),"",(VLOOKUP(J11,'KAYIT LİSTESİ'!$B$4:$H$697,5,0)))</f>
        <v>İREM KARACAOĞLAN</v>
      </c>
      <c r="N11" s="381" t="str">
        <f>IF(ISERROR(VLOOKUP(J11,'KAYIT LİSTESİ'!$B$4:$H$697,6,0)),"",(VLOOKUP(J11,'KAYIT LİSTESİ'!$B$4:$H$697,6,0)))</f>
        <v>ADANA</v>
      </c>
      <c r="O11" s="382">
        <v>1391</v>
      </c>
      <c r="P11" s="383">
        <v>4</v>
      </c>
      <c r="T11" s="252">
        <v>1060</v>
      </c>
      <c r="U11" s="250">
        <v>90</v>
      </c>
    </row>
    <row r="12" spans="1:21" s="19" customFormat="1" ht="34.5" customHeight="1">
      <c r="A12" s="360">
        <v>5</v>
      </c>
      <c r="B12" s="384">
        <v>229</v>
      </c>
      <c r="C12" s="385">
        <v>36595</v>
      </c>
      <c r="D12" s="386" t="s">
        <v>525</v>
      </c>
      <c r="E12" s="387" t="s">
        <v>526</v>
      </c>
      <c r="F12" s="382">
        <v>1345</v>
      </c>
      <c r="G12" s="388">
        <v>8</v>
      </c>
      <c r="H12" s="22"/>
      <c r="I12" s="356">
        <v>5</v>
      </c>
      <c r="J12" s="357" t="s">
        <v>142</v>
      </c>
      <c r="K12" s="379">
        <f>IF(ISERROR(VLOOKUP(J12,'KAYIT LİSTESİ'!$B$4:$H$697,2,0)),"",(VLOOKUP(J12,'KAYIT LİSTESİ'!$B$4:$H$697,2,0)))</f>
        <v>657</v>
      </c>
      <c r="L12" s="380">
        <f>IF(ISERROR(VLOOKUP(J12,'KAYIT LİSTESİ'!$B$4:$H$697,4,0)),"",(VLOOKUP(J12,'KAYIT LİSTESİ'!$B$4:$H$697,4,0)))</f>
        <v>37432</v>
      </c>
      <c r="M12" s="381" t="str">
        <f>IF(ISERROR(VLOOKUP(J12,'KAYIT LİSTESİ'!$B$4:$H$697,5,0)),"",(VLOOKUP(J12,'KAYIT LİSTESİ'!$B$4:$H$697,5,0)))</f>
        <v>RUMEYSA KIRIMLI</v>
      </c>
      <c r="N12" s="381" t="str">
        <f>IF(ISERROR(VLOOKUP(J12,'KAYIT LİSTESİ'!$B$4:$H$697,6,0)),"",(VLOOKUP(J12,'KAYIT LİSTESİ'!$B$4:$H$697,6,0)))</f>
        <v>TRABZON</v>
      </c>
      <c r="O12" s="382">
        <v>1495</v>
      </c>
      <c r="P12" s="383">
        <v>6</v>
      </c>
      <c r="T12" s="252">
        <v>1062</v>
      </c>
      <c r="U12" s="250">
        <v>89</v>
      </c>
    </row>
    <row r="13" spans="1:21" s="19" customFormat="1" ht="34.5" customHeight="1">
      <c r="A13" s="360">
        <v>6</v>
      </c>
      <c r="B13" s="384">
        <v>261</v>
      </c>
      <c r="C13" s="385">
        <v>36976</v>
      </c>
      <c r="D13" s="386" t="s">
        <v>503</v>
      </c>
      <c r="E13" s="387" t="s">
        <v>504</v>
      </c>
      <c r="F13" s="382">
        <v>1359</v>
      </c>
      <c r="G13" s="388">
        <v>7</v>
      </c>
      <c r="H13" s="22"/>
      <c r="I13" s="356">
        <v>6</v>
      </c>
      <c r="J13" s="357" t="s">
        <v>143</v>
      </c>
      <c r="K13" s="379">
        <f>IF(ISERROR(VLOOKUP(J13,'KAYIT LİSTESİ'!$B$4:$H$697,2,0)),"",(VLOOKUP(J13,'KAYIT LİSTESİ'!$B$4:$H$697,2,0)))</f>
        <v>261</v>
      </c>
      <c r="L13" s="380">
        <f>IF(ISERROR(VLOOKUP(J13,'KAYIT LİSTESİ'!$B$4:$H$697,4,0)),"",(VLOOKUP(J13,'KAYIT LİSTESİ'!$B$4:$H$697,4,0)))</f>
        <v>36976</v>
      </c>
      <c r="M13" s="381" t="str">
        <f>IF(ISERROR(VLOOKUP(J13,'KAYIT LİSTESİ'!$B$4:$H$697,5,0)),"",(VLOOKUP(J13,'KAYIT LİSTESİ'!$B$4:$H$697,5,0)))</f>
        <v>MELİSSA KALE</v>
      </c>
      <c r="N13" s="381" t="str">
        <f>IF(ISERROR(VLOOKUP(J13,'KAYIT LİSTESİ'!$B$4:$H$697,6,0)),"",(VLOOKUP(J13,'KAYIT LİSTESİ'!$B$4:$H$697,6,0)))</f>
        <v>MERSİN</v>
      </c>
      <c r="O13" s="382">
        <v>1359</v>
      </c>
      <c r="P13" s="383">
        <v>3</v>
      </c>
      <c r="T13" s="252">
        <v>1064</v>
      </c>
      <c r="U13" s="250">
        <v>88</v>
      </c>
    </row>
    <row r="14" spans="1:21" s="19" customFormat="1" ht="34.5" customHeight="1">
      <c r="A14" s="360">
        <v>7</v>
      </c>
      <c r="B14" s="384">
        <v>481</v>
      </c>
      <c r="C14" s="385">
        <v>36676</v>
      </c>
      <c r="D14" s="386" t="s">
        <v>562</v>
      </c>
      <c r="E14" s="387" t="s">
        <v>563</v>
      </c>
      <c r="F14" s="382">
        <v>1379</v>
      </c>
      <c r="G14" s="388">
        <v>6</v>
      </c>
      <c r="H14" s="22"/>
      <c r="I14" s="356">
        <v>7</v>
      </c>
      <c r="J14" s="357" t="s">
        <v>144</v>
      </c>
      <c r="K14" s="379">
        <f>IF(ISERROR(VLOOKUP(J14,'KAYIT LİSTESİ'!$B$4:$H$697,2,0)),"",(VLOOKUP(J14,'KAYIT LİSTESİ'!$B$4:$H$697,2,0)))</f>
        <v>758</v>
      </c>
      <c r="L14" s="380">
        <f>IF(ISERROR(VLOOKUP(J14,'KAYIT LİSTESİ'!$B$4:$H$697,4,0)),"",(VLOOKUP(J14,'KAYIT LİSTESİ'!$B$4:$H$697,4,0)))</f>
        <v>36526</v>
      </c>
      <c r="M14" s="381" t="str">
        <f>IF(ISERROR(VLOOKUP(J14,'KAYIT LİSTESİ'!$B$4:$H$697,5,0)),"",(VLOOKUP(J14,'KAYIT LİSTESİ'!$B$4:$H$697,5,0)))</f>
        <v>DİLARA ÇIKMAZ</v>
      </c>
      <c r="N14" s="381" t="str">
        <f>IF(ISERROR(VLOOKUP(J14,'KAYIT LİSTESİ'!$B$4:$H$697,6,0)),"",(VLOOKUP(J14,'KAYIT LİSTESİ'!$B$4:$H$697,6,0)))</f>
        <v>GAZİANTEP</v>
      </c>
      <c r="O14" s="382">
        <v>1398</v>
      </c>
      <c r="P14" s="383">
        <v>5</v>
      </c>
      <c r="T14" s="252">
        <v>1066</v>
      </c>
      <c r="U14" s="250">
        <v>87</v>
      </c>
    </row>
    <row r="15" spans="1:21" s="19" customFormat="1" ht="34.5" customHeight="1">
      <c r="A15" s="360">
        <v>8</v>
      </c>
      <c r="B15" s="384">
        <v>267</v>
      </c>
      <c r="C15" s="385">
        <v>36973</v>
      </c>
      <c r="D15" s="386" t="s">
        <v>509</v>
      </c>
      <c r="E15" s="387" t="s">
        <v>510</v>
      </c>
      <c r="F15" s="382">
        <v>1391</v>
      </c>
      <c r="G15" s="388">
        <v>5</v>
      </c>
      <c r="H15" s="22"/>
      <c r="I15" s="356">
        <v>8</v>
      </c>
      <c r="J15" s="357" t="s">
        <v>145</v>
      </c>
      <c r="K15" s="379">
        <f>IF(ISERROR(VLOOKUP(J15,'KAYIT LİSTESİ'!$B$4:$H$697,2,0)),"",(VLOOKUP(J15,'KAYIT LİSTESİ'!$B$4:$H$697,2,0)))</f>
      </c>
      <c r="L15" s="380">
        <f>IF(ISERROR(VLOOKUP(J15,'KAYIT LİSTESİ'!$B$4:$H$697,4,0)),"",(VLOOKUP(J15,'KAYIT LİSTESİ'!$B$4:$H$697,4,0)))</f>
      </c>
      <c r="M15" s="381">
        <f>IF(ISERROR(VLOOKUP(J15,'KAYIT LİSTESİ'!$B$4:$H$697,5,0)),"",(VLOOKUP(J15,'KAYIT LİSTESİ'!$B$4:$H$697,5,0)))</f>
      </c>
      <c r="N15" s="381">
        <f>IF(ISERROR(VLOOKUP(J15,'KAYIT LİSTESİ'!$B$4:$H$697,6,0)),"",(VLOOKUP(J15,'KAYIT LİSTESİ'!$B$4:$H$697,6,0)))</f>
      </c>
      <c r="O15" s="382"/>
      <c r="P15" s="383"/>
      <c r="T15" s="252">
        <v>1068</v>
      </c>
      <c r="U15" s="250">
        <v>86</v>
      </c>
    </row>
    <row r="16" spans="1:21" s="19" customFormat="1" ht="34.5" customHeight="1">
      <c r="A16" s="360">
        <v>9</v>
      </c>
      <c r="B16" s="384">
        <v>758</v>
      </c>
      <c r="C16" s="385">
        <v>36526</v>
      </c>
      <c r="D16" s="386" t="s">
        <v>489</v>
      </c>
      <c r="E16" s="387" t="s">
        <v>490</v>
      </c>
      <c r="F16" s="382">
        <v>1398</v>
      </c>
      <c r="G16" s="388">
        <v>4</v>
      </c>
      <c r="H16" s="22"/>
      <c r="I16" s="266" t="s">
        <v>17</v>
      </c>
      <c r="J16" s="267"/>
      <c r="K16" s="267"/>
      <c r="L16" s="267"/>
      <c r="M16" s="269" t="s">
        <v>608</v>
      </c>
      <c r="N16" s="270"/>
      <c r="O16" s="267"/>
      <c r="P16" s="268"/>
      <c r="T16" s="252">
        <v>1070</v>
      </c>
      <c r="U16" s="250">
        <v>85</v>
      </c>
    </row>
    <row r="17" spans="1:21" s="19" customFormat="1" ht="34.5" customHeight="1">
      <c r="A17" s="360">
        <v>10</v>
      </c>
      <c r="B17" s="384">
        <v>772</v>
      </c>
      <c r="C17" s="385">
        <v>36588</v>
      </c>
      <c r="D17" s="386" t="s">
        <v>494</v>
      </c>
      <c r="E17" s="387" t="s">
        <v>495</v>
      </c>
      <c r="F17" s="382">
        <v>1467</v>
      </c>
      <c r="G17" s="388">
        <v>3</v>
      </c>
      <c r="H17" s="22"/>
      <c r="I17" s="49" t="s">
        <v>12</v>
      </c>
      <c r="J17" s="46" t="s">
        <v>71</v>
      </c>
      <c r="K17" s="46" t="s">
        <v>70</v>
      </c>
      <c r="L17" s="47" t="s">
        <v>13</v>
      </c>
      <c r="M17" s="48" t="s">
        <v>14</v>
      </c>
      <c r="N17" s="48" t="s">
        <v>350</v>
      </c>
      <c r="O17" s="46" t="s">
        <v>15</v>
      </c>
      <c r="P17" s="46" t="s">
        <v>28</v>
      </c>
      <c r="T17" s="252">
        <v>1072</v>
      </c>
      <c r="U17" s="250">
        <v>84</v>
      </c>
    </row>
    <row r="18" spans="1:21" s="19" customFormat="1" ht="34.5" customHeight="1">
      <c r="A18" s="360">
        <v>11</v>
      </c>
      <c r="B18" s="384">
        <v>657</v>
      </c>
      <c r="C18" s="385">
        <v>37432</v>
      </c>
      <c r="D18" s="386" t="s">
        <v>577</v>
      </c>
      <c r="E18" s="387" t="s">
        <v>548</v>
      </c>
      <c r="F18" s="382">
        <v>1495</v>
      </c>
      <c r="G18" s="388">
        <v>2</v>
      </c>
      <c r="H18" s="22"/>
      <c r="I18" s="356">
        <v>1</v>
      </c>
      <c r="J18" s="357" t="s">
        <v>146</v>
      </c>
      <c r="K18" s="379">
        <f>IF(ISERROR(VLOOKUP(J18,'KAYIT LİSTESİ'!$B$4:$H$697,2,0)),"",(VLOOKUP(J18,'KAYIT LİSTESİ'!$B$4:$H$697,2,0)))</f>
      </c>
      <c r="L18" s="380">
        <f>IF(ISERROR(VLOOKUP(J18,'KAYIT LİSTESİ'!$B$4:$H$697,4,0)),"",(VLOOKUP(J18,'KAYIT LİSTESİ'!$B$4:$H$697,4,0)))</f>
      </c>
      <c r="M18" s="381">
        <f>IF(ISERROR(VLOOKUP(J18,'KAYIT LİSTESİ'!$B$4:$H$697,5,0)),"",(VLOOKUP(J18,'KAYIT LİSTESİ'!$B$4:$H$697,5,0)))</f>
      </c>
      <c r="N18" s="381">
        <f>IF(ISERROR(VLOOKUP(J18,'KAYIT LİSTESİ'!$B$4:$H$697,6,0)),"",(VLOOKUP(J18,'KAYIT LİSTESİ'!$B$4:$H$697,6,0)))</f>
      </c>
      <c r="O18" s="382"/>
      <c r="P18" s="383"/>
      <c r="T18" s="252">
        <v>1074</v>
      </c>
      <c r="U18" s="250">
        <v>83</v>
      </c>
    </row>
    <row r="19" spans="1:21" s="19" customFormat="1" ht="34.5" customHeight="1">
      <c r="A19" s="360">
        <v>12</v>
      </c>
      <c r="B19" s="384">
        <v>816</v>
      </c>
      <c r="C19" s="385">
        <v>37073</v>
      </c>
      <c r="D19" s="386" t="s">
        <v>602</v>
      </c>
      <c r="E19" s="387" t="s">
        <v>484</v>
      </c>
      <c r="F19" s="382">
        <v>1554</v>
      </c>
      <c r="G19" s="388">
        <v>1</v>
      </c>
      <c r="H19" s="22"/>
      <c r="I19" s="356">
        <v>2</v>
      </c>
      <c r="J19" s="357" t="s">
        <v>147</v>
      </c>
      <c r="K19" s="379">
        <f>IF(ISERROR(VLOOKUP(J19,'KAYIT LİSTESİ'!$B$4:$H$697,2,0)),"",(VLOOKUP(J19,'KAYIT LİSTESİ'!$B$4:$H$697,2,0)))</f>
        <v>481</v>
      </c>
      <c r="L19" s="380">
        <f>IF(ISERROR(VLOOKUP(J19,'KAYIT LİSTESİ'!$B$4:$H$697,4,0)),"",(VLOOKUP(J19,'KAYIT LİSTESİ'!$B$4:$H$697,4,0)))</f>
        <v>36676</v>
      </c>
      <c r="M19" s="381" t="str">
        <f>IF(ISERROR(VLOOKUP(J19,'KAYIT LİSTESİ'!$B$4:$H$697,5,0)),"",(VLOOKUP(J19,'KAYIT LİSTESİ'!$B$4:$H$697,5,0)))</f>
        <v>KARDELEN DEMİR</v>
      </c>
      <c r="N19" s="381" t="str">
        <f>IF(ISERROR(VLOOKUP(J19,'KAYIT LİSTESİ'!$B$4:$H$697,6,0)),"",(VLOOKUP(J19,'KAYIT LİSTESİ'!$B$4:$H$697,6,0)))</f>
        <v>SAMSUN</v>
      </c>
      <c r="O19" s="382">
        <v>1379</v>
      </c>
      <c r="P19" s="383">
        <v>4</v>
      </c>
      <c r="T19" s="252">
        <v>1076</v>
      </c>
      <c r="U19" s="250">
        <v>82</v>
      </c>
    </row>
    <row r="20" spans="1:21" s="19" customFormat="1" ht="34.5" customHeight="1">
      <c r="A20" s="360"/>
      <c r="B20" s="384"/>
      <c r="C20" s="385"/>
      <c r="D20" s="386"/>
      <c r="E20" s="387"/>
      <c r="F20" s="382"/>
      <c r="G20" s="388"/>
      <c r="H20" s="22"/>
      <c r="I20" s="356">
        <v>3</v>
      </c>
      <c r="J20" s="357" t="s">
        <v>148</v>
      </c>
      <c r="K20" s="379">
        <f>IF(ISERROR(VLOOKUP(J20,'KAYIT LİSTESİ'!$B$4:$H$697,2,0)),"",(VLOOKUP(J20,'KAYIT LİSTESİ'!$B$4:$H$697,2,0)))</f>
        <v>772</v>
      </c>
      <c r="L20" s="380">
        <f>IF(ISERROR(VLOOKUP(J20,'KAYIT LİSTESİ'!$B$4:$H$697,4,0)),"",(VLOOKUP(J20,'KAYIT LİSTESİ'!$B$4:$H$697,4,0)))</f>
        <v>36588</v>
      </c>
      <c r="M20" s="381" t="str">
        <f>IF(ISERROR(VLOOKUP(J20,'KAYIT LİSTESİ'!$B$4:$H$697,5,0)),"",(VLOOKUP(J20,'KAYIT LİSTESİ'!$B$4:$H$697,5,0)))</f>
        <v>SEHER ALATAŞ</v>
      </c>
      <c r="N20" s="381" t="str">
        <f>IF(ISERROR(VLOOKUP(J20,'KAYIT LİSTESİ'!$B$4:$H$697,6,0)),"",(VLOOKUP(J20,'KAYIT LİSTESİ'!$B$4:$H$697,6,0)))</f>
        <v>ŞANLIURFA</v>
      </c>
      <c r="O20" s="382">
        <v>1467</v>
      </c>
      <c r="P20" s="383">
        <v>5</v>
      </c>
      <c r="T20" s="252">
        <v>1078</v>
      </c>
      <c r="U20" s="250">
        <v>81</v>
      </c>
    </row>
    <row r="21" spans="1:21" s="19" customFormat="1" ht="34.5" customHeight="1">
      <c r="A21" s="360"/>
      <c r="B21" s="384"/>
      <c r="C21" s="385"/>
      <c r="D21" s="386"/>
      <c r="E21" s="387"/>
      <c r="F21" s="382"/>
      <c r="G21" s="388"/>
      <c r="H21" s="22"/>
      <c r="I21" s="356">
        <v>4</v>
      </c>
      <c r="J21" s="357" t="s">
        <v>149</v>
      </c>
      <c r="K21" s="379">
        <f>IF(ISERROR(VLOOKUP(J21,'KAYIT LİSTESİ'!$B$4:$H$697,2,0)),"",(VLOOKUP(J21,'KAYIT LİSTESİ'!$B$4:$H$697,2,0)))</f>
        <v>34</v>
      </c>
      <c r="L21" s="380">
        <f>IF(ISERROR(VLOOKUP(J21,'KAYIT LİSTESİ'!$B$4:$H$697,4,0)),"",(VLOOKUP(J21,'KAYIT LİSTESİ'!$B$4:$H$697,4,0)))</f>
        <v>36686</v>
      </c>
      <c r="M21" s="381" t="str">
        <f>IF(ISERROR(VLOOKUP(J21,'KAYIT LİSTESİ'!$B$4:$H$697,5,0)),"",(VLOOKUP(J21,'KAYIT LİSTESİ'!$B$4:$H$697,5,0)))</f>
        <v>BAŞAK GÜL</v>
      </c>
      <c r="N21" s="381" t="str">
        <f>IF(ISERROR(VLOOKUP(J21,'KAYIT LİSTESİ'!$B$4:$H$697,6,0)),"",(VLOOKUP(J21,'KAYIT LİSTESİ'!$B$4:$H$697,6,0)))</f>
        <v>İSTANBUL ANADOLU</v>
      </c>
      <c r="O21" s="382">
        <v>1325</v>
      </c>
      <c r="P21" s="383">
        <v>2</v>
      </c>
      <c r="T21" s="252">
        <v>1080</v>
      </c>
      <c r="U21" s="250">
        <v>80</v>
      </c>
    </row>
    <row r="22" spans="1:21" s="19" customFormat="1" ht="34.5" customHeight="1">
      <c r="A22" s="360"/>
      <c r="B22" s="384"/>
      <c r="C22" s="385"/>
      <c r="D22" s="386"/>
      <c r="E22" s="387"/>
      <c r="F22" s="382"/>
      <c r="G22" s="388"/>
      <c r="H22" s="22"/>
      <c r="I22" s="356">
        <v>5</v>
      </c>
      <c r="J22" s="357" t="s">
        <v>150</v>
      </c>
      <c r="K22" s="379">
        <f>IF(ISERROR(VLOOKUP(J22,'KAYIT LİSTESİ'!$B$4:$H$697,2,0)),"",(VLOOKUP(J22,'KAYIT LİSTESİ'!$B$4:$H$697,2,0)))</f>
        <v>816</v>
      </c>
      <c r="L22" s="380">
        <f>IF(ISERROR(VLOOKUP(J22,'KAYIT LİSTESİ'!$B$4:$H$697,4,0)),"",(VLOOKUP(J22,'KAYIT LİSTESİ'!$B$4:$H$697,4,0)))</f>
        <v>37073</v>
      </c>
      <c r="M22" s="381" t="str">
        <f>IF(ISERROR(VLOOKUP(J22,'KAYIT LİSTESİ'!$B$4:$H$697,5,0)),"",(VLOOKUP(J22,'KAYIT LİSTESİ'!$B$4:$H$697,5,0)))</f>
        <v>BERFİN BARIŞER</v>
      </c>
      <c r="N22" s="381" t="str">
        <f>IF(ISERROR(VLOOKUP(J22,'KAYIT LİSTESİ'!$B$4:$H$697,6,0)),"",(VLOOKUP(J22,'KAYIT LİSTESİ'!$B$4:$H$697,6,0)))</f>
        <v>MUŞ</v>
      </c>
      <c r="O22" s="382">
        <v>1554</v>
      </c>
      <c r="P22" s="383">
        <v>6</v>
      </c>
      <c r="T22" s="252">
        <v>1082</v>
      </c>
      <c r="U22" s="250">
        <v>79</v>
      </c>
    </row>
    <row r="23" spans="1:21" s="19" customFormat="1" ht="34.5" customHeight="1">
      <c r="A23" s="360"/>
      <c r="B23" s="384"/>
      <c r="C23" s="385"/>
      <c r="D23" s="386"/>
      <c r="E23" s="387"/>
      <c r="F23" s="382"/>
      <c r="G23" s="388"/>
      <c r="H23" s="22"/>
      <c r="I23" s="356">
        <v>6</v>
      </c>
      <c r="J23" s="357" t="s">
        <v>151</v>
      </c>
      <c r="K23" s="379">
        <f>IF(ISERROR(VLOOKUP(J23,'KAYIT LİSTESİ'!$B$4:$H$697,2,0)),"",(VLOOKUP(J23,'KAYIT LİSTESİ'!$B$4:$H$697,2,0)))</f>
        <v>229</v>
      </c>
      <c r="L23" s="380">
        <f>IF(ISERROR(VLOOKUP(J23,'KAYIT LİSTESİ'!$B$4:$H$697,4,0)),"",(VLOOKUP(J23,'KAYIT LİSTESİ'!$B$4:$H$697,4,0)))</f>
        <v>36595</v>
      </c>
      <c r="M23" s="381" t="str">
        <f>IF(ISERROR(VLOOKUP(J23,'KAYIT LİSTESİ'!$B$4:$H$697,5,0)),"",(VLOOKUP(J23,'KAYIT LİSTESİ'!$B$4:$H$697,5,0)))</f>
        <v>EYMEN MUSAOĞLU</v>
      </c>
      <c r="N23" s="381" t="str">
        <f>IF(ISERROR(VLOOKUP(J23,'KAYIT LİSTESİ'!$B$4:$H$697,6,0)),"",(VLOOKUP(J23,'KAYIT LİSTESİ'!$B$4:$H$697,6,0)))</f>
        <v>TEKİRDAĞ</v>
      </c>
      <c r="O23" s="382">
        <v>1345</v>
      </c>
      <c r="P23" s="383">
        <v>3</v>
      </c>
      <c r="T23" s="252">
        <v>1084</v>
      </c>
      <c r="U23" s="250">
        <v>78</v>
      </c>
    </row>
    <row r="24" spans="1:21" s="19" customFormat="1" ht="34.5" customHeight="1">
      <c r="A24" s="360"/>
      <c r="B24" s="384"/>
      <c r="C24" s="385"/>
      <c r="D24" s="386"/>
      <c r="E24" s="387"/>
      <c r="F24" s="382"/>
      <c r="G24" s="388"/>
      <c r="H24" s="22"/>
      <c r="I24" s="356">
        <v>7</v>
      </c>
      <c r="J24" s="357" t="s">
        <v>152</v>
      </c>
      <c r="K24" s="379">
        <f>IF(ISERROR(VLOOKUP(J24,'KAYIT LİSTESİ'!$B$4:$H$697,2,0)),"",(VLOOKUP(J24,'KAYIT LİSTESİ'!$B$4:$H$697,2,0)))</f>
        <v>10</v>
      </c>
      <c r="L24" s="380">
        <f>IF(ISERROR(VLOOKUP(J24,'KAYIT LİSTESİ'!$B$4:$H$697,4,0)),"",(VLOOKUP(J24,'KAYIT LİSTESİ'!$B$4:$H$697,4,0)))</f>
        <v>36605</v>
      </c>
      <c r="M24" s="381" t="str">
        <f>IF(ISERROR(VLOOKUP(J24,'KAYIT LİSTESİ'!$B$4:$H$697,5,0)),"",(VLOOKUP(J24,'KAYIT LİSTESİ'!$B$4:$H$697,5,0)))</f>
        <v>YAPRAK ALPER</v>
      </c>
      <c r="N24" s="381" t="str">
        <f>IF(ISERROR(VLOOKUP(J24,'KAYIT LİSTESİ'!$B$4:$H$697,6,0)),"",(VLOOKUP(J24,'KAYIT LİSTESİ'!$B$4:$H$697,6,0)))</f>
        <v>BURSA</v>
      </c>
      <c r="O24" s="382">
        <v>1307</v>
      </c>
      <c r="P24" s="383">
        <v>1</v>
      </c>
      <c r="T24" s="252">
        <v>1086</v>
      </c>
      <c r="U24" s="250">
        <v>77</v>
      </c>
    </row>
    <row r="25" spans="1:21" s="19" customFormat="1" ht="34.5" customHeight="1">
      <c r="A25" s="360"/>
      <c r="B25" s="384"/>
      <c r="C25" s="385"/>
      <c r="D25" s="386"/>
      <c r="E25" s="387"/>
      <c r="F25" s="382"/>
      <c r="G25" s="388"/>
      <c r="H25" s="22"/>
      <c r="I25" s="356">
        <v>8</v>
      </c>
      <c r="J25" s="357" t="s">
        <v>153</v>
      </c>
      <c r="K25" s="379">
        <f>IF(ISERROR(VLOOKUP(J25,'KAYIT LİSTESİ'!$B$4:$H$697,2,0)),"",(VLOOKUP(J25,'KAYIT LİSTESİ'!$B$4:$H$697,2,0)))</f>
      </c>
      <c r="L25" s="380">
        <f>IF(ISERROR(VLOOKUP(J25,'KAYIT LİSTESİ'!$B$4:$H$697,4,0)),"",(VLOOKUP(J25,'KAYIT LİSTESİ'!$B$4:$H$697,4,0)))</f>
      </c>
      <c r="M25" s="381">
        <f>IF(ISERROR(VLOOKUP(J25,'KAYIT LİSTESİ'!$B$4:$H$697,5,0)),"",(VLOOKUP(J25,'KAYIT LİSTESİ'!$B$4:$H$697,5,0)))</f>
      </c>
      <c r="N25" s="381">
        <f>IF(ISERROR(VLOOKUP(J25,'KAYIT LİSTESİ'!$B$4:$H$697,6,0)),"",(VLOOKUP(J25,'KAYIT LİSTESİ'!$B$4:$H$697,6,0)))</f>
      </c>
      <c r="O25" s="382"/>
      <c r="P25" s="383"/>
      <c r="T25" s="252">
        <v>1088</v>
      </c>
      <c r="U25" s="250">
        <v>76</v>
      </c>
    </row>
    <row r="26" spans="1:21" s="19" customFormat="1" ht="34.5" customHeight="1">
      <c r="A26" s="360"/>
      <c r="B26" s="384"/>
      <c r="C26" s="385"/>
      <c r="D26" s="386"/>
      <c r="E26" s="387"/>
      <c r="F26" s="382"/>
      <c r="G26" s="388"/>
      <c r="H26" s="22"/>
      <c r="I26" s="266" t="s">
        <v>18</v>
      </c>
      <c r="J26" s="267"/>
      <c r="K26" s="267"/>
      <c r="L26" s="267"/>
      <c r="M26" s="269" t="s">
        <v>341</v>
      </c>
      <c r="N26" s="270"/>
      <c r="O26" s="267"/>
      <c r="P26" s="268"/>
      <c r="T26" s="252">
        <v>1090</v>
      </c>
      <c r="U26" s="250">
        <v>75</v>
      </c>
    </row>
    <row r="27" spans="1:21" s="19" customFormat="1" ht="34.5" customHeight="1">
      <c r="A27" s="360"/>
      <c r="B27" s="384"/>
      <c r="C27" s="385"/>
      <c r="D27" s="386"/>
      <c r="E27" s="387"/>
      <c r="F27" s="382"/>
      <c r="G27" s="388"/>
      <c r="H27" s="22"/>
      <c r="I27" s="49" t="s">
        <v>12</v>
      </c>
      <c r="J27" s="46" t="s">
        <v>71</v>
      </c>
      <c r="K27" s="46" t="s">
        <v>70</v>
      </c>
      <c r="L27" s="47" t="s">
        <v>13</v>
      </c>
      <c r="M27" s="48" t="s">
        <v>14</v>
      </c>
      <c r="N27" s="48" t="s">
        <v>350</v>
      </c>
      <c r="O27" s="46" t="s">
        <v>15</v>
      </c>
      <c r="P27" s="46" t="s">
        <v>28</v>
      </c>
      <c r="T27" s="252">
        <v>1093</v>
      </c>
      <c r="U27" s="250">
        <v>74</v>
      </c>
    </row>
    <row r="28" spans="1:21" s="19" customFormat="1" ht="34.5" customHeight="1">
      <c r="A28" s="360"/>
      <c r="B28" s="384"/>
      <c r="C28" s="385"/>
      <c r="D28" s="386"/>
      <c r="E28" s="387"/>
      <c r="F28" s="382"/>
      <c r="G28" s="388"/>
      <c r="H28" s="22"/>
      <c r="I28" s="356">
        <v>1</v>
      </c>
      <c r="J28" s="357" t="s">
        <v>154</v>
      </c>
      <c r="K28" s="379">
        <f>IF(ISERROR(VLOOKUP(J28,'KAYIT LİSTESİ'!$B$4:$H$697,2,0)),"",(VLOOKUP(J28,'KAYIT LİSTESİ'!$B$4:$H$697,2,0)))</f>
      </c>
      <c r="L28" s="380">
        <f>IF(ISERROR(VLOOKUP(J28,'KAYIT LİSTESİ'!$B$4:$H$697,4,0)),"",(VLOOKUP(J28,'KAYIT LİSTESİ'!$B$4:$H$697,4,0)))</f>
      </c>
      <c r="M28" s="381">
        <f>IF(ISERROR(VLOOKUP(J28,'KAYIT LİSTESİ'!$B$4:$H$697,5,0)),"",(VLOOKUP(J28,'KAYIT LİSTESİ'!$B$4:$H$697,5,0)))</f>
      </c>
      <c r="N28" s="381">
        <f>IF(ISERROR(VLOOKUP(J28,'KAYIT LİSTESİ'!$B$4:$H$697,6,0)),"",(VLOOKUP(J28,'KAYIT LİSTESİ'!$B$4:$H$697,6,0)))</f>
      </c>
      <c r="O28" s="382"/>
      <c r="P28" s="383"/>
      <c r="T28" s="252">
        <v>1096</v>
      </c>
      <c r="U28" s="250">
        <v>73</v>
      </c>
    </row>
    <row r="29" spans="1:21" s="19" customFormat="1" ht="34.5" customHeight="1">
      <c r="A29" s="360"/>
      <c r="B29" s="384"/>
      <c r="C29" s="385"/>
      <c r="D29" s="386"/>
      <c r="E29" s="387"/>
      <c r="F29" s="382"/>
      <c r="G29" s="388"/>
      <c r="H29" s="22"/>
      <c r="I29" s="356">
        <v>2</v>
      </c>
      <c r="J29" s="357" t="s">
        <v>155</v>
      </c>
      <c r="K29" s="379">
        <f>IF(ISERROR(VLOOKUP(J29,'KAYIT LİSTESİ'!$B$4:$H$697,2,0)),"",(VLOOKUP(J29,'KAYIT LİSTESİ'!$B$4:$H$697,2,0)))</f>
      </c>
      <c r="L29" s="380">
        <f>IF(ISERROR(VLOOKUP(J29,'KAYIT LİSTESİ'!$B$4:$H$697,4,0)),"",(VLOOKUP(J29,'KAYIT LİSTESİ'!$B$4:$H$697,4,0)))</f>
      </c>
      <c r="M29" s="381">
        <f>IF(ISERROR(VLOOKUP(J29,'KAYIT LİSTESİ'!$B$4:$H$697,5,0)),"",(VLOOKUP(J29,'KAYIT LİSTESİ'!$B$4:$H$697,5,0)))</f>
      </c>
      <c r="N29" s="381">
        <f>IF(ISERROR(VLOOKUP(J29,'KAYIT LİSTESİ'!$B$4:$H$697,6,0)),"",(VLOOKUP(J29,'KAYIT LİSTESİ'!$B$4:$H$697,6,0)))</f>
      </c>
      <c r="O29" s="382"/>
      <c r="P29" s="383"/>
      <c r="T29" s="252">
        <v>1099</v>
      </c>
      <c r="U29" s="250">
        <v>72</v>
      </c>
    </row>
    <row r="30" spans="1:21" s="19" customFormat="1" ht="34.5" customHeight="1">
      <c r="A30" s="360"/>
      <c r="B30" s="384"/>
      <c r="C30" s="385"/>
      <c r="D30" s="386"/>
      <c r="E30" s="387"/>
      <c r="F30" s="382"/>
      <c r="G30" s="388"/>
      <c r="H30" s="22"/>
      <c r="I30" s="356">
        <v>3</v>
      </c>
      <c r="J30" s="357" t="s">
        <v>156</v>
      </c>
      <c r="K30" s="379">
        <f>IF(ISERROR(VLOOKUP(J30,'KAYIT LİSTESİ'!$B$4:$H$697,2,0)),"",(VLOOKUP(J30,'KAYIT LİSTESİ'!$B$4:$H$697,2,0)))</f>
      </c>
      <c r="L30" s="380">
        <f>IF(ISERROR(VLOOKUP(J30,'KAYIT LİSTESİ'!$B$4:$H$697,4,0)),"",(VLOOKUP(J30,'KAYIT LİSTESİ'!$B$4:$H$697,4,0)))</f>
      </c>
      <c r="M30" s="381">
        <f>IF(ISERROR(VLOOKUP(J30,'KAYIT LİSTESİ'!$B$4:$H$697,5,0)),"",(VLOOKUP(J30,'KAYIT LİSTESİ'!$B$4:$H$697,5,0)))</f>
      </c>
      <c r="N30" s="381">
        <f>IF(ISERROR(VLOOKUP(J30,'KAYIT LİSTESİ'!$B$4:$H$697,6,0)),"",(VLOOKUP(J30,'KAYIT LİSTESİ'!$B$4:$H$697,6,0)))</f>
      </c>
      <c r="O30" s="382"/>
      <c r="P30" s="383"/>
      <c r="T30" s="252">
        <v>1102</v>
      </c>
      <c r="U30" s="250">
        <v>71</v>
      </c>
    </row>
    <row r="31" spans="1:21" s="19" customFormat="1" ht="34.5" customHeight="1">
      <c r="A31" s="360"/>
      <c r="B31" s="384"/>
      <c r="C31" s="385"/>
      <c r="D31" s="386"/>
      <c r="E31" s="387"/>
      <c r="F31" s="382"/>
      <c r="G31" s="388"/>
      <c r="H31" s="22"/>
      <c r="I31" s="356">
        <v>4</v>
      </c>
      <c r="J31" s="357" t="s">
        <v>157</v>
      </c>
      <c r="K31" s="379">
        <f>IF(ISERROR(VLOOKUP(J31,'KAYIT LİSTESİ'!$B$4:$H$697,2,0)),"",(VLOOKUP(J31,'KAYIT LİSTESİ'!$B$4:$H$697,2,0)))</f>
      </c>
      <c r="L31" s="380">
        <f>IF(ISERROR(VLOOKUP(J31,'KAYIT LİSTESİ'!$B$4:$H$697,4,0)),"",(VLOOKUP(J31,'KAYIT LİSTESİ'!$B$4:$H$697,4,0)))</f>
      </c>
      <c r="M31" s="381">
        <f>IF(ISERROR(VLOOKUP(J31,'KAYIT LİSTESİ'!$B$4:$H$697,5,0)),"",(VLOOKUP(J31,'KAYIT LİSTESİ'!$B$4:$H$697,5,0)))</f>
      </c>
      <c r="N31" s="381">
        <f>IF(ISERROR(VLOOKUP(J31,'KAYIT LİSTESİ'!$B$4:$H$697,6,0)),"",(VLOOKUP(J31,'KAYIT LİSTESİ'!$B$4:$H$697,6,0)))</f>
      </c>
      <c r="O31" s="382"/>
      <c r="P31" s="383"/>
      <c r="T31" s="252">
        <v>1105</v>
      </c>
      <c r="U31" s="250">
        <v>70</v>
      </c>
    </row>
    <row r="32" spans="1:21" s="19" customFormat="1" ht="34.5" customHeight="1">
      <c r="A32" s="360"/>
      <c r="B32" s="384"/>
      <c r="C32" s="385"/>
      <c r="D32" s="386"/>
      <c r="E32" s="387"/>
      <c r="F32" s="382"/>
      <c r="G32" s="388"/>
      <c r="H32" s="22"/>
      <c r="I32" s="356">
        <v>5</v>
      </c>
      <c r="J32" s="357" t="s">
        <v>158</v>
      </c>
      <c r="K32" s="379">
        <f>IF(ISERROR(VLOOKUP(J32,'KAYIT LİSTESİ'!$B$4:$H$697,2,0)),"",(VLOOKUP(J32,'KAYIT LİSTESİ'!$B$4:$H$697,2,0)))</f>
      </c>
      <c r="L32" s="380">
        <f>IF(ISERROR(VLOOKUP(J32,'KAYIT LİSTESİ'!$B$4:$H$697,4,0)),"",(VLOOKUP(J32,'KAYIT LİSTESİ'!$B$4:$H$697,4,0)))</f>
      </c>
      <c r="M32" s="381">
        <f>IF(ISERROR(VLOOKUP(J32,'KAYIT LİSTESİ'!$B$4:$H$697,5,0)),"",(VLOOKUP(J32,'KAYIT LİSTESİ'!$B$4:$H$697,5,0)))</f>
      </c>
      <c r="N32" s="381">
        <f>IF(ISERROR(VLOOKUP(J32,'KAYIT LİSTESİ'!$B$4:$H$697,6,0)),"",(VLOOKUP(J32,'KAYIT LİSTESİ'!$B$4:$H$697,6,0)))</f>
      </c>
      <c r="O32" s="382"/>
      <c r="P32" s="383"/>
      <c r="T32" s="252">
        <v>1108</v>
      </c>
      <c r="U32" s="250">
        <v>69</v>
      </c>
    </row>
    <row r="33" spans="1:21" s="19" customFormat="1" ht="34.5" customHeight="1">
      <c r="A33" s="360"/>
      <c r="B33" s="384"/>
      <c r="C33" s="385"/>
      <c r="D33" s="386"/>
      <c r="E33" s="387"/>
      <c r="F33" s="382"/>
      <c r="G33" s="388"/>
      <c r="H33" s="22"/>
      <c r="I33" s="356">
        <v>6</v>
      </c>
      <c r="J33" s="357" t="s">
        <v>159</v>
      </c>
      <c r="K33" s="379">
        <f>IF(ISERROR(VLOOKUP(J33,'KAYIT LİSTESİ'!$B$4:$H$697,2,0)),"",(VLOOKUP(J33,'KAYIT LİSTESİ'!$B$4:$H$697,2,0)))</f>
      </c>
      <c r="L33" s="380">
        <f>IF(ISERROR(VLOOKUP(J33,'KAYIT LİSTESİ'!$B$4:$H$697,4,0)),"",(VLOOKUP(J33,'KAYIT LİSTESİ'!$B$4:$H$697,4,0)))</f>
      </c>
      <c r="M33" s="381">
        <f>IF(ISERROR(VLOOKUP(J33,'KAYIT LİSTESİ'!$B$4:$H$697,5,0)),"",(VLOOKUP(J33,'KAYIT LİSTESİ'!$B$4:$H$697,5,0)))</f>
      </c>
      <c r="N33" s="381">
        <f>IF(ISERROR(VLOOKUP(J33,'KAYIT LİSTESİ'!$B$4:$H$697,6,0)),"",(VLOOKUP(J33,'KAYIT LİSTESİ'!$B$4:$H$697,6,0)))</f>
      </c>
      <c r="O33" s="382"/>
      <c r="P33" s="383"/>
      <c r="T33" s="252">
        <v>1111</v>
      </c>
      <c r="U33" s="250">
        <v>68</v>
      </c>
    </row>
    <row r="34" spans="1:21" s="19" customFormat="1" ht="34.5" customHeight="1">
      <c r="A34" s="360"/>
      <c r="B34" s="384"/>
      <c r="C34" s="385"/>
      <c r="D34" s="386"/>
      <c r="E34" s="387"/>
      <c r="F34" s="382"/>
      <c r="G34" s="388"/>
      <c r="H34" s="22"/>
      <c r="I34" s="356">
        <v>7</v>
      </c>
      <c r="J34" s="357" t="s">
        <v>160</v>
      </c>
      <c r="K34" s="379">
        <f>IF(ISERROR(VLOOKUP(J34,'KAYIT LİSTESİ'!$B$4:$H$697,2,0)),"",(VLOOKUP(J34,'KAYIT LİSTESİ'!$B$4:$H$697,2,0)))</f>
      </c>
      <c r="L34" s="380">
        <f>IF(ISERROR(VLOOKUP(J34,'KAYIT LİSTESİ'!$B$4:$H$697,4,0)),"",(VLOOKUP(J34,'KAYIT LİSTESİ'!$B$4:$H$697,4,0)))</f>
      </c>
      <c r="M34" s="381">
        <f>IF(ISERROR(VLOOKUP(J34,'KAYIT LİSTESİ'!$B$4:$H$697,5,0)),"",(VLOOKUP(J34,'KAYIT LİSTESİ'!$B$4:$H$697,5,0)))</f>
      </c>
      <c r="N34" s="381">
        <f>IF(ISERROR(VLOOKUP(J34,'KAYIT LİSTESİ'!$B$4:$H$697,6,0)),"",(VLOOKUP(J34,'KAYIT LİSTESİ'!$B$4:$H$697,6,0)))</f>
      </c>
      <c r="O34" s="382"/>
      <c r="P34" s="383"/>
      <c r="T34" s="252">
        <v>1114</v>
      </c>
      <c r="U34" s="250">
        <v>67</v>
      </c>
    </row>
    <row r="35" spans="1:21" s="19" customFormat="1" ht="34.5" customHeight="1">
      <c r="A35" s="360"/>
      <c r="B35" s="384"/>
      <c r="C35" s="385"/>
      <c r="D35" s="386"/>
      <c r="E35" s="387"/>
      <c r="F35" s="382"/>
      <c r="G35" s="388"/>
      <c r="H35" s="22"/>
      <c r="I35" s="356">
        <v>8</v>
      </c>
      <c r="J35" s="357" t="s">
        <v>161</v>
      </c>
      <c r="K35" s="379">
        <f>IF(ISERROR(VLOOKUP(J35,'KAYIT LİSTESİ'!$B$4:$H$697,2,0)),"",(VLOOKUP(J35,'KAYIT LİSTESİ'!$B$4:$H$697,2,0)))</f>
      </c>
      <c r="L35" s="380">
        <f>IF(ISERROR(VLOOKUP(J35,'KAYIT LİSTESİ'!$B$4:$H$697,4,0)),"",(VLOOKUP(J35,'KAYIT LİSTESİ'!$B$4:$H$697,4,0)))</f>
      </c>
      <c r="M35" s="381">
        <f>IF(ISERROR(VLOOKUP(J35,'KAYIT LİSTESİ'!$B$4:$H$697,5,0)),"",(VLOOKUP(J35,'KAYIT LİSTESİ'!$B$4:$H$697,5,0)))</f>
      </c>
      <c r="N35" s="381">
        <f>IF(ISERROR(VLOOKUP(J35,'KAYIT LİSTESİ'!$B$4:$H$697,6,0)),"",(VLOOKUP(J35,'KAYIT LİSTESİ'!$B$4:$H$697,6,0)))</f>
      </c>
      <c r="O35" s="382"/>
      <c r="P35" s="383"/>
      <c r="T35" s="252">
        <v>1117</v>
      </c>
      <c r="U35" s="250">
        <v>66</v>
      </c>
    </row>
    <row r="36" spans="1:21" ht="13.5" customHeight="1">
      <c r="A36" s="35"/>
      <c r="B36" s="35"/>
      <c r="C36" s="36"/>
      <c r="D36" s="56"/>
      <c r="E36" s="37"/>
      <c r="F36" s="38"/>
      <c r="G36" s="39"/>
      <c r="I36" s="40"/>
      <c r="J36" s="41"/>
      <c r="K36" s="42"/>
      <c r="L36" s="43"/>
      <c r="M36" s="52"/>
      <c r="N36" s="52"/>
      <c r="O36" s="44"/>
      <c r="P36" s="42"/>
      <c r="T36" s="252">
        <v>1120</v>
      </c>
      <c r="U36" s="250">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2">
        <v>1123</v>
      </c>
      <c r="U37" s="250">
        <v>64</v>
      </c>
    </row>
    <row r="38" spans="20:21" ht="12.75">
      <c r="T38" s="252">
        <v>1126</v>
      </c>
      <c r="U38" s="250">
        <v>63</v>
      </c>
    </row>
    <row r="39" spans="20:21" ht="12.75">
      <c r="T39" s="252">
        <v>1129</v>
      </c>
      <c r="U39" s="250">
        <v>62</v>
      </c>
    </row>
    <row r="40" spans="20:21" ht="12.75">
      <c r="T40" s="252">
        <v>1132</v>
      </c>
      <c r="U40" s="250">
        <v>61</v>
      </c>
    </row>
    <row r="41" spans="20:21" ht="12.75">
      <c r="T41" s="252">
        <v>1135</v>
      </c>
      <c r="U41" s="250">
        <v>60</v>
      </c>
    </row>
    <row r="42" spans="20:21" ht="12.75">
      <c r="T42" s="252">
        <v>1139</v>
      </c>
      <c r="U42" s="250">
        <v>59</v>
      </c>
    </row>
    <row r="43" spans="20:21" ht="12.75">
      <c r="T43" s="252">
        <v>1143</v>
      </c>
      <c r="U43" s="250">
        <v>58</v>
      </c>
    </row>
    <row r="44" spans="20:21" ht="12.75">
      <c r="T44" s="252">
        <v>1147</v>
      </c>
      <c r="U44" s="250">
        <v>57</v>
      </c>
    </row>
    <row r="45" spans="20:21" ht="12.75">
      <c r="T45" s="252">
        <v>1151</v>
      </c>
      <c r="U45" s="250">
        <v>56</v>
      </c>
    </row>
    <row r="46" spans="20:21" ht="12.75">
      <c r="T46" s="252">
        <v>1155</v>
      </c>
      <c r="U46" s="250">
        <v>55</v>
      </c>
    </row>
    <row r="47" spans="20:21" ht="12.75">
      <c r="T47" s="252">
        <v>1159</v>
      </c>
      <c r="U47" s="250">
        <v>54</v>
      </c>
    </row>
    <row r="48" spans="20:21" ht="12.75">
      <c r="T48" s="252">
        <v>1164</v>
      </c>
      <c r="U48" s="250">
        <v>53</v>
      </c>
    </row>
    <row r="49" spans="20:21" ht="12.75">
      <c r="T49" s="252">
        <v>1169</v>
      </c>
      <c r="U49" s="250">
        <v>52</v>
      </c>
    </row>
    <row r="50" spans="20:21" ht="12.75">
      <c r="T50" s="252">
        <v>1174</v>
      </c>
      <c r="U50" s="250">
        <v>51</v>
      </c>
    </row>
    <row r="51" spans="20:21" ht="12.75">
      <c r="T51" s="252">
        <v>1179</v>
      </c>
      <c r="U51" s="250">
        <v>50</v>
      </c>
    </row>
    <row r="52" spans="20:21" ht="12.75">
      <c r="T52" s="252">
        <v>1184</v>
      </c>
      <c r="U52" s="250">
        <v>49</v>
      </c>
    </row>
    <row r="53" spans="20:21" ht="12.75">
      <c r="T53" s="252">
        <v>1189</v>
      </c>
      <c r="U53" s="250">
        <v>48</v>
      </c>
    </row>
    <row r="54" spans="20:21" ht="12.75">
      <c r="T54" s="252">
        <v>1194</v>
      </c>
      <c r="U54" s="250">
        <v>47</v>
      </c>
    </row>
    <row r="55" spans="20:21" ht="12.75">
      <c r="T55" s="252">
        <v>1199</v>
      </c>
      <c r="U55" s="250">
        <v>46</v>
      </c>
    </row>
    <row r="56" spans="20:21" ht="12.75">
      <c r="T56" s="252">
        <v>1204</v>
      </c>
      <c r="U56" s="250">
        <v>45</v>
      </c>
    </row>
    <row r="57" spans="20:21" ht="12.75">
      <c r="T57" s="252">
        <v>1209</v>
      </c>
      <c r="U57" s="250">
        <v>44</v>
      </c>
    </row>
    <row r="58" spans="20:21" ht="12.75">
      <c r="T58" s="252">
        <v>1214</v>
      </c>
      <c r="U58" s="250">
        <v>43</v>
      </c>
    </row>
    <row r="59" spans="20:21" ht="12.75">
      <c r="T59" s="252">
        <v>1219</v>
      </c>
      <c r="U59" s="250">
        <v>42</v>
      </c>
    </row>
    <row r="60" spans="20:21" ht="12.75">
      <c r="T60" s="252">
        <v>1224</v>
      </c>
      <c r="U60" s="250">
        <v>41</v>
      </c>
    </row>
    <row r="61" spans="20:21" ht="12.75">
      <c r="T61" s="252">
        <v>1229</v>
      </c>
      <c r="U61" s="250">
        <v>40</v>
      </c>
    </row>
    <row r="62" spans="20:21" ht="12.75">
      <c r="T62" s="252">
        <v>1234</v>
      </c>
      <c r="U62" s="250">
        <v>39</v>
      </c>
    </row>
    <row r="63" spans="20:21" ht="12.75">
      <c r="T63" s="252">
        <v>1244</v>
      </c>
      <c r="U63" s="250">
        <v>38</v>
      </c>
    </row>
    <row r="64" spans="20:21" ht="12.75">
      <c r="T64" s="252">
        <v>1254</v>
      </c>
      <c r="U64" s="250">
        <v>37</v>
      </c>
    </row>
    <row r="65" spans="20:21" ht="12.75">
      <c r="T65" s="252">
        <v>1264</v>
      </c>
      <c r="U65" s="250">
        <v>36</v>
      </c>
    </row>
    <row r="66" spans="20:21" ht="12.75">
      <c r="T66" s="252">
        <v>1274</v>
      </c>
      <c r="U66" s="250">
        <v>35</v>
      </c>
    </row>
    <row r="67" spans="20:21" ht="12.75">
      <c r="T67" s="252">
        <v>1284</v>
      </c>
      <c r="U67" s="250">
        <v>34</v>
      </c>
    </row>
    <row r="68" spans="20:21" ht="12.75">
      <c r="T68" s="252">
        <v>1294</v>
      </c>
      <c r="U68" s="250">
        <v>33</v>
      </c>
    </row>
    <row r="69" spans="20:21" ht="12.75">
      <c r="T69" s="252">
        <v>1304</v>
      </c>
      <c r="U69" s="250">
        <v>32</v>
      </c>
    </row>
    <row r="70" spans="20:21" ht="12.75">
      <c r="T70" s="252">
        <v>1314</v>
      </c>
      <c r="U70" s="250">
        <v>31</v>
      </c>
    </row>
    <row r="71" spans="20:21" ht="12.75">
      <c r="T71" s="252">
        <v>1324</v>
      </c>
      <c r="U71" s="250">
        <v>30</v>
      </c>
    </row>
    <row r="72" spans="20:21" ht="12.75">
      <c r="T72" s="252">
        <v>1334</v>
      </c>
      <c r="U72" s="250">
        <v>29</v>
      </c>
    </row>
    <row r="73" spans="20:21" ht="12.75">
      <c r="T73" s="252">
        <v>1344</v>
      </c>
      <c r="U73" s="250">
        <v>28</v>
      </c>
    </row>
    <row r="74" spans="20:21" ht="12.75">
      <c r="T74" s="252">
        <v>1354</v>
      </c>
      <c r="U74" s="250">
        <v>27</v>
      </c>
    </row>
    <row r="75" spans="20:21" ht="12.75">
      <c r="T75" s="252">
        <v>1364</v>
      </c>
      <c r="U75" s="250">
        <v>26</v>
      </c>
    </row>
    <row r="76" spans="20:21" ht="12.75">
      <c r="T76" s="252">
        <v>1374</v>
      </c>
      <c r="U76" s="250">
        <v>25</v>
      </c>
    </row>
    <row r="77" spans="20:21" ht="12.75">
      <c r="T77" s="252">
        <v>1384</v>
      </c>
      <c r="U77" s="250">
        <v>24</v>
      </c>
    </row>
    <row r="78" spans="20:21" ht="12.75">
      <c r="T78" s="252">
        <v>1394</v>
      </c>
      <c r="U78" s="250">
        <v>23</v>
      </c>
    </row>
    <row r="79" spans="20:21" ht="12.75">
      <c r="T79" s="252">
        <v>1404</v>
      </c>
      <c r="U79" s="250">
        <v>22</v>
      </c>
    </row>
    <row r="80" spans="20:21" ht="12.75">
      <c r="T80" s="252">
        <v>1414</v>
      </c>
      <c r="U80" s="250">
        <v>21</v>
      </c>
    </row>
    <row r="81" spans="20:21" ht="12.75">
      <c r="T81" s="252">
        <v>1424</v>
      </c>
      <c r="U81" s="250">
        <v>20</v>
      </c>
    </row>
    <row r="82" spans="20:21" ht="12.75">
      <c r="T82" s="252">
        <v>1434</v>
      </c>
      <c r="U82" s="250">
        <v>19</v>
      </c>
    </row>
    <row r="83" spans="20:21" ht="12.75">
      <c r="T83" s="252">
        <v>1444</v>
      </c>
      <c r="U83" s="250">
        <v>18</v>
      </c>
    </row>
    <row r="84" spans="20:21" ht="12.75">
      <c r="T84" s="252">
        <v>1454</v>
      </c>
      <c r="U84" s="250">
        <v>17</v>
      </c>
    </row>
    <row r="85" spans="20:21" ht="12.75">
      <c r="T85" s="252">
        <v>1464</v>
      </c>
      <c r="U85" s="250">
        <v>16</v>
      </c>
    </row>
    <row r="86" spans="20:21" ht="12.75">
      <c r="T86" s="252">
        <v>1474</v>
      </c>
      <c r="U86" s="250">
        <v>15</v>
      </c>
    </row>
    <row r="87" spans="20:21" ht="12.75">
      <c r="T87" s="252">
        <v>1484</v>
      </c>
      <c r="U87" s="250">
        <v>14</v>
      </c>
    </row>
    <row r="88" spans="20:21" ht="12.75">
      <c r="T88" s="252">
        <v>1494</v>
      </c>
      <c r="U88" s="250">
        <v>13</v>
      </c>
    </row>
    <row r="89" spans="20:21" ht="12.75">
      <c r="T89" s="252">
        <v>1504</v>
      </c>
      <c r="U89" s="250">
        <v>12</v>
      </c>
    </row>
    <row r="90" spans="20:21" ht="12.75">
      <c r="T90" s="252">
        <v>1524</v>
      </c>
      <c r="U90" s="250">
        <v>11</v>
      </c>
    </row>
    <row r="91" spans="20:21" ht="12.75">
      <c r="T91" s="252">
        <v>1544</v>
      </c>
      <c r="U91" s="250">
        <v>10</v>
      </c>
    </row>
    <row r="92" spans="20:21" ht="12.75">
      <c r="T92" s="252">
        <v>1564</v>
      </c>
      <c r="U92" s="250">
        <v>9</v>
      </c>
    </row>
    <row r="93" spans="20:21" ht="12.75">
      <c r="T93" s="252">
        <v>1584</v>
      </c>
      <c r="U93" s="250">
        <v>8</v>
      </c>
    </row>
    <row r="94" spans="20:21" ht="12.75">
      <c r="T94" s="252">
        <v>1604</v>
      </c>
      <c r="U94" s="250">
        <v>7</v>
      </c>
    </row>
    <row r="95" spans="20:21" ht="12.75">
      <c r="T95" s="252">
        <v>1624</v>
      </c>
      <c r="U95" s="250">
        <v>6</v>
      </c>
    </row>
    <row r="96" spans="20:21" ht="12.75">
      <c r="T96" s="252">
        <v>1644</v>
      </c>
      <c r="U96" s="250">
        <v>5</v>
      </c>
    </row>
    <row r="97" spans="20:21" ht="12.75">
      <c r="T97" s="252">
        <v>1664</v>
      </c>
      <c r="U97" s="250">
        <v>4</v>
      </c>
    </row>
    <row r="98" spans="20:21" ht="12.75">
      <c r="T98" s="252">
        <v>1684</v>
      </c>
      <c r="U98" s="250">
        <v>3</v>
      </c>
    </row>
    <row r="99" spans="20:21" ht="12.75">
      <c r="T99" s="252">
        <v>1704</v>
      </c>
      <c r="U99" s="250">
        <v>2</v>
      </c>
    </row>
    <row r="100" spans="20:21" ht="12.75">
      <c r="T100" s="252">
        <v>1724</v>
      </c>
      <c r="U100" s="250">
        <v>1</v>
      </c>
    </row>
  </sheetData>
  <sheetProtection sort="0"/>
  <mergeCells count="18">
    <mergeCell ref="N5:P5"/>
    <mergeCell ref="N3:P3"/>
    <mergeCell ref="N4:P4"/>
    <mergeCell ref="I3:L3"/>
    <mergeCell ref="F6:F7"/>
    <mergeCell ref="B6:B7"/>
    <mergeCell ref="C6:C7"/>
    <mergeCell ref="D6:D7"/>
    <mergeCell ref="A1:P1"/>
    <mergeCell ref="A2:P2"/>
    <mergeCell ref="A3:C3"/>
    <mergeCell ref="D3:E3"/>
    <mergeCell ref="F3:G3"/>
    <mergeCell ref="G6:G7"/>
    <mergeCell ref="A4:C4"/>
    <mergeCell ref="D4:E4"/>
    <mergeCell ref="A6:A7"/>
    <mergeCell ref="E6:E7"/>
  </mergeCells>
  <conditionalFormatting sqref="E1:E65536 N1:N3 N5:N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ignoredErrors>
    <ignoredError sqref="D4 N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6">
      <selection activeCell="E15" sqref="E15"/>
    </sheetView>
  </sheetViews>
  <sheetFormatPr defaultColWidth="9.140625" defaultRowHeight="12.75"/>
  <cols>
    <col min="1" max="1" width="4.8515625" style="26" customWidth="1"/>
    <col min="2" max="2" width="6.7109375" style="26" customWidth="1"/>
    <col min="3" max="3" width="14.421875" style="21" customWidth="1"/>
    <col min="4" max="4" width="25.7109375" style="51" customWidth="1"/>
    <col min="5" max="5" width="15.7109375" style="51" customWidth="1"/>
    <col min="6" max="6" width="8.7109375" style="21" customWidth="1"/>
    <col min="7" max="7" width="7.7109375" style="27" customWidth="1"/>
    <col min="8" max="8" width="2.140625" style="21" customWidth="1"/>
    <col min="9" max="9" width="4.421875" style="26" customWidth="1"/>
    <col min="10" max="10" width="14.28125" style="26" hidden="1" customWidth="1"/>
    <col min="11" max="11" width="6.7109375" style="26" customWidth="1"/>
    <col min="12" max="12" width="15.140625" style="28" bestFit="1" customWidth="1"/>
    <col min="13" max="13" width="25.7109375" style="55" customWidth="1"/>
    <col min="14" max="14" width="15.7109375" style="55" customWidth="1"/>
    <col min="15" max="15" width="8.7109375" style="21" customWidth="1"/>
    <col min="16" max="16" width="7.7109375" style="21" customWidth="1"/>
    <col min="17" max="17" width="5.7109375" style="21" customWidth="1"/>
    <col min="18" max="19" width="9.140625" style="21" customWidth="1"/>
    <col min="20" max="20" width="9.140625" style="252" hidden="1" customWidth="1"/>
    <col min="21" max="21" width="9.140625" style="250" hidden="1" customWidth="1"/>
    <col min="22" max="16384" width="9.140625" style="21" customWidth="1"/>
  </cols>
  <sheetData>
    <row r="1" spans="1:21" s="10" customFormat="1" ht="53.25" customHeight="1">
      <c r="A1" s="498" t="str">
        <f>('YARIŞMA BİLGİLERİ'!A2)</f>
        <v>Gençlik ve Spor Bakanlığı
Spor Genel Müdürlüğü
Spor Faaliyetleri Daire Başkanlığı</v>
      </c>
      <c r="B1" s="498"/>
      <c r="C1" s="498"/>
      <c r="D1" s="498"/>
      <c r="E1" s="498"/>
      <c r="F1" s="498"/>
      <c r="G1" s="498"/>
      <c r="H1" s="498"/>
      <c r="I1" s="498"/>
      <c r="J1" s="498"/>
      <c r="K1" s="498"/>
      <c r="L1" s="498"/>
      <c r="M1" s="498"/>
      <c r="N1" s="498"/>
      <c r="O1" s="498"/>
      <c r="P1" s="498"/>
      <c r="T1" s="251">
        <v>3600</v>
      </c>
      <c r="U1" s="249">
        <v>100</v>
      </c>
    </row>
    <row r="2" spans="1:21" s="10" customFormat="1" ht="24.75" customHeight="1">
      <c r="A2" s="499" t="str">
        <f>'YARIŞMA BİLGİLERİ'!F19</f>
        <v>Anadolu Yıldızlar Ligi Final Yarışmaları</v>
      </c>
      <c r="B2" s="499"/>
      <c r="C2" s="499"/>
      <c r="D2" s="499"/>
      <c r="E2" s="499"/>
      <c r="F2" s="499"/>
      <c r="G2" s="499"/>
      <c r="H2" s="499"/>
      <c r="I2" s="499"/>
      <c r="J2" s="499"/>
      <c r="K2" s="499"/>
      <c r="L2" s="499"/>
      <c r="M2" s="499"/>
      <c r="N2" s="499"/>
      <c r="O2" s="499"/>
      <c r="P2" s="499"/>
      <c r="T2" s="251">
        <v>3620</v>
      </c>
      <c r="U2" s="249">
        <v>99</v>
      </c>
    </row>
    <row r="3" spans="1:21" s="12" customFormat="1" ht="21.75" customHeight="1">
      <c r="A3" s="500" t="s">
        <v>85</v>
      </c>
      <c r="B3" s="500"/>
      <c r="C3" s="500"/>
      <c r="D3" s="501" t="str">
        <f>'YARIŞMA PROGRAMI'!C9</f>
        <v>300 Metre</v>
      </c>
      <c r="E3" s="501"/>
      <c r="F3" s="502"/>
      <c r="G3" s="502"/>
      <c r="H3" s="11"/>
      <c r="I3" s="512"/>
      <c r="J3" s="512"/>
      <c r="K3" s="512"/>
      <c r="L3" s="512"/>
      <c r="M3" s="216" t="s">
        <v>351</v>
      </c>
      <c r="N3" s="510" t="str">
        <f>'YARIŞMA PROGRAMI'!E9</f>
        <v>-</v>
      </c>
      <c r="O3" s="510"/>
      <c r="P3" s="510"/>
      <c r="T3" s="251">
        <v>3640</v>
      </c>
      <c r="U3" s="249">
        <v>98</v>
      </c>
    </row>
    <row r="4" spans="1:21" s="12" customFormat="1" ht="17.25" customHeight="1">
      <c r="A4" s="505" t="s">
        <v>75</v>
      </c>
      <c r="B4" s="505"/>
      <c r="C4" s="505"/>
      <c r="D4" s="506" t="str">
        <f>'YARIŞMA BİLGİLERİ'!F21</f>
        <v>Yıldız Kızlar</v>
      </c>
      <c r="E4" s="506"/>
      <c r="F4" s="32"/>
      <c r="G4" s="32"/>
      <c r="H4" s="32"/>
      <c r="I4" s="32"/>
      <c r="J4" s="32"/>
      <c r="K4" s="32"/>
      <c r="L4" s="33"/>
      <c r="M4" s="81" t="s">
        <v>83</v>
      </c>
      <c r="N4" s="511">
        <f>'YARIŞMA PROGRAMI'!B9</f>
        <v>41776.739583333336</v>
      </c>
      <c r="O4" s="511"/>
      <c r="P4" s="511"/>
      <c r="T4" s="251">
        <v>3660</v>
      </c>
      <c r="U4" s="249">
        <v>97</v>
      </c>
    </row>
    <row r="5" spans="1:21" s="10" customFormat="1" ht="19.5" customHeight="1">
      <c r="A5" s="13"/>
      <c r="B5" s="13"/>
      <c r="C5" s="14"/>
      <c r="D5" s="15"/>
      <c r="E5" s="16"/>
      <c r="F5" s="16"/>
      <c r="G5" s="16"/>
      <c r="H5" s="16"/>
      <c r="I5" s="13"/>
      <c r="J5" s="13"/>
      <c r="K5" s="13"/>
      <c r="L5" s="17"/>
      <c r="M5" s="18"/>
      <c r="N5" s="509">
        <f ca="1">NOW()</f>
        <v>41777.717049074075</v>
      </c>
      <c r="O5" s="509"/>
      <c r="P5" s="509"/>
      <c r="T5" s="251">
        <v>3680</v>
      </c>
      <c r="U5" s="249">
        <v>96</v>
      </c>
    </row>
    <row r="6" spans="1:21" s="19" customFormat="1" ht="24.75" customHeight="1">
      <c r="A6" s="507" t="s">
        <v>12</v>
      </c>
      <c r="B6" s="513" t="s">
        <v>70</v>
      </c>
      <c r="C6" s="515" t="s">
        <v>82</v>
      </c>
      <c r="D6" s="508" t="s">
        <v>14</v>
      </c>
      <c r="E6" s="508" t="s">
        <v>350</v>
      </c>
      <c r="F6" s="508" t="s">
        <v>15</v>
      </c>
      <c r="G6" s="503" t="s">
        <v>227</v>
      </c>
      <c r="I6" s="266" t="s">
        <v>16</v>
      </c>
      <c r="J6" s="267"/>
      <c r="K6" s="267"/>
      <c r="L6" s="267"/>
      <c r="M6" s="267"/>
      <c r="N6" s="267"/>
      <c r="O6" s="267"/>
      <c r="P6" s="268"/>
      <c r="T6" s="252">
        <v>3700</v>
      </c>
      <c r="U6" s="250">
        <v>95</v>
      </c>
    </row>
    <row r="7" spans="1:21" ht="26.25" customHeight="1">
      <c r="A7" s="507"/>
      <c r="B7" s="514"/>
      <c r="C7" s="515"/>
      <c r="D7" s="508"/>
      <c r="E7" s="508"/>
      <c r="F7" s="508"/>
      <c r="G7" s="504"/>
      <c r="H7" s="20"/>
      <c r="I7" s="49" t="s">
        <v>12</v>
      </c>
      <c r="J7" s="46" t="s">
        <v>71</v>
      </c>
      <c r="K7" s="46" t="s">
        <v>70</v>
      </c>
      <c r="L7" s="47" t="s">
        <v>13</v>
      </c>
      <c r="M7" s="48" t="s">
        <v>14</v>
      </c>
      <c r="N7" s="48" t="s">
        <v>350</v>
      </c>
      <c r="O7" s="46" t="s">
        <v>15</v>
      </c>
      <c r="P7" s="46" t="s">
        <v>28</v>
      </c>
      <c r="T7" s="252">
        <v>3720</v>
      </c>
      <c r="U7" s="250">
        <v>94</v>
      </c>
    </row>
    <row r="8" spans="1:21" s="19" customFormat="1" ht="34.5" customHeight="1">
      <c r="A8" s="360">
        <v>1</v>
      </c>
      <c r="B8" s="384">
        <v>400</v>
      </c>
      <c r="C8" s="385">
        <v>36526</v>
      </c>
      <c r="D8" s="386" t="s">
        <v>519</v>
      </c>
      <c r="E8" s="387" t="s">
        <v>520</v>
      </c>
      <c r="F8" s="382">
        <v>4100</v>
      </c>
      <c r="G8" s="388">
        <v>12</v>
      </c>
      <c r="H8" s="22"/>
      <c r="I8" s="356">
        <v>1</v>
      </c>
      <c r="J8" s="357" t="s">
        <v>259</v>
      </c>
      <c r="K8" s="379">
        <f>IF(ISERROR(VLOOKUP(J8,'KAYIT LİSTESİ'!$B$4:$H$697,2,0)),"",(VLOOKUP(J8,'KAYIT LİSTESİ'!$B$4:$H$697,2,0)))</f>
      </c>
      <c r="L8" s="380">
        <f>IF(ISERROR(VLOOKUP(J8,'KAYIT LİSTESİ'!$B$4:$H$697,4,0)),"",(VLOOKUP(J8,'KAYIT LİSTESİ'!$B$4:$H$697,4,0)))</f>
      </c>
      <c r="M8" s="381">
        <f>IF(ISERROR(VLOOKUP(J8,'KAYIT LİSTESİ'!$B$4:$H$697,5,0)),"",(VLOOKUP(J8,'KAYIT LİSTESİ'!$B$4:$H$697,5,0)))</f>
      </c>
      <c r="N8" s="381">
        <f>IF(ISERROR(VLOOKUP(J8,'KAYIT LİSTESİ'!$B$4:$H$697,6,0)),"",(VLOOKUP(J8,'KAYIT LİSTESİ'!$B$4:$H$697,6,0)))</f>
      </c>
      <c r="O8" s="382"/>
      <c r="P8" s="383"/>
      <c r="T8" s="252">
        <v>3740</v>
      </c>
      <c r="U8" s="250">
        <v>93</v>
      </c>
    </row>
    <row r="9" spans="1:21" s="19" customFormat="1" ht="34.5" customHeight="1">
      <c r="A9" s="360">
        <v>2</v>
      </c>
      <c r="B9" s="384">
        <v>229</v>
      </c>
      <c r="C9" s="385">
        <v>36595</v>
      </c>
      <c r="D9" s="386" t="s">
        <v>525</v>
      </c>
      <c r="E9" s="387" t="s">
        <v>526</v>
      </c>
      <c r="F9" s="382">
        <v>4288</v>
      </c>
      <c r="G9" s="388">
        <v>11</v>
      </c>
      <c r="H9" s="22"/>
      <c r="I9" s="356">
        <v>2</v>
      </c>
      <c r="J9" s="357" t="s">
        <v>260</v>
      </c>
      <c r="K9" s="379">
        <f>IF(ISERROR(VLOOKUP(J9,'KAYIT LİSTESİ'!$B$4:$H$697,2,0)),"",(VLOOKUP(J9,'KAYIT LİSTESİ'!$B$4:$H$697,2,0)))</f>
        <v>400</v>
      </c>
      <c r="L9" s="380">
        <f>IF(ISERROR(VLOOKUP(J9,'KAYIT LİSTESİ'!$B$4:$H$697,4,0)),"",(VLOOKUP(J9,'KAYIT LİSTESİ'!$B$4:$H$697,4,0)))</f>
        <v>36526</v>
      </c>
      <c r="M9" s="381" t="str">
        <f>IF(ISERROR(VLOOKUP(J9,'KAYIT LİSTESİ'!$B$4:$H$697,5,0)),"",(VLOOKUP(J9,'KAYIT LİSTESİ'!$B$4:$H$697,5,0)))</f>
        <v>MİZGİN AY</v>
      </c>
      <c r="N9" s="381" t="str">
        <f>IF(ISERROR(VLOOKUP(J9,'KAYIT LİSTESİ'!$B$4:$H$697,6,0)),"",(VLOOKUP(J9,'KAYIT LİSTESİ'!$B$4:$H$697,6,0)))</f>
        <v>ANKARA</v>
      </c>
      <c r="O9" s="382">
        <v>4100</v>
      </c>
      <c r="P9" s="383">
        <v>1</v>
      </c>
      <c r="T9" s="252">
        <v>3760</v>
      </c>
      <c r="U9" s="250">
        <v>92</v>
      </c>
    </row>
    <row r="10" spans="1:21" s="19" customFormat="1" ht="34.5" customHeight="1">
      <c r="A10" s="360">
        <v>3</v>
      </c>
      <c r="B10" s="384">
        <v>261</v>
      </c>
      <c r="C10" s="385">
        <v>36976</v>
      </c>
      <c r="D10" s="386" t="s">
        <v>503</v>
      </c>
      <c r="E10" s="387" t="s">
        <v>504</v>
      </c>
      <c r="F10" s="382">
        <v>4439</v>
      </c>
      <c r="G10" s="388">
        <v>10</v>
      </c>
      <c r="H10" s="22"/>
      <c r="I10" s="356">
        <v>3</v>
      </c>
      <c r="J10" s="357" t="s">
        <v>261</v>
      </c>
      <c r="K10" s="379">
        <f>IF(ISERROR(VLOOKUP(J10,'KAYIT LİSTESİ'!$B$4:$H$697,2,0)),"",(VLOOKUP(J10,'KAYIT LİSTESİ'!$B$4:$H$697,2,0)))</f>
        <v>497</v>
      </c>
      <c r="L10" s="380">
        <f>IF(ISERROR(VLOOKUP(J10,'KAYIT LİSTESİ'!$B$4:$H$697,4,0)),"",(VLOOKUP(J10,'KAYIT LİSTESİ'!$B$4:$H$697,4,0)))</f>
        <v>36809</v>
      </c>
      <c r="M10" s="381" t="str">
        <f>IF(ISERROR(VLOOKUP(J10,'KAYIT LİSTESİ'!$B$4:$H$697,5,0)),"",(VLOOKUP(J10,'KAYIT LİSTESİ'!$B$4:$H$697,5,0)))</f>
        <v>ALEYNA BIÇAKÇI</v>
      </c>
      <c r="N10" s="381" t="str">
        <f>IF(ISERROR(VLOOKUP(J10,'KAYIT LİSTESİ'!$B$4:$H$697,6,0)),"",(VLOOKUP(J10,'KAYIT LİSTESİ'!$B$4:$H$697,6,0)))</f>
        <v>ZONGULDAK</v>
      </c>
      <c r="O10" s="382">
        <v>4915</v>
      </c>
      <c r="P10" s="383">
        <v>6</v>
      </c>
      <c r="T10" s="252">
        <v>3780</v>
      </c>
      <c r="U10" s="250">
        <v>91</v>
      </c>
    </row>
    <row r="11" spans="1:21" s="19" customFormat="1" ht="34.5" customHeight="1">
      <c r="A11" s="360">
        <v>4</v>
      </c>
      <c r="B11" s="384">
        <v>655</v>
      </c>
      <c r="C11" s="385">
        <v>36591</v>
      </c>
      <c r="D11" s="386" t="s">
        <v>578</v>
      </c>
      <c r="E11" s="387" t="s">
        <v>548</v>
      </c>
      <c r="F11" s="382">
        <v>4458</v>
      </c>
      <c r="G11" s="388">
        <v>9</v>
      </c>
      <c r="H11" s="22"/>
      <c r="I11" s="356">
        <v>4</v>
      </c>
      <c r="J11" s="357" t="s">
        <v>262</v>
      </c>
      <c r="K11" s="379">
        <f>IF(ISERROR(VLOOKUP(J11,'KAYIT LİSTESİ'!$B$4:$H$697,2,0)),"",(VLOOKUP(J11,'KAYIT LİSTESİ'!$B$4:$H$697,2,0)))</f>
        <v>266</v>
      </c>
      <c r="L11" s="380">
        <f>IF(ISERROR(VLOOKUP(J11,'KAYIT LİSTESİ'!$B$4:$H$697,4,0)),"",(VLOOKUP(J11,'KAYIT LİSTESİ'!$B$4:$H$697,4,0)))</f>
        <v>36702</v>
      </c>
      <c r="M11" s="381" t="str">
        <f>IF(ISERROR(VLOOKUP(J11,'KAYIT LİSTESİ'!$B$4:$H$697,5,0)),"",(VLOOKUP(J11,'KAYIT LİSTESİ'!$B$4:$H$697,5,0)))</f>
        <v>ESRA BARAN</v>
      </c>
      <c r="N11" s="381" t="str">
        <f>IF(ISERROR(VLOOKUP(J11,'KAYIT LİSTESİ'!$B$4:$H$697,6,0)),"",(VLOOKUP(J11,'KAYIT LİSTESİ'!$B$4:$H$697,6,0)))</f>
        <v>ADANA</v>
      </c>
      <c r="O11" s="382">
        <v>4586</v>
      </c>
      <c r="P11" s="383">
        <v>5</v>
      </c>
      <c r="T11" s="252">
        <v>3800</v>
      </c>
      <c r="U11" s="250">
        <v>90</v>
      </c>
    </row>
    <row r="12" spans="1:21" s="19" customFormat="1" ht="34.5" customHeight="1">
      <c r="A12" s="360">
        <v>5</v>
      </c>
      <c r="B12" s="384">
        <v>11</v>
      </c>
      <c r="C12" s="385">
        <v>36710</v>
      </c>
      <c r="D12" s="386" t="s">
        <v>541</v>
      </c>
      <c r="E12" s="387" t="s">
        <v>540</v>
      </c>
      <c r="F12" s="382">
        <v>4492</v>
      </c>
      <c r="G12" s="388">
        <v>8</v>
      </c>
      <c r="H12" s="22"/>
      <c r="I12" s="356">
        <v>5</v>
      </c>
      <c r="J12" s="357" t="s">
        <v>263</v>
      </c>
      <c r="K12" s="379">
        <f>IF(ISERROR(VLOOKUP(J12,'KAYIT LİSTESİ'!$B$4:$H$697,2,0)),"",(VLOOKUP(J12,'KAYIT LİSTESİ'!$B$4:$H$697,2,0)))</f>
        <v>655</v>
      </c>
      <c r="L12" s="380">
        <f>IF(ISERROR(VLOOKUP(J12,'KAYIT LİSTESİ'!$B$4:$H$697,4,0)),"",(VLOOKUP(J12,'KAYIT LİSTESİ'!$B$4:$H$697,4,0)))</f>
        <v>36591</v>
      </c>
      <c r="M12" s="381" t="str">
        <f>IF(ISERROR(VLOOKUP(J12,'KAYIT LİSTESİ'!$B$4:$H$697,5,0)),"",(VLOOKUP(J12,'KAYIT LİSTESİ'!$B$4:$H$697,5,0)))</f>
        <v>BEYZANUR YAVUZ</v>
      </c>
      <c r="N12" s="381" t="str">
        <f>IF(ISERROR(VLOOKUP(J12,'KAYIT LİSTESİ'!$B$4:$H$697,6,0)),"",(VLOOKUP(J12,'KAYIT LİSTESİ'!$B$4:$H$697,6,0)))</f>
        <v>TRABZON</v>
      </c>
      <c r="O12" s="382">
        <v>4458</v>
      </c>
      <c r="P12" s="383">
        <v>3</v>
      </c>
      <c r="T12" s="252">
        <v>3820</v>
      </c>
      <c r="U12" s="250">
        <v>89</v>
      </c>
    </row>
    <row r="13" spans="1:21" s="19" customFormat="1" ht="34.5" customHeight="1">
      <c r="A13" s="360">
        <v>6</v>
      </c>
      <c r="B13" s="384">
        <v>481</v>
      </c>
      <c r="C13" s="385">
        <v>36676</v>
      </c>
      <c r="D13" s="386" t="s">
        <v>562</v>
      </c>
      <c r="E13" s="387" t="s">
        <v>563</v>
      </c>
      <c r="F13" s="382">
        <v>4494</v>
      </c>
      <c r="G13" s="388">
        <v>7</v>
      </c>
      <c r="H13" s="22"/>
      <c r="I13" s="356">
        <v>6</v>
      </c>
      <c r="J13" s="357" t="s">
        <v>264</v>
      </c>
      <c r="K13" s="379">
        <f>IF(ISERROR(VLOOKUP(J13,'KAYIT LİSTESİ'!$B$4:$H$697,2,0)),"",(VLOOKUP(J13,'KAYIT LİSTESİ'!$B$4:$H$697,2,0)))</f>
        <v>261</v>
      </c>
      <c r="L13" s="380">
        <f>IF(ISERROR(VLOOKUP(J13,'KAYIT LİSTESİ'!$B$4:$H$697,4,0)),"",(VLOOKUP(J13,'KAYIT LİSTESİ'!$B$4:$H$697,4,0)))</f>
        <v>36976</v>
      </c>
      <c r="M13" s="381" t="str">
        <f>IF(ISERROR(VLOOKUP(J13,'KAYIT LİSTESİ'!$B$4:$H$697,5,0)),"",(VLOOKUP(J13,'KAYIT LİSTESİ'!$B$4:$H$697,5,0)))</f>
        <v>MELİSSA KALE</v>
      </c>
      <c r="N13" s="381" t="str">
        <f>IF(ISERROR(VLOOKUP(J13,'KAYIT LİSTESİ'!$B$4:$H$697,6,0)),"",(VLOOKUP(J13,'KAYIT LİSTESİ'!$B$4:$H$697,6,0)))</f>
        <v>MERSİN</v>
      </c>
      <c r="O13" s="382">
        <v>4439</v>
      </c>
      <c r="P13" s="383">
        <v>2</v>
      </c>
      <c r="T13" s="252">
        <v>3840</v>
      </c>
      <c r="U13" s="250">
        <v>88</v>
      </c>
    </row>
    <row r="14" spans="1:21" s="19" customFormat="1" ht="34.5" customHeight="1">
      <c r="A14" s="360">
        <v>7</v>
      </c>
      <c r="B14" s="384">
        <v>760</v>
      </c>
      <c r="C14" s="385">
        <v>36923</v>
      </c>
      <c r="D14" s="386" t="s">
        <v>491</v>
      </c>
      <c r="E14" s="387" t="s">
        <v>490</v>
      </c>
      <c r="F14" s="382">
        <v>4526</v>
      </c>
      <c r="G14" s="388">
        <v>6</v>
      </c>
      <c r="H14" s="22"/>
      <c r="I14" s="356">
        <v>7</v>
      </c>
      <c r="J14" s="357" t="s">
        <v>265</v>
      </c>
      <c r="K14" s="379">
        <f>IF(ISERROR(VLOOKUP(J14,'KAYIT LİSTESİ'!$B$4:$H$697,2,0)),"",(VLOOKUP(J14,'KAYIT LİSTESİ'!$B$4:$H$697,2,0)))</f>
        <v>760</v>
      </c>
      <c r="L14" s="380">
        <f>IF(ISERROR(VLOOKUP(J14,'KAYIT LİSTESİ'!$B$4:$H$697,4,0)),"",(VLOOKUP(J14,'KAYIT LİSTESİ'!$B$4:$H$697,4,0)))</f>
        <v>36923</v>
      </c>
      <c r="M14" s="381" t="str">
        <f>IF(ISERROR(VLOOKUP(J14,'KAYIT LİSTESİ'!$B$4:$H$697,5,0)),"",(VLOOKUP(J14,'KAYIT LİSTESİ'!$B$4:$H$697,5,0)))</f>
        <v>RAHİME ERGÜL</v>
      </c>
      <c r="N14" s="381" t="str">
        <f>IF(ISERROR(VLOOKUP(J14,'KAYIT LİSTESİ'!$B$4:$H$697,6,0)),"",(VLOOKUP(J14,'KAYIT LİSTESİ'!$B$4:$H$697,6,0)))</f>
        <v>GAZİANTEP</v>
      </c>
      <c r="O14" s="382">
        <v>4526</v>
      </c>
      <c r="P14" s="383">
        <v>4</v>
      </c>
      <c r="T14" s="252">
        <v>3860</v>
      </c>
      <c r="U14" s="250">
        <v>87</v>
      </c>
    </row>
    <row r="15" spans="1:21" s="19" customFormat="1" ht="34.5" customHeight="1">
      <c r="A15" s="360">
        <v>8</v>
      </c>
      <c r="B15" s="384">
        <v>36</v>
      </c>
      <c r="C15" s="385">
        <v>37153</v>
      </c>
      <c r="D15" s="386" t="s">
        <v>533</v>
      </c>
      <c r="E15" s="387" t="s">
        <v>532</v>
      </c>
      <c r="F15" s="382">
        <v>4560</v>
      </c>
      <c r="G15" s="388">
        <v>5</v>
      </c>
      <c r="H15" s="22"/>
      <c r="I15" s="356">
        <v>8</v>
      </c>
      <c r="J15" s="357" t="s">
        <v>266</v>
      </c>
      <c r="K15" s="379">
        <f>IF(ISERROR(VLOOKUP(J15,'KAYIT LİSTESİ'!$B$4:$H$697,2,0)),"",(VLOOKUP(J15,'KAYIT LİSTESİ'!$B$4:$H$697,2,0)))</f>
      </c>
      <c r="L15" s="380">
        <f>IF(ISERROR(VLOOKUP(J15,'KAYIT LİSTESİ'!$B$4:$H$697,4,0)),"",(VLOOKUP(J15,'KAYIT LİSTESİ'!$B$4:$H$697,4,0)))</f>
      </c>
      <c r="M15" s="381">
        <f>IF(ISERROR(VLOOKUP(J15,'KAYIT LİSTESİ'!$B$4:$H$697,5,0)),"",(VLOOKUP(J15,'KAYIT LİSTESİ'!$B$4:$H$697,5,0)))</f>
      </c>
      <c r="N15" s="381">
        <f>IF(ISERROR(VLOOKUP(J15,'KAYIT LİSTESİ'!$B$4:$H$697,6,0)),"",(VLOOKUP(J15,'KAYIT LİSTESİ'!$B$4:$H$697,6,0)))</f>
      </c>
      <c r="O15" s="382"/>
      <c r="P15" s="383"/>
      <c r="T15" s="252">
        <v>3880</v>
      </c>
      <c r="U15" s="250">
        <v>86</v>
      </c>
    </row>
    <row r="16" spans="1:21" s="19" customFormat="1" ht="34.5" customHeight="1">
      <c r="A16" s="360">
        <v>9</v>
      </c>
      <c r="B16" s="384">
        <v>266</v>
      </c>
      <c r="C16" s="385">
        <v>36702</v>
      </c>
      <c r="D16" s="386" t="s">
        <v>511</v>
      </c>
      <c r="E16" s="387" t="s">
        <v>510</v>
      </c>
      <c r="F16" s="382">
        <v>4586</v>
      </c>
      <c r="G16" s="388">
        <v>4</v>
      </c>
      <c r="H16" s="22"/>
      <c r="I16" s="266" t="s">
        <v>17</v>
      </c>
      <c r="J16" s="267"/>
      <c r="K16" s="267"/>
      <c r="L16" s="267"/>
      <c r="M16" s="267"/>
      <c r="N16" s="267"/>
      <c r="O16" s="267"/>
      <c r="P16" s="268"/>
      <c r="T16" s="252">
        <v>3900</v>
      </c>
      <c r="U16" s="250">
        <v>85</v>
      </c>
    </row>
    <row r="17" spans="1:21" s="19" customFormat="1" ht="34.5" customHeight="1">
      <c r="A17" s="360">
        <v>10</v>
      </c>
      <c r="B17" s="384">
        <v>773</v>
      </c>
      <c r="C17" s="385">
        <v>36836</v>
      </c>
      <c r="D17" s="386" t="s">
        <v>496</v>
      </c>
      <c r="E17" s="387" t="s">
        <v>495</v>
      </c>
      <c r="F17" s="382">
        <v>4589</v>
      </c>
      <c r="G17" s="388">
        <v>3</v>
      </c>
      <c r="H17" s="22"/>
      <c r="I17" s="49" t="s">
        <v>12</v>
      </c>
      <c r="J17" s="46" t="s">
        <v>71</v>
      </c>
      <c r="K17" s="46" t="s">
        <v>70</v>
      </c>
      <c r="L17" s="47" t="s">
        <v>13</v>
      </c>
      <c r="M17" s="48" t="s">
        <v>14</v>
      </c>
      <c r="N17" s="48" t="s">
        <v>350</v>
      </c>
      <c r="O17" s="46" t="s">
        <v>15</v>
      </c>
      <c r="P17" s="46" t="s">
        <v>28</v>
      </c>
      <c r="T17" s="252">
        <v>3920</v>
      </c>
      <c r="U17" s="250">
        <v>84</v>
      </c>
    </row>
    <row r="18" spans="1:21" s="19" customFormat="1" ht="34.5" customHeight="1">
      <c r="A18" s="360">
        <v>11</v>
      </c>
      <c r="B18" s="384">
        <v>943</v>
      </c>
      <c r="C18" s="385">
        <v>36628</v>
      </c>
      <c r="D18" s="386" t="s">
        <v>485</v>
      </c>
      <c r="E18" s="387" t="s">
        <v>484</v>
      </c>
      <c r="F18" s="382">
        <v>4673</v>
      </c>
      <c r="G18" s="388">
        <v>2</v>
      </c>
      <c r="H18" s="22"/>
      <c r="I18" s="356">
        <v>1</v>
      </c>
      <c r="J18" s="357" t="s">
        <v>267</v>
      </c>
      <c r="K18" s="379">
        <f>IF(ISERROR(VLOOKUP(J18,'KAYIT LİSTESİ'!$B$4:$H$697,2,0)),"",(VLOOKUP(J18,'KAYIT LİSTESİ'!$B$4:$H$697,2,0)))</f>
      </c>
      <c r="L18" s="380">
        <f>IF(ISERROR(VLOOKUP(J18,'KAYIT LİSTESİ'!$B$4:$H$697,4,0)),"",(VLOOKUP(J18,'KAYIT LİSTESİ'!$B$4:$H$697,4,0)))</f>
      </c>
      <c r="M18" s="381">
        <f>IF(ISERROR(VLOOKUP(J18,'KAYIT LİSTESİ'!$B$4:$H$697,5,0)),"",(VLOOKUP(J18,'KAYIT LİSTESİ'!$B$4:$H$697,5,0)))</f>
      </c>
      <c r="N18" s="381">
        <f>IF(ISERROR(VLOOKUP(J18,'KAYIT LİSTESİ'!$B$4:$H$697,6,0)),"",(VLOOKUP(J18,'KAYIT LİSTESİ'!$B$4:$H$697,6,0)))</f>
      </c>
      <c r="O18" s="382"/>
      <c r="P18" s="383"/>
      <c r="T18" s="252">
        <v>3940</v>
      </c>
      <c r="U18" s="250">
        <v>83</v>
      </c>
    </row>
    <row r="19" spans="1:21" s="19" customFormat="1" ht="34.5" customHeight="1">
      <c r="A19" s="360">
        <v>12</v>
      </c>
      <c r="B19" s="384">
        <v>497</v>
      </c>
      <c r="C19" s="385">
        <v>36809</v>
      </c>
      <c r="D19" s="386" t="s">
        <v>554</v>
      </c>
      <c r="E19" s="387" t="s">
        <v>553</v>
      </c>
      <c r="F19" s="382">
        <v>4915</v>
      </c>
      <c r="G19" s="388">
        <v>1</v>
      </c>
      <c r="H19" s="22"/>
      <c r="I19" s="356">
        <v>2</v>
      </c>
      <c r="J19" s="357" t="s">
        <v>268</v>
      </c>
      <c r="K19" s="379">
        <f>IF(ISERROR(VLOOKUP(J19,'KAYIT LİSTESİ'!$B$4:$H$697,2,0)),"",(VLOOKUP(J19,'KAYIT LİSTESİ'!$B$4:$H$697,2,0)))</f>
        <v>481</v>
      </c>
      <c r="L19" s="380">
        <f>IF(ISERROR(VLOOKUP(J19,'KAYIT LİSTESİ'!$B$4:$H$697,4,0)),"",(VLOOKUP(J19,'KAYIT LİSTESİ'!$B$4:$H$697,4,0)))</f>
        <v>36676</v>
      </c>
      <c r="M19" s="381" t="str">
        <f>IF(ISERROR(VLOOKUP(J19,'KAYIT LİSTESİ'!$B$4:$H$697,5,0)),"",(VLOOKUP(J19,'KAYIT LİSTESİ'!$B$4:$H$697,5,0)))</f>
        <v>KARDELEN DEMİR</v>
      </c>
      <c r="N19" s="381" t="str">
        <f>IF(ISERROR(VLOOKUP(J19,'KAYIT LİSTESİ'!$B$4:$H$697,6,0)),"",(VLOOKUP(J19,'KAYIT LİSTESİ'!$B$4:$H$697,6,0)))</f>
        <v>SAMSUN</v>
      </c>
      <c r="O19" s="382">
        <v>4494</v>
      </c>
      <c r="P19" s="383">
        <v>3</v>
      </c>
      <c r="T19" s="252">
        <v>3960</v>
      </c>
      <c r="U19" s="250">
        <v>82</v>
      </c>
    </row>
    <row r="20" spans="1:21" s="19" customFormat="1" ht="34.5" customHeight="1">
      <c r="A20" s="360"/>
      <c r="B20" s="384"/>
      <c r="C20" s="385"/>
      <c r="D20" s="386"/>
      <c r="E20" s="387"/>
      <c r="F20" s="382"/>
      <c r="G20" s="388"/>
      <c r="H20" s="22"/>
      <c r="I20" s="356">
        <v>3</v>
      </c>
      <c r="J20" s="357" t="s">
        <v>269</v>
      </c>
      <c r="K20" s="379">
        <f>IF(ISERROR(VLOOKUP(J20,'KAYIT LİSTESİ'!$B$4:$H$697,2,0)),"",(VLOOKUP(J20,'KAYIT LİSTESİ'!$B$4:$H$697,2,0)))</f>
        <v>773</v>
      </c>
      <c r="L20" s="380">
        <f>IF(ISERROR(VLOOKUP(J20,'KAYIT LİSTESİ'!$B$4:$H$697,4,0)),"",(VLOOKUP(J20,'KAYIT LİSTESİ'!$B$4:$H$697,4,0)))</f>
        <v>36836</v>
      </c>
      <c r="M20" s="381" t="str">
        <f>IF(ISERROR(VLOOKUP(J20,'KAYIT LİSTESİ'!$B$4:$H$697,5,0)),"",(VLOOKUP(J20,'KAYIT LİSTESİ'!$B$4:$H$697,5,0)))</f>
        <v>ZEHRA AKDAĞ</v>
      </c>
      <c r="N20" s="381" t="str">
        <f>IF(ISERROR(VLOOKUP(J20,'KAYIT LİSTESİ'!$B$4:$H$697,6,0)),"",(VLOOKUP(J20,'KAYIT LİSTESİ'!$B$4:$H$697,6,0)))</f>
        <v>ŞANLIURFA</v>
      </c>
      <c r="O20" s="382">
        <v>4589</v>
      </c>
      <c r="P20" s="383">
        <v>5</v>
      </c>
      <c r="T20" s="252">
        <v>3980</v>
      </c>
      <c r="U20" s="250">
        <v>81</v>
      </c>
    </row>
    <row r="21" spans="1:21" s="19" customFormat="1" ht="34.5" customHeight="1">
      <c r="A21" s="360"/>
      <c r="B21" s="384"/>
      <c r="C21" s="385"/>
      <c r="D21" s="386"/>
      <c r="E21" s="387"/>
      <c r="F21" s="382"/>
      <c r="G21" s="388"/>
      <c r="H21" s="22"/>
      <c r="I21" s="356">
        <v>4</v>
      </c>
      <c r="J21" s="357" t="s">
        <v>270</v>
      </c>
      <c r="K21" s="379">
        <f>IF(ISERROR(VLOOKUP(J21,'KAYIT LİSTESİ'!$B$4:$H$697,2,0)),"",(VLOOKUP(J21,'KAYIT LİSTESİ'!$B$4:$H$697,2,0)))</f>
        <v>36</v>
      </c>
      <c r="L21" s="380">
        <f>IF(ISERROR(VLOOKUP(J21,'KAYIT LİSTESİ'!$B$4:$H$697,4,0)),"",(VLOOKUP(J21,'KAYIT LİSTESİ'!$B$4:$H$697,4,0)))</f>
        <v>37153</v>
      </c>
      <c r="M21" s="381" t="str">
        <f>IF(ISERROR(VLOOKUP(J21,'KAYIT LİSTESİ'!$B$4:$H$697,5,0)),"",(VLOOKUP(J21,'KAYIT LİSTESİ'!$B$4:$H$697,5,0)))</f>
        <v>ZEHRA ERHAN</v>
      </c>
      <c r="N21" s="381" t="str">
        <f>IF(ISERROR(VLOOKUP(J21,'KAYIT LİSTESİ'!$B$4:$H$697,6,0)),"",(VLOOKUP(J21,'KAYIT LİSTESİ'!$B$4:$H$697,6,0)))</f>
        <v>İSTANBUL ANADOLU</v>
      </c>
      <c r="O21" s="382">
        <v>4560</v>
      </c>
      <c r="P21" s="383">
        <v>4</v>
      </c>
      <c r="T21" s="252">
        <v>4000</v>
      </c>
      <c r="U21" s="250">
        <v>80</v>
      </c>
    </row>
    <row r="22" spans="1:21" s="19" customFormat="1" ht="34.5" customHeight="1">
      <c r="A22" s="360"/>
      <c r="B22" s="384"/>
      <c r="C22" s="385"/>
      <c r="D22" s="386"/>
      <c r="E22" s="387"/>
      <c r="F22" s="382"/>
      <c r="G22" s="388"/>
      <c r="H22" s="22"/>
      <c r="I22" s="356">
        <v>5</v>
      </c>
      <c r="J22" s="357" t="s">
        <v>271</v>
      </c>
      <c r="K22" s="379">
        <f>IF(ISERROR(VLOOKUP(J22,'KAYIT LİSTESİ'!$B$4:$H$697,2,0)),"",(VLOOKUP(J22,'KAYIT LİSTESİ'!$B$4:$H$697,2,0)))</f>
        <v>943</v>
      </c>
      <c r="L22" s="380">
        <f>IF(ISERROR(VLOOKUP(J22,'KAYIT LİSTESİ'!$B$4:$H$697,4,0)),"",(VLOOKUP(J22,'KAYIT LİSTESİ'!$B$4:$H$697,4,0)))</f>
        <v>36628</v>
      </c>
      <c r="M22" s="381" t="str">
        <f>IF(ISERROR(VLOOKUP(J22,'KAYIT LİSTESİ'!$B$4:$H$697,5,0)),"",(VLOOKUP(J22,'KAYIT LİSTESİ'!$B$4:$H$697,5,0)))</f>
        <v>MEHTAP ALTUN</v>
      </c>
      <c r="N22" s="381" t="str">
        <f>IF(ISERROR(VLOOKUP(J22,'KAYIT LİSTESİ'!$B$4:$H$697,6,0)),"",(VLOOKUP(J22,'KAYIT LİSTESİ'!$B$4:$H$697,6,0)))</f>
        <v>MUŞ</v>
      </c>
      <c r="O22" s="382">
        <v>4673</v>
      </c>
      <c r="P22" s="383">
        <v>6</v>
      </c>
      <c r="T22" s="252">
        <v>4020</v>
      </c>
      <c r="U22" s="250">
        <v>79</v>
      </c>
    </row>
    <row r="23" spans="1:21" s="19" customFormat="1" ht="34.5" customHeight="1">
      <c r="A23" s="360"/>
      <c r="B23" s="384"/>
      <c r="C23" s="385"/>
      <c r="D23" s="386"/>
      <c r="E23" s="387"/>
      <c r="F23" s="382"/>
      <c r="G23" s="388"/>
      <c r="H23" s="22"/>
      <c r="I23" s="356">
        <v>6</v>
      </c>
      <c r="J23" s="357" t="s">
        <v>272</v>
      </c>
      <c r="K23" s="379">
        <f>IF(ISERROR(VLOOKUP(J23,'KAYIT LİSTESİ'!$B$4:$H$697,2,0)),"",(VLOOKUP(J23,'KAYIT LİSTESİ'!$B$4:$H$697,2,0)))</f>
        <v>229</v>
      </c>
      <c r="L23" s="380">
        <f>IF(ISERROR(VLOOKUP(J23,'KAYIT LİSTESİ'!$B$4:$H$697,4,0)),"",(VLOOKUP(J23,'KAYIT LİSTESİ'!$B$4:$H$697,4,0)))</f>
        <v>36595</v>
      </c>
      <c r="M23" s="381" t="str">
        <f>IF(ISERROR(VLOOKUP(J23,'KAYIT LİSTESİ'!$B$4:$H$697,5,0)),"",(VLOOKUP(J23,'KAYIT LİSTESİ'!$B$4:$H$697,5,0)))</f>
        <v>EYMEN MUSAOĞLU</v>
      </c>
      <c r="N23" s="381" t="str">
        <f>IF(ISERROR(VLOOKUP(J23,'KAYIT LİSTESİ'!$B$4:$H$697,6,0)),"",(VLOOKUP(J23,'KAYIT LİSTESİ'!$B$4:$H$697,6,0)))</f>
        <v>TEKİRDAĞ</v>
      </c>
      <c r="O23" s="382">
        <v>4288</v>
      </c>
      <c r="P23" s="383">
        <v>1</v>
      </c>
      <c r="T23" s="252">
        <v>4040</v>
      </c>
      <c r="U23" s="250">
        <v>78</v>
      </c>
    </row>
    <row r="24" spans="1:21" s="19" customFormat="1" ht="34.5" customHeight="1">
      <c r="A24" s="360"/>
      <c r="B24" s="384"/>
      <c r="C24" s="385"/>
      <c r="D24" s="386"/>
      <c r="E24" s="387"/>
      <c r="F24" s="382"/>
      <c r="G24" s="388"/>
      <c r="H24" s="22"/>
      <c r="I24" s="356">
        <v>7</v>
      </c>
      <c r="J24" s="357" t="s">
        <v>273</v>
      </c>
      <c r="K24" s="379">
        <f>IF(ISERROR(VLOOKUP(J24,'KAYIT LİSTESİ'!$B$4:$H$697,2,0)),"",(VLOOKUP(J24,'KAYIT LİSTESİ'!$B$4:$H$697,2,0)))</f>
        <v>11</v>
      </c>
      <c r="L24" s="380">
        <f>IF(ISERROR(VLOOKUP(J24,'KAYIT LİSTESİ'!$B$4:$H$697,4,0)),"",(VLOOKUP(J24,'KAYIT LİSTESİ'!$B$4:$H$697,4,0)))</f>
        <v>36710</v>
      </c>
      <c r="M24" s="381" t="str">
        <f>IF(ISERROR(VLOOKUP(J24,'KAYIT LİSTESİ'!$B$4:$H$697,5,0)),"",(VLOOKUP(J24,'KAYIT LİSTESİ'!$B$4:$H$697,5,0)))</f>
        <v>LEYLA YANARDAĞ</v>
      </c>
      <c r="N24" s="381" t="str">
        <f>IF(ISERROR(VLOOKUP(J24,'KAYIT LİSTESİ'!$B$4:$H$697,6,0)),"",(VLOOKUP(J24,'KAYIT LİSTESİ'!$B$4:$H$697,6,0)))</f>
        <v>BURSA</v>
      </c>
      <c r="O24" s="382">
        <v>4492</v>
      </c>
      <c r="P24" s="383">
        <v>2</v>
      </c>
      <c r="T24" s="252">
        <v>4060</v>
      </c>
      <c r="U24" s="250">
        <v>77</v>
      </c>
    </row>
    <row r="25" spans="1:21" s="19" customFormat="1" ht="34.5" customHeight="1">
      <c r="A25" s="360"/>
      <c r="B25" s="384"/>
      <c r="C25" s="385"/>
      <c r="D25" s="386"/>
      <c r="E25" s="387"/>
      <c r="F25" s="382"/>
      <c r="G25" s="388"/>
      <c r="H25" s="22"/>
      <c r="I25" s="356">
        <v>8</v>
      </c>
      <c r="J25" s="357" t="s">
        <v>274</v>
      </c>
      <c r="K25" s="379">
        <f>IF(ISERROR(VLOOKUP(J25,'KAYIT LİSTESİ'!$B$4:$H$697,2,0)),"",(VLOOKUP(J25,'KAYIT LİSTESİ'!$B$4:$H$697,2,0)))</f>
      </c>
      <c r="L25" s="380">
        <f>IF(ISERROR(VLOOKUP(J25,'KAYIT LİSTESİ'!$B$4:$H$697,4,0)),"",(VLOOKUP(J25,'KAYIT LİSTESİ'!$B$4:$H$697,4,0)))</f>
      </c>
      <c r="M25" s="381">
        <f>IF(ISERROR(VLOOKUP(J25,'KAYIT LİSTESİ'!$B$4:$H$697,5,0)),"",(VLOOKUP(J25,'KAYIT LİSTESİ'!$B$4:$H$697,5,0)))</f>
      </c>
      <c r="N25" s="381">
        <f>IF(ISERROR(VLOOKUP(J25,'KAYIT LİSTESİ'!$B$4:$H$697,6,0)),"",(VLOOKUP(J25,'KAYIT LİSTESİ'!$B$4:$H$697,6,0)))</f>
      </c>
      <c r="O25" s="382"/>
      <c r="P25" s="383"/>
      <c r="T25" s="252">
        <v>4080</v>
      </c>
      <c r="U25" s="250">
        <v>76</v>
      </c>
    </row>
    <row r="26" spans="1:21" s="19" customFormat="1" ht="34.5" customHeight="1">
      <c r="A26" s="360"/>
      <c r="B26" s="384"/>
      <c r="C26" s="385"/>
      <c r="D26" s="386"/>
      <c r="E26" s="387"/>
      <c r="F26" s="382"/>
      <c r="G26" s="388"/>
      <c r="H26" s="22"/>
      <c r="I26" s="266" t="s">
        <v>18</v>
      </c>
      <c r="J26" s="267"/>
      <c r="K26" s="267"/>
      <c r="L26" s="267"/>
      <c r="M26" s="267"/>
      <c r="N26" s="267"/>
      <c r="O26" s="267"/>
      <c r="P26" s="268"/>
      <c r="T26" s="252">
        <v>4100</v>
      </c>
      <c r="U26" s="250">
        <v>75</v>
      </c>
    </row>
    <row r="27" spans="1:21" s="19" customFormat="1" ht="34.5" customHeight="1">
      <c r="A27" s="360"/>
      <c r="B27" s="384"/>
      <c r="C27" s="385"/>
      <c r="D27" s="386"/>
      <c r="E27" s="387"/>
      <c r="F27" s="382"/>
      <c r="G27" s="388"/>
      <c r="H27" s="22"/>
      <c r="I27" s="49" t="s">
        <v>12</v>
      </c>
      <c r="J27" s="46" t="s">
        <v>71</v>
      </c>
      <c r="K27" s="46" t="s">
        <v>70</v>
      </c>
      <c r="L27" s="47" t="s">
        <v>13</v>
      </c>
      <c r="M27" s="48" t="s">
        <v>14</v>
      </c>
      <c r="N27" s="48" t="s">
        <v>350</v>
      </c>
      <c r="O27" s="46" t="s">
        <v>15</v>
      </c>
      <c r="P27" s="46" t="s">
        <v>28</v>
      </c>
      <c r="T27" s="252">
        <v>4120</v>
      </c>
      <c r="U27" s="250">
        <v>74</v>
      </c>
    </row>
    <row r="28" spans="1:21" s="19" customFormat="1" ht="34.5" customHeight="1">
      <c r="A28" s="360"/>
      <c r="B28" s="384"/>
      <c r="C28" s="385"/>
      <c r="D28" s="386"/>
      <c r="E28" s="387"/>
      <c r="F28" s="382"/>
      <c r="G28" s="388"/>
      <c r="H28" s="22"/>
      <c r="I28" s="321">
        <v>1</v>
      </c>
      <c r="J28" s="322" t="s">
        <v>275</v>
      </c>
      <c r="K28" s="379">
        <f>IF(ISERROR(VLOOKUP(J28,'KAYIT LİSTESİ'!$B$4:$H$697,2,0)),"",(VLOOKUP(J28,'KAYIT LİSTESİ'!$B$4:$H$697,2,0)))</f>
      </c>
      <c r="L28" s="380">
        <f>IF(ISERROR(VLOOKUP(J28,'KAYIT LİSTESİ'!$B$4:$H$697,4,0)),"",(VLOOKUP(J28,'KAYIT LİSTESİ'!$B$4:$H$697,4,0)))</f>
      </c>
      <c r="M28" s="381">
        <f>IF(ISERROR(VLOOKUP(J28,'KAYIT LİSTESİ'!$B$4:$H$697,5,0)),"",(VLOOKUP(J28,'KAYIT LİSTESİ'!$B$4:$H$697,5,0)))</f>
      </c>
      <c r="N28" s="381">
        <f>IF(ISERROR(VLOOKUP(J28,'KAYIT LİSTESİ'!$B$4:$H$697,6,0)),"",(VLOOKUP(J28,'KAYIT LİSTESİ'!$B$4:$H$697,6,0)))</f>
      </c>
      <c r="O28" s="382"/>
      <c r="P28" s="383"/>
      <c r="T28" s="252">
        <v>4140</v>
      </c>
      <c r="U28" s="250">
        <v>73</v>
      </c>
    </row>
    <row r="29" spans="1:21" s="19" customFormat="1" ht="34.5" customHeight="1">
      <c r="A29" s="360"/>
      <c r="B29" s="384"/>
      <c r="C29" s="385"/>
      <c r="D29" s="386"/>
      <c r="E29" s="387"/>
      <c r="F29" s="382"/>
      <c r="G29" s="388"/>
      <c r="H29" s="22"/>
      <c r="I29" s="321">
        <v>2</v>
      </c>
      <c r="J29" s="322" t="s">
        <v>276</v>
      </c>
      <c r="K29" s="379">
        <f>IF(ISERROR(VLOOKUP(J29,'KAYIT LİSTESİ'!$B$4:$H$697,2,0)),"",(VLOOKUP(J29,'KAYIT LİSTESİ'!$B$4:$H$697,2,0)))</f>
      </c>
      <c r="L29" s="380">
        <f>IF(ISERROR(VLOOKUP(J29,'KAYIT LİSTESİ'!$B$4:$H$697,4,0)),"",(VLOOKUP(J29,'KAYIT LİSTESİ'!$B$4:$H$697,4,0)))</f>
      </c>
      <c r="M29" s="381">
        <f>IF(ISERROR(VLOOKUP(J29,'KAYIT LİSTESİ'!$B$4:$H$697,5,0)),"",(VLOOKUP(J29,'KAYIT LİSTESİ'!$B$4:$H$697,5,0)))</f>
      </c>
      <c r="N29" s="381">
        <f>IF(ISERROR(VLOOKUP(J29,'KAYIT LİSTESİ'!$B$4:$H$697,6,0)),"",(VLOOKUP(J29,'KAYIT LİSTESİ'!$B$4:$H$697,6,0)))</f>
      </c>
      <c r="O29" s="382"/>
      <c r="P29" s="383"/>
      <c r="T29" s="252">
        <v>4160</v>
      </c>
      <c r="U29" s="250">
        <v>72</v>
      </c>
    </row>
    <row r="30" spans="1:21" s="19" customFormat="1" ht="34.5" customHeight="1">
      <c r="A30" s="360"/>
      <c r="B30" s="384"/>
      <c r="C30" s="385"/>
      <c r="D30" s="386"/>
      <c r="E30" s="387"/>
      <c r="F30" s="382"/>
      <c r="G30" s="388"/>
      <c r="H30" s="22"/>
      <c r="I30" s="321">
        <v>3</v>
      </c>
      <c r="J30" s="322" t="s">
        <v>277</v>
      </c>
      <c r="K30" s="379">
        <f>IF(ISERROR(VLOOKUP(J30,'KAYIT LİSTESİ'!$B$4:$H$697,2,0)),"",(VLOOKUP(J30,'KAYIT LİSTESİ'!$B$4:$H$697,2,0)))</f>
      </c>
      <c r="L30" s="380">
        <f>IF(ISERROR(VLOOKUP(J30,'KAYIT LİSTESİ'!$B$4:$H$697,4,0)),"",(VLOOKUP(J30,'KAYIT LİSTESİ'!$B$4:$H$697,4,0)))</f>
      </c>
      <c r="M30" s="381">
        <f>IF(ISERROR(VLOOKUP(J30,'KAYIT LİSTESİ'!$B$4:$H$697,5,0)),"",(VLOOKUP(J30,'KAYIT LİSTESİ'!$B$4:$H$697,5,0)))</f>
      </c>
      <c r="N30" s="381">
        <f>IF(ISERROR(VLOOKUP(J30,'KAYIT LİSTESİ'!$B$4:$H$697,6,0)),"",(VLOOKUP(J30,'KAYIT LİSTESİ'!$B$4:$H$697,6,0)))</f>
      </c>
      <c r="O30" s="382"/>
      <c r="P30" s="383"/>
      <c r="T30" s="252">
        <v>4180</v>
      </c>
      <c r="U30" s="250">
        <v>71</v>
      </c>
    </row>
    <row r="31" spans="1:21" s="19" customFormat="1" ht="34.5" customHeight="1">
      <c r="A31" s="360"/>
      <c r="B31" s="384"/>
      <c r="C31" s="385"/>
      <c r="D31" s="386"/>
      <c r="E31" s="387"/>
      <c r="F31" s="382"/>
      <c r="G31" s="388"/>
      <c r="H31" s="22"/>
      <c r="I31" s="321">
        <v>4</v>
      </c>
      <c r="J31" s="322" t="s">
        <v>278</v>
      </c>
      <c r="K31" s="379">
        <f>IF(ISERROR(VLOOKUP(J31,'KAYIT LİSTESİ'!$B$4:$H$697,2,0)),"",(VLOOKUP(J31,'KAYIT LİSTESİ'!$B$4:$H$697,2,0)))</f>
      </c>
      <c r="L31" s="380">
        <f>IF(ISERROR(VLOOKUP(J31,'KAYIT LİSTESİ'!$B$4:$H$697,4,0)),"",(VLOOKUP(J31,'KAYIT LİSTESİ'!$B$4:$H$697,4,0)))</f>
      </c>
      <c r="M31" s="381">
        <f>IF(ISERROR(VLOOKUP(J31,'KAYIT LİSTESİ'!$B$4:$H$697,5,0)),"",(VLOOKUP(J31,'KAYIT LİSTESİ'!$B$4:$H$697,5,0)))</f>
      </c>
      <c r="N31" s="381">
        <f>IF(ISERROR(VLOOKUP(J31,'KAYIT LİSTESİ'!$B$4:$H$697,6,0)),"",(VLOOKUP(J31,'KAYIT LİSTESİ'!$B$4:$H$697,6,0)))</f>
      </c>
      <c r="O31" s="382"/>
      <c r="P31" s="383"/>
      <c r="T31" s="252">
        <v>4200</v>
      </c>
      <c r="U31" s="250">
        <v>70</v>
      </c>
    </row>
    <row r="32" spans="1:21" s="19" customFormat="1" ht="34.5" customHeight="1">
      <c r="A32" s="360"/>
      <c r="B32" s="384"/>
      <c r="C32" s="385"/>
      <c r="D32" s="386"/>
      <c r="E32" s="387"/>
      <c r="F32" s="382"/>
      <c r="G32" s="388"/>
      <c r="H32" s="22"/>
      <c r="I32" s="321">
        <v>5</v>
      </c>
      <c r="J32" s="322" t="s">
        <v>279</v>
      </c>
      <c r="K32" s="379">
        <f>IF(ISERROR(VLOOKUP(J32,'KAYIT LİSTESİ'!$B$4:$H$697,2,0)),"",(VLOOKUP(J32,'KAYIT LİSTESİ'!$B$4:$H$697,2,0)))</f>
      </c>
      <c r="L32" s="380">
        <f>IF(ISERROR(VLOOKUP(J32,'KAYIT LİSTESİ'!$B$4:$H$697,4,0)),"",(VLOOKUP(J32,'KAYIT LİSTESİ'!$B$4:$H$697,4,0)))</f>
      </c>
      <c r="M32" s="381">
        <f>IF(ISERROR(VLOOKUP(J32,'KAYIT LİSTESİ'!$B$4:$H$697,5,0)),"",(VLOOKUP(J32,'KAYIT LİSTESİ'!$B$4:$H$697,5,0)))</f>
      </c>
      <c r="N32" s="381">
        <f>IF(ISERROR(VLOOKUP(J32,'KAYIT LİSTESİ'!$B$4:$H$697,6,0)),"",(VLOOKUP(J32,'KAYIT LİSTESİ'!$B$4:$H$697,6,0)))</f>
      </c>
      <c r="O32" s="382"/>
      <c r="P32" s="383"/>
      <c r="T32" s="252">
        <v>4220</v>
      </c>
      <c r="U32" s="250">
        <v>69</v>
      </c>
    </row>
    <row r="33" spans="1:21" s="19" customFormat="1" ht="34.5" customHeight="1">
      <c r="A33" s="360"/>
      <c r="B33" s="384"/>
      <c r="C33" s="385"/>
      <c r="D33" s="386"/>
      <c r="E33" s="387"/>
      <c r="F33" s="382"/>
      <c r="G33" s="388"/>
      <c r="H33" s="22"/>
      <c r="I33" s="321">
        <v>6</v>
      </c>
      <c r="J33" s="322" t="s">
        <v>280</v>
      </c>
      <c r="K33" s="379">
        <f>IF(ISERROR(VLOOKUP(J33,'KAYIT LİSTESİ'!$B$4:$H$697,2,0)),"",(VLOOKUP(J33,'KAYIT LİSTESİ'!$B$4:$H$697,2,0)))</f>
      </c>
      <c r="L33" s="380">
        <f>IF(ISERROR(VLOOKUP(J33,'KAYIT LİSTESİ'!$B$4:$H$697,4,0)),"",(VLOOKUP(J33,'KAYIT LİSTESİ'!$B$4:$H$697,4,0)))</f>
      </c>
      <c r="M33" s="381">
        <f>IF(ISERROR(VLOOKUP(J33,'KAYIT LİSTESİ'!$B$4:$H$697,5,0)),"",(VLOOKUP(J33,'KAYIT LİSTESİ'!$B$4:$H$697,5,0)))</f>
      </c>
      <c r="N33" s="381">
        <f>IF(ISERROR(VLOOKUP(J33,'KAYIT LİSTESİ'!$B$4:$H$697,6,0)),"",(VLOOKUP(J33,'KAYIT LİSTESİ'!$B$4:$H$697,6,0)))</f>
      </c>
      <c r="O33" s="382"/>
      <c r="P33" s="383"/>
      <c r="T33" s="252">
        <v>4240</v>
      </c>
      <c r="U33" s="250">
        <v>68</v>
      </c>
    </row>
    <row r="34" spans="1:21" s="19" customFormat="1" ht="34.5" customHeight="1">
      <c r="A34" s="360"/>
      <c r="B34" s="384"/>
      <c r="C34" s="385"/>
      <c r="D34" s="386"/>
      <c r="E34" s="387"/>
      <c r="F34" s="382"/>
      <c r="G34" s="388"/>
      <c r="H34" s="22"/>
      <c r="I34" s="321">
        <v>7</v>
      </c>
      <c r="J34" s="322" t="s">
        <v>281</v>
      </c>
      <c r="K34" s="379">
        <f>IF(ISERROR(VLOOKUP(J34,'KAYIT LİSTESİ'!$B$4:$H$697,2,0)),"",(VLOOKUP(J34,'KAYIT LİSTESİ'!$B$4:$H$697,2,0)))</f>
      </c>
      <c r="L34" s="380">
        <f>IF(ISERROR(VLOOKUP(J34,'KAYIT LİSTESİ'!$B$4:$H$697,4,0)),"",(VLOOKUP(J34,'KAYIT LİSTESİ'!$B$4:$H$697,4,0)))</f>
      </c>
      <c r="M34" s="381">
        <f>IF(ISERROR(VLOOKUP(J34,'KAYIT LİSTESİ'!$B$4:$H$697,5,0)),"",(VLOOKUP(J34,'KAYIT LİSTESİ'!$B$4:$H$697,5,0)))</f>
      </c>
      <c r="N34" s="381">
        <f>IF(ISERROR(VLOOKUP(J34,'KAYIT LİSTESİ'!$B$4:$H$697,6,0)),"",(VLOOKUP(J34,'KAYIT LİSTESİ'!$B$4:$H$697,6,0)))</f>
      </c>
      <c r="O34" s="382"/>
      <c r="P34" s="383"/>
      <c r="T34" s="252">
        <v>4260</v>
      </c>
      <c r="U34" s="250">
        <v>67</v>
      </c>
    </row>
    <row r="35" spans="1:21" s="19" customFormat="1" ht="34.5" customHeight="1">
      <c r="A35" s="360"/>
      <c r="B35" s="384"/>
      <c r="C35" s="385"/>
      <c r="D35" s="386"/>
      <c r="E35" s="387"/>
      <c r="F35" s="382"/>
      <c r="G35" s="388"/>
      <c r="H35" s="22"/>
      <c r="I35" s="321">
        <v>8</v>
      </c>
      <c r="J35" s="322" t="s">
        <v>282</v>
      </c>
      <c r="K35" s="379">
        <f>IF(ISERROR(VLOOKUP(J35,'KAYIT LİSTESİ'!$B$4:$H$697,2,0)),"",(VLOOKUP(J35,'KAYIT LİSTESİ'!$B$4:$H$697,2,0)))</f>
      </c>
      <c r="L35" s="380">
        <f>IF(ISERROR(VLOOKUP(J35,'KAYIT LİSTESİ'!$B$4:$H$697,4,0)),"",(VLOOKUP(J35,'KAYIT LİSTESİ'!$B$4:$H$697,4,0)))</f>
      </c>
      <c r="M35" s="381">
        <f>IF(ISERROR(VLOOKUP(J35,'KAYIT LİSTESİ'!$B$4:$H$697,5,0)),"",(VLOOKUP(J35,'KAYIT LİSTESİ'!$B$4:$H$697,5,0)))</f>
      </c>
      <c r="N35" s="381">
        <f>IF(ISERROR(VLOOKUP(J35,'KAYIT LİSTESİ'!$B$4:$H$697,6,0)),"",(VLOOKUP(J35,'KAYIT LİSTESİ'!$B$4:$H$697,6,0)))</f>
      </c>
      <c r="O35" s="382"/>
      <c r="P35" s="383"/>
      <c r="T35" s="252">
        <v>4280</v>
      </c>
      <c r="U35" s="250">
        <v>66</v>
      </c>
    </row>
    <row r="36" spans="1:21" ht="13.5" customHeight="1">
      <c r="A36" s="35"/>
      <c r="B36" s="35"/>
      <c r="C36" s="36"/>
      <c r="D36" s="56"/>
      <c r="E36" s="37"/>
      <c r="F36" s="38"/>
      <c r="G36" s="39"/>
      <c r="I36" s="40"/>
      <c r="J36" s="41"/>
      <c r="K36" s="42"/>
      <c r="L36" s="43"/>
      <c r="M36" s="52"/>
      <c r="N36" s="52"/>
      <c r="O36" s="44"/>
      <c r="P36" s="42"/>
      <c r="T36" s="252">
        <v>4300</v>
      </c>
      <c r="U36" s="250">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2">
        <v>4310</v>
      </c>
      <c r="U37" s="250">
        <v>64</v>
      </c>
    </row>
    <row r="38" spans="20:21" ht="12.75">
      <c r="T38" s="252">
        <v>4320</v>
      </c>
      <c r="U38" s="250">
        <v>63</v>
      </c>
    </row>
    <row r="39" spans="20:21" ht="12.75">
      <c r="T39" s="252">
        <v>4330</v>
      </c>
      <c r="U39" s="250">
        <v>62</v>
      </c>
    </row>
    <row r="40" spans="20:21" ht="12.75">
      <c r="T40" s="252">
        <v>4340</v>
      </c>
      <c r="U40" s="250">
        <v>61</v>
      </c>
    </row>
    <row r="41" spans="20:21" ht="12.75">
      <c r="T41" s="252">
        <v>4350</v>
      </c>
      <c r="U41" s="250">
        <v>60</v>
      </c>
    </row>
    <row r="42" spans="20:21" ht="12.75">
      <c r="T42" s="252">
        <v>4360</v>
      </c>
      <c r="U42" s="250">
        <v>59</v>
      </c>
    </row>
    <row r="43" spans="20:21" ht="12.75">
      <c r="T43" s="252">
        <v>4370</v>
      </c>
      <c r="U43" s="250">
        <v>58</v>
      </c>
    </row>
    <row r="44" spans="20:21" ht="12.75">
      <c r="T44" s="252">
        <v>4380</v>
      </c>
      <c r="U44" s="250">
        <v>57</v>
      </c>
    </row>
    <row r="45" spans="20:21" ht="12.75">
      <c r="T45" s="252">
        <v>4390</v>
      </c>
      <c r="U45" s="250">
        <v>56</v>
      </c>
    </row>
    <row r="46" spans="20:21" ht="12.75">
      <c r="T46" s="252">
        <v>4400</v>
      </c>
      <c r="U46" s="250">
        <v>55</v>
      </c>
    </row>
    <row r="47" spans="20:21" ht="12.75">
      <c r="T47" s="252">
        <v>4410</v>
      </c>
      <c r="U47" s="250">
        <v>54</v>
      </c>
    </row>
    <row r="48" spans="20:21" ht="12.75">
      <c r="T48" s="252">
        <v>4420</v>
      </c>
      <c r="U48" s="250">
        <v>53</v>
      </c>
    </row>
    <row r="49" spans="20:21" ht="12.75">
      <c r="T49" s="252">
        <v>4430</v>
      </c>
      <c r="U49" s="250">
        <v>52</v>
      </c>
    </row>
    <row r="50" spans="20:21" ht="12.75">
      <c r="T50" s="252">
        <v>4440</v>
      </c>
      <c r="U50" s="250">
        <v>51</v>
      </c>
    </row>
    <row r="51" spans="20:21" ht="12.75">
      <c r="T51" s="252">
        <v>4450</v>
      </c>
      <c r="U51" s="250">
        <v>50</v>
      </c>
    </row>
    <row r="52" spans="20:21" ht="12.75">
      <c r="T52" s="252">
        <v>4460</v>
      </c>
      <c r="U52" s="250">
        <v>49</v>
      </c>
    </row>
    <row r="53" spans="20:21" ht="12.75">
      <c r="T53" s="252">
        <v>4470</v>
      </c>
      <c r="U53" s="250">
        <v>48</v>
      </c>
    </row>
    <row r="54" spans="20:21" ht="12.75">
      <c r="T54" s="252">
        <v>4480</v>
      </c>
      <c r="U54" s="250">
        <v>47</v>
      </c>
    </row>
    <row r="55" spans="20:21" ht="12.75">
      <c r="T55" s="252">
        <v>4490</v>
      </c>
      <c r="U55" s="250">
        <v>46</v>
      </c>
    </row>
    <row r="56" spans="20:21" ht="12.75">
      <c r="T56" s="252">
        <v>4500</v>
      </c>
      <c r="U56" s="250">
        <v>45</v>
      </c>
    </row>
    <row r="57" spans="20:21" ht="12.75">
      <c r="T57" s="252">
        <v>4510</v>
      </c>
      <c r="U57" s="250">
        <v>44</v>
      </c>
    </row>
    <row r="58" spans="20:21" ht="12.75">
      <c r="T58" s="252">
        <v>4520</v>
      </c>
      <c r="U58" s="250">
        <v>43</v>
      </c>
    </row>
    <row r="59" spans="20:21" ht="12.75">
      <c r="T59" s="252">
        <v>4530</v>
      </c>
      <c r="U59" s="250">
        <v>42</v>
      </c>
    </row>
    <row r="60" spans="20:21" ht="12.75">
      <c r="T60" s="252">
        <v>4540</v>
      </c>
      <c r="U60" s="250">
        <v>41</v>
      </c>
    </row>
    <row r="61" spans="20:21" ht="12.75">
      <c r="T61" s="252">
        <v>4550</v>
      </c>
      <c r="U61" s="250">
        <v>40</v>
      </c>
    </row>
    <row r="62" spans="20:21" ht="12.75">
      <c r="T62" s="252">
        <v>4560</v>
      </c>
      <c r="U62" s="250">
        <v>39</v>
      </c>
    </row>
    <row r="63" spans="20:21" ht="12.75">
      <c r="T63" s="252">
        <v>4570</v>
      </c>
      <c r="U63" s="250">
        <v>38</v>
      </c>
    </row>
    <row r="64" spans="20:21" ht="12.75">
      <c r="T64" s="252">
        <v>4580</v>
      </c>
      <c r="U64" s="250">
        <v>37</v>
      </c>
    </row>
    <row r="65" spans="20:21" ht="12.75">
      <c r="T65" s="252">
        <v>4590</v>
      </c>
      <c r="U65" s="250">
        <v>36</v>
      </c>
    </row>
    <row r="66" spans="20:21" ht="12.75">
      <c r="T66" s="252">
        <v>4600</v>
      </c>
      <c r="U66" s="250">
        <v>35</v>
      </c>
    </row>
    <row r="67" spans="20:21" ht="12.75">
      <c r="T67" s="252">
        <v>4610</v>
      </c>
      <c r="U67" s="250">
        <v>34</v>
      </c>
    </row>
    <row r="68" spans="20:21" ht="12.75">
      <c r="T68" s="252">
        <v>4620</v>
      </c>
      <c r="U68" s="250">
        <v>33</v>
      </c>
    </row>
    <row r="69" spans="20:21" ht="12.75">
      <c r="T69" s="252">
        <v>4630</v>
      </c>
      <c r="U69" s="250">
        <v>32</v>
      </c>
    </row>
    <row r="70" spans="20:21" ht="12.75">
      <c r="T70" s="252">
        <v>4640</v>
      </c>
      <c r="U70" s="250">
        <v>31</v>
      </c>
    </row>
    <row r="71" spans="20:21" ht="12.75">
      <c r="T71" s="252">
        <v>4650</v>
      </c>
      <c r="U71" s="250">
        <v>30</v>
      </c>
    </row>
    <row r="72" spans="20:21" ht="12.75">
      <c r="T72" s="252">
        <v>4660</v>
      </c>
      <c r="U72" s="250">
        <v>29</v>
      </c>
    </row>
    <row r="73" spans="20:21" ht="12.75">
      <c r="T73" s="252">
        <v>4670</v>
      </c>
      <c r="U73" s="250">
        <v>28</v>
      </c>
    </row>
    <row r="74" spans="20:21" ht="12.75">
      <c r="T74" s="252">
        <v>4680</v>
      </c>
      <c r="U74" s="250">
        <v>27</v>
      </c>
    </row>
    <row r="75" spans="20:21" ht="12.75">
      <c r="T75" s="252">
        <v>4690</v>
      </c>
      <c r="U75" s="250">
        <v>26</v>
      </c>
    </row>
    <row r="76" spans="20:21" ht="12.75">
      <c r="T76" s="252">
        <v>4700</v>
      </c>
      <c r="U76" s="250">
        <v>25</v>
      </c>
    </row>
    <row r="77" spans="20:21" ht="12.75">
      <c r="T77" s="252">
        <v>4710</v>
      </c>
      <c r="U77" s="250">
        <v>24</v>
      </c>
    </row>
    <row r="78" spans="20:21" ht="12.75">
      <c r="T78" s="252">
        <v>4720</v>
      </c>
      <c r="U78" s="250">
        <v>23</v>
      </c>
    </row>
    <row r="79" spans="20:21" ht="12.75">
      <c r="T79" s="252">
        <v>4730</v>
      </c>
      <c r="U79" s="250">
        <v>22</v>
      </c>
    </row>
    <row r="80" spans="20:21" ht="12.75">
      <c r="T80" s="252">
        <v>4740</v>
      </c>
      <c r="U80" s="250">
        <v>21</v>
      </c>
    </row>
    <row r="81" spans="20:21" ht="12.75">
      <c r="T81" s="252">
        <v>4750</v>
      </c>
      <c r="U81" s="250">
        <v>20</v>
      </c>
    </row>
    <row r="82" spans="20:21" ht="12.75">
      <c r="T82" s="252">
        <v>4760</v>
      </c>
      <c r="U82" s="250">
        <v>19</v>
      </c>
    </row>
    <row r="83" spans="20:21" ht="12.75">
      <c r="T83" s="252">
        <v>4770</v>
      </c>
      <c r="U83" s="250">
        <v>18</v>
      </c>
    </row>
    <row r="84" spans="20:21" ht="12.75">
      <c r="T84" s="252">
        <v>4780</v>
      </c>
      <c r="U84" s="250">
        <v>17</v>
      </c>
    </row>
    <row r="85" spans="20:21" ht="12.75">
      <c r="T85" s="252">
        <v>4790</v>
      </c>
      <c r="U85" s="250">
        <v>16</v>
      </c>
    </row>
    <row r="86" spans="20:21" ht="12.75">
      <c r="T86" s="252">
        <v>4800</v>
      </c>
      <c r="U86" s="250">
        <v>15</v>
      </c>
    </row>
    <row r="87" spans="20:21" ht="12.75">
      <c r="T87" s="252">
        <v>4810</v>
      </c>
      <c r="U87" s="250">
        <v>14</v>
      </c>
    </row>
    <row r="88" spans="20:21" ht="12.75">
      <c r="T88" s="252">
        <v>4820</v>
      </c>
      <c r="U88" s="250">
        <v>13</v>
      </c>
    </row>
    <row r="89" spans="20:21" ht="12.75">
      <c r="T89" s="252">
        <v>4830</v>
      </c>
      <c r="U89" s="250">
        <v>12</v>
      </c>
    </row>
    <row r="90" spans="20:21" ht="12.75">
      <c r="T90" s="252">
        <v>4840</v>
      </c>
      <c r="U90" s="250">
        <v>11</v>
      </c>
    </row>
    <row r="91" spans="20:21" ht="12.75">
      <c r="T91" s="252">
        <v>4850</v>
      </c>
      <c r="U91" s="250">
        <v>10</v>
      </c>
    </row>
    <row r="92" spans="20:21" ht="12.75">
      <c r="T92" s="252">
        <v>4860</v>
      </c>
      <c r="U92" s="250">
        <v>9</v>
      </c>
    </row>
    <row r="93" spans="20:21" ht="12.75">
      <c r="T93" s="252">
        <v>4870</v>
      </c>
      <c r="U93" s="250">
        <v>8</v>
      </c>
    </row>
    <row r="94" spans="20:21" ht="12.75">
      <c r="T94" s="252">
        <v>4880</v>
      </c>
      <c r="U94" s="250">
        <v>7</v>
      </c>
    </row>
    <row r="95" spans="20:21" ht="12.75">
      <c r="T95" s="252">
        <v>4890</v>
      </c>
      <c r="U95" s="250">
        <v>6</v>
      </c>
    </row>
    <row r="96" spans="20:21" ht="12.75">
      <c r="T96" s="252">
        <v>4900</v>
      </c>
      <c r="U96" s="250">
        <v>5</v>
      </c>
    </row>
    <row r="97" spans="20:21" ht="12.75">
      <c r="T97" s="252">
        <v>4910</v>
      </c>
      <c r="U97" s="250">
        <v>4</v>
      </c>
    </row>
    <row r="98" spans="20:21" ht="12.75">
      <c r="T98" s="252">
        <v>4920</v>
      </c>
      <c r="U98" s="250">
        <v>3</v>
      </c>
    </row>
    <row r="99" spans="20:21" ht="12.75">
      <c r="T99" s="252">
        <v>4930</v>
      </c>
      <c r="U99" s="250">
        <v>2</v>
      </c>
    </row>
    <row r="100" spans="20:21" ht="12.75">
      <c r="T100" s="252">
        <v>4940</v>
      </c>
      <c r="U100" s="250">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E1:E65536 N1:N3 N5:N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4">
      <selection activeCell="F20" sqref="F20"/>
    </sheetView>
  </sheetViews>
  <sheetFormatPr defaultColWidth="9.140625" defaultRowHeight="12.75"/>
  <cols>
    <col min="1" max="1" width="4.8515625" style="26" customWidth="1"/>
    <col min="2" max="2" width="6.7109375" style="26" customWidth="1"/>
    <col min="3" max="3" width="14.421875" style="21" customWidth="1"/>
    <col min="4" max="4" width="25.7109375" style="51" customWidth="1"/>
    <col min="5" max="5" width="15.7109375" style="51" customWidth="1"/>
    <col min="6" max="6" width="9.57421875" style="184" bestFit="1" customWidth="1"/>
    <col min="7" max="7" width="7.7109375" style="27" customWidth="1"/>
    <col min="8" max="8" width="2.140625" style="21" customWidth="1"/>
    <col min="9" max="9" width="4.421875" style="26" customWidth="1"/>
    <col min="10" max="10" width="16.421875" style="26" hidden="1" customWidth="1"/>
    <col min="11" max="11" width="6.7109375" style="26" customWidth="1"/>
    <col min="12" max="12" width="15.140625" style="28" bestFit="1" customWidth="1"/>
    <col min="13" max="13" width="25.7109375" style="55" customWidth="1"/>
    <col min="14" max="14" width="15.7109375" style="55" customWidth="1"/>
    <col min="15" max="15" width="9.57421875" style="184" bestFit="1" customWidth="1"/>
    <col min="16" max="16" width="7.7109375" style="21" customWidth="1"/>
    <col min="17" max="17" width="5.7109375" style="21" customWidth="1"/>
    <col min="18" max="19" width="9.140625" style="21" customWidth="1"/>
    <col min="20" max="20" width="9.140625" style="254" hidden="1" customWidth="1"/>
    <col min="21" max="21" width="9.140625" style="20" hidden="1" customWidth="1"/>
    <col min="22" max="16384" width="9.140625" style="21" customWidth="1"/>
  </cols>
  <sheetData>
    <row r="1" spans="1:21" s="10" customFormat="1" ht="50.25" customHeight="1">
      <c r="A1" s="498" t="str">
        <f>('YARIŞMA BİLGİLERİ'!A2)</f>
        <v>Gençlik ve Spor Bakanlığı
Spor Genel Müdürlüğü
Spor Faaliyetleri Daire Başkanlığı</v>
      </c>
      <c r="B1" s="498"/>
      <c r="C1" s="498"/>
      <c r="D1" s="498"/>
      <c r="E1" s="498"/>
      <c r="F1" s="498"/>
      <c r="G1" s="498"/>
      <c r="H1" s="498"/>
      <c r="I1" s="498"/>
      <c r="J1" s="498"/>
      <c r="K1" s="498"/>
      <c r="L1" s="498"/>
      <c r="M1" s="498"/>
      <c r="N1" s="498"/>
      <c r="O1" s="498"/>
      <c r="P1" s="498"/>
      <c r="T1" s="253">
        <v>54514</v>
      </c>
      <c r="U1" s="249">
        <v>100</v>
      </c>
    </row>
    <row r="2" spans="1:21" s="10" customFormat="1" ht="24.75" customHeight="1">
      <c r="A2" s="499" t="str">
        <f>'YARIŞMA BİLGİLERİ'!F19</f>
        <v>Anadolu Yıldızlar Ligi Final Yarışmaları</v>
      </c>
      <c r="B2" s="499"/>
      <c r="C2" s="499"/>
      <c r="D2" s="499"/>
      <c r="E2" s="499"/>
      <c r="F2" s="499"/>
      <c r="G2" s="499"/>
      <c r="H2" s="499"/>
      <c r="I2" s="499"/>
      <c r="J2" s="499"/>
      <c r="K2" s="499"/>
      <c r="L2" s="499"/>
      <c r="M2" s="499"/>
      <c r="N2" s="499"/>
      <c r="O2" s="499"/>
      <c r="P2" s="499"/>
      <c r="T2" s="253">
        <v>54614</v>
      </c>
      <c r="U2" s="249">
        <v>99</v>
      </c>
    </row>
    <row r="3" spans="1:21" s="12" customFormat="1" ht="29.25" customHeight="1">
      <c r="A3" s="500" t="s">
        <v>85</v>
      </c>
      <c r="B3" s="500"/>
      <c r="C3" s="500"/>
      <c r="D3" s="501" t="str">
        <f>'YARIŞMA PROGRAMI'!C8</f>
        <v>1500 Metre</v>
      </c>
      <c r="E3" s="501"/>
      <c r="F3" s="502"/>
      <c r="G3" s="502"/>
      <c r="H3" s="11"/>
      <c r="I3" s="512"/>
      <c r="J3" s="512"/>
      <c r="K3" s="512"/>
      <c r="L3" s="512"/>
      <c r="M3" s="216" t="s">
        <v>351</v>
      </c>
      <c r="N3" s="510" t="str">
        <f>'YARIŞMA PROGRAMI'!E8</f>
        <v>-</v>
      </c>
      <c r="O3" s="510"/>
      <c r="P3" s="510"/>
      <c r="T3" s="253">
        <v>54714</v>
      </c>
      <c r="U3" s="249">
        <v>98</v>
      </c>
    </row>
    <row r="4" spans="1:21" s="12" customFormat="1" ht="17.25" customHeight="1">
      <c r="A4" s="505" t="s">
        <v>75</v>
      </c>
      <c r="B4" s="505"/>
      <c r="C4" s="505"/>
      <c r="D4" s="506" t="str">
        <f>'YARIŞMA BİLGİLERİ'!F21</f>
        <v>Yıldız Kızlar</v>
      </c>
      <c r="E4" s="506"/>
      <c r="F4" s="185"/>
      <c r="G4" s="32"/>
      <c r="H4" s="32"/>
      <c r="I4" s="32"/>
      <c r="J4" s="32"/>
      <c r="K4" s="32"/>
      <c r="L4" s="33"/>
      <c r="M4" s="81" t="s">
        <v>5</v>
      </c>
      <c r="N4" s="511">
        <f>'YARIŞMA PROGRAMI'!B8</f>
        <v>41776.760416666664</v>
      </c>
      <c r="O4" s="511"/>
      <c r="P4" s="511"/>
      <c r="T4" s="253">
        <v>54814</v>
      </c>
      <c r="U4" s="249">
        <v>97</v>
      </c>
    </row>
    <row r="5" spans="1:21" s="10" customFormat="1" ht="15" customHeight="1">
      <c r="A5" s="13"/>
      <c r="B5" s="13"/>
      <c r="C5" s="14"/>
      <c r="D5" s="15"/>
      <c r="E5" s="16"/>
      <c r="F5" s="186"/>
      <c r="G5" s="16"/>
      <c r="H5" s="16"/>
      <c r="I5" s="13"/>
      <c r="J5" s="13"/>
      <c r="K5" s="13"/>
      <c r="L5" s="17"/>
      <c r="M5" s="18"/>
      <c r="N5" s="516">
        <f ca="1">NOW()</f>
        <v>41777.717049074075</v>
      </c>
      <c r="O5" s="516"/>
      <c r="P5" s="516"/>
      <c r="T5" s="253">
        <v>54914</v>
      </c>
      <c r="U5" s="249">
        <v>96</v>
      </c>
    </row>
    <row r="6" spans="1:21" s="19" customFormat="1" ht="18.75" customHeight="1">
      <c r="A6" s="507" t="s">
        <v>12</v>
      </c>
      <c r="B6" s="513" t="s">
        <v>70</v>
      </c>
      <c r="C6" s="515" t="s">
        <v>82</v>
      </c>
      <c r="D6" s="508" t="s">
        <v>14</v>
      </c>
      <c r="E6" s="508" t="s">
        <v>350</v>
      </c>
      <c r="F6" s="517" t="s">
        <v>15</v>
      </c>
      <c r="G6" s="503" t="s">
        <v>227</v>
      </c>
      <c r="I6" s="266" t="s">
        <v>16</v>
      </c>
      <c r="J6" s="267"/>
      <c r="K6" s="267"/>
      <c r="L6" s="267"/>
      <c r="M6" s="267"/>
      <c r="N6" s="267"/>
      <c r="O6" s="267"/>
      <c r="P6" s="268"/>
      <c r="T6" s="254">
        <v>55014</v>
      </c>
      <c r="U6" s="20">
        <v>95</v>
      </c>
    </row>
    <row r="7" spans="1:21" ht="26.25" customHeight="1">
      <c r="A7" s="507"/>
      <c r="B7" s="514"/>
      <c r="C7" s="515"/>
      <c r="D7" s="508"/>
      <c r="E7" s="508"/>
      <c r="F7" s="517"/>
      <c r="G7" s="504"/>
      <c r="H7" s="20"/>
      <c r="I7" s="49" t="s">
        <v>12</v>
      </c>
      <c r="J7" s="49" t="s">
        <v>71</v>
      </c>
      <c r="K7" s="49" t="s">
        <v>70</v>
      </c>
      <c r="L7" s="123" t="s">
        <v>13</v>
      </c>
      <c r="M7" s="124" t="s">
        <v>14</v>
      </c>
      <c r="N7" s="124" t="s">
        <v>350</v>
      </c>
      <c r="O7" s="181" t="s">
        <v>15</v>
      </c>
      <c r="P7" s="49" t="s">
        <v>28</v>
      </c>
      <c r="T7" s="254">
        <v>55114</v>
      </c>
      <c r="U7" s="20">
        <v>94</v>
      </c>
    </row>
    <row r="8" spans="1:21" s="19" customFormat="1" ht="30" customHeight="1">
      <c r="A8" s="360">
        <v>1</v>
      </c>
      <c r="B8" s="384">
        <v>942</v>
      </c>
      <c r="C8" s="385">
        <v>36718</v>
      </c>
      <c r="D8" s="386" t="s">
        <v>486</v>
      </c>
      <c r="E8" s="387" t="s">
        <v>484</v>
      </c>
      <c r="F8" s="389">
        <v>44831</v>
      </c>
      <c r="G8" s="388">
        <v>12</v>
      </c>
      <c r="H8" s="22"/>
      <c r="I8" s="356">
        <v>1</v>
      </c>
      <c r="J8" s="357" t="s">
        <v>415</v>
      </c>
      <c r="K8" s="379">
        <f>IF(ISERROR(VLOOKUP(J8,'KAYIT LİSTESİ'!$B$4:$H$697,2,0)),"",(VLOOKUP(J8,'KAYIT LİSTESİ'!$B$4:$H$697,2,0)))</f>
        <v>401</v>
      </c>
      <c r="L8" s="380">
        <f>IF(ISERROR(VLOOKUP(J8,'KAYIT LİSTESİ'!$B$4:$H$697,4,0)),"",(VLOOKUP(J8,'KAYIT LİSTESİ'!$B$4:$H$697,4,0)))</f>
        <v>36874</v>
      </c>
      <c r="M8" s="381" t="str">
        <f>IF(ISERROR(VLOOKUP(J8,'KAYIT LİSTESİ'!$B$4:$H$697,5,0)),"",(VLOOKUP(J8,'KAYIT LİSTESİ'!$B$4:$H$697,5,0)))</f>
        <v>ELİF EĞİLMEZ</v>
      </c>
      <c r="N8" s="381" t="str">
        <f>IF(ISERROR(VLOOKUP(J8,'KAYIT LİSTESİ'!$B$4:$H$697,6,0)),"",(VLOOKUP(J8,'KAYIT LİSTESİ'!$B$4:$H$697,6,0)))</f>
        <v>ANKARA</v>
      </c>
      <c r="O8" s="389">
        <v>51844</v>
      </c>
      <c r="P8" s="383">
        <v>7</v>
      </c>
      <c r="T8" s="254">
        <v>55214</v>
      </c>
      <c r="U8" s="20">
        <v>93</v>
      </c>
    </row>
    <row r="9" spans="1:21" s="19" customFormat="1" ht="30" customHeight="1">
      <c r="A9" s="360">
        <v>2</v>
      </c>
      <c r="B9" s="384">
        <v>774</v>
      </c>
      <c r="C9" s="385">
        <v>36681</v>
      </c>
      <c r="D9" s="386" t="s">
        <v>497</v>
      </c>
      <c r="E9" s="387" t="s">
        <v>495</v>
      </c>
      <c r="F9" s="389">
        <v>50005</v>
      </c>
      <c r="G9" s="388">
        <v>11</v>
      </c>
      <c r="H9" s="22"/>
      <c r="I9" s="356">
        <v>2</v>
      </c>
      <c r="J9" s="357" t="s">
        <v>416</v>
      </c>
      <c r="K9" s="379">
        <f>IF(ISERROR(VLOOKUP(J9,'KAYIT LİSTESİ'!$B$4:$H$697,2,0)),"",(VLOOKUP(J9,'KAYIT LİSTESİ'!$B$4:$H$697,2,0)))</f>
        <v>498</v>
      </c>
      <c r="L9" s="380">
        <f>IF(ISERROR(VLOOKUP(J9,'KAYIT LİSTESİ'!$B$4:$H$697,4,0)),"",(VLOOKUP(J9,'KAYIT LİSTESİ'!$B$4:$H$697,4,0)))</f>
        <v>37184</v>
      </c>
      <c r="M9" s="381" t="str">
        <f>IF(ISERROR(VLOOKUP(J9,'KAYIT LİSTESİ'!$B$4:$H$697,5,0)),"",(VLOOKUP(J9,'KAYIT LİSTESİ'!$B$4:$H$697,5,0)))</f>
        <v>GAYE ÇAKMAK</v>
      </c>
      <c r="N9" s="381" t="str">
        <f>IF(ISERROR(VLOOKUP(J9,'KAYIT LİSTESİ'!$B$4:$H$697,6,0)),"",(VLOOKUP(J9,'KAYIT LİSTESİ'!$B$4:$H$697,6,0)))</f>
        <v>ZONGULDAK</v>
      </c>
      <c r="O9" s="389">
        <v>60497</v>
      </c>
      <c r="P9" s="383">
        <v>12</v>
      </c>
      <c r="T9" s="254">
        <v>55314</v>
      </c>
      <c r="U9" s="20">
        <v>92</v>
      </c>
    </row>
    <row r="10" spans="1:21" s="19" customFormat="1" ht="30" customHeight="1">
      <c r="A10" s="360">
        <v>3</v>
      </c>
      <c r="B10" s="384">
        <v>37</v>
      </c>
      <c r="C10" s="385">
        <v>36892</v>
      </c>
      <c r="D10" s="386" t="s">
        <v>534</v>
      </c>
      <c r="E10" s="387" t="s">
        <v>532</v>
      </c>
      <c r="F10" s="389">
        <v>50166</v>
      </c>
      <c r="G10" s="388">
        <v>10</v>
      </c>
      <c r="H10" s="22"/>
      <c r="I10" s="356">
        <v>3</v>
      </c>
      <c r="J10" s="357" t="s">
        <v>417</v>
      </c>
      <c r="K10" s="379">
        <f>IF(ISERROR(VLOOKUP(J10,'KAYIT LİSTESİ'!$B$4:$H$697,2,0)),"",(VLOOKUP(J10,'KAYIT LİSTESİ'!$B$4:$H$697,2,0)))</f>
        <v>269</v>
      </c>
      <c r="L10" s="380">
        <f>IF(ISERROR(VLOOKUP(J10,'KAYIT LİSTESİ'!$B$4:$H$697,4,0)),"",(VLOOKUP(J10,'KAYIT LİSTESİ'!$B$4:$H$697,4,0)))</f>
        <v>36951</v>
      </c>
      <c r="M10" s="381" t="str">
        <f>IF(ISERROR(VLOOKUP(J10,'KAYIT LİSTESİ'!$B$4:$H$697,5,0)),"",(VLOOKUP(J10,'KAYIT LİSTESİ'!$B$4:$H$697,5,0)))</f>
        <v>MİZGİN DEMİR</v>
      </c>
      <c r="N10" s="381" t="str">
        <f>IF(ISERROR(VLOOKUP(J10,'KAYIT LİSTESİ'!$B$4:$H$697,6,0)),"",(VLOOKUP(J10,'KAYIT LİSTESİ'!$B$4:$H$697,6,0)))</f>
        <v>ADANA</v>
      </c>
      <c r="O10" s="389">
        <v>50450</v>
      </c>
      <c r="P10" s="383">
        <v>4</v>
      </c>
      <c r="T10" s="254">
        <v>55414</v>
      </c>
      <c r="U10" s="20">
        <v>91</v>
      </c>
    </row>
    <row r="11" spans="1:21" s="19" customFormat="1" ht="30" customHeight="1">
      <c r="A11" s="360">
        <v>4</v>
      </c>
      <c r="B11" s="384">
        <v>269</v>
      </c>
      <c r="C11" s="385">
        <v>36951</v>
      </c>
      <c r="D11" s="386" t="s">
        <v>512</v>
      </c>
      <c r="E11" s="387" t="s">
        <v>510</v>
      </c>
      <c r="F11" s="389">
        <v>50450</v>
      </c>
      <c r="G11" s="388">
        <v>9</v>
      </c>
      <c r="H11" s="22"/>
      <c r="I11" s="356">
        <v>4</v>
      </c>
      <c r="J11" s="357" t="s">
        <v>418</v>
      </c>
      <c r="K11" s="379">
        <f>IF(ISERROR(VLOOKUP(J11,'KAYIT LİSTESİ'!$B$4:$H$697,2,0)),"",(VLOOKUP(J11,'KAYIT LİSTESİ'!$B$4:$H$697,2,0)))</f>
        <v>656</v>
      </c>
      <c r="L11" s="380">
        <f>IF(ISERROR(VLOOKUP(J11,'KAYIT LİSTESİ'!$B$4:$H$697,4,0)),"",(VLOOKUP(J11,'KAYIT LİSTESİ'!$B$4:$H$697,4,0)))</f>
        <v>36836</v>
      </c>
      <c r="M11" s="381" t="str">
        <f>IF(ISERROR(VLOOKUP(J11,'KAYIT LİSTESİ'!$B$4:$H$697,5,0)),"",(VLOOKUP(J11,'KAYIT LİSTESİ'!$B$4:$H$697,5,0)))</f>
        <v>DİLARA ARSLAN</v>
      </c>
      <c r="N11" s="381" t="str">
        <f>IF(ISERROR(VLOOKUP(J11,'KAYIT LİSTESİ'!$B$4:$H$697,6,0)),"",(VLOOKUP(J11,'KAYIT LİSTESİ'!$B$4:$H$697,6,0)))</f>
        <v>TRABZON</v>
      </c>
      <c r="O11" s="389">
        <v>53629</v>
      </c>
      <c r="P11" s="383">
        <v>10</v>
      </c>
      <c r="T11" s="254">
        <v>55514</v>
      </c>
      <c r="U11" s="20">
        <v>90</v>
      </c>
    </row>
    <row r="12" spans="1:21" s="19" customFormat="1" ht="30" customHeight="1">
      <c r="A12" s="360">
        <v>5</v>
      </c>
      <c r="B12" s="384">
        <v>763</v>
      </c>
      <c r="C12" s="385">
        <v>36668</v>
      </c>
      <c r="D12" s="386" t="s">
        <v>588</v>
      </c>
      <c r="E12" s="387" t="s">
        <v>490</v>
      </c>
      <c r="F12" s="389">
        <v>50452</v>
      </c>
      <c r="G12" s="388">
        <v>8</v>
      </c>
      <c r="H12" s="22"/>
      <c r="I12" s="356">
        <v>5</v>
      </c>
      <c r="J12" s="357" t="s">
        <v>419</v>
      </c>
      <c r="K12" s="379">
        <f>IF(ISERROR(VLOOKUP(J12,'KAYIT LİSTESİ'!$B$4:$H$697,2,0)),"",(VLOOKUP(J12,'KAYIT LİSTESİ'!$B$4:$H$697,2,0)))</f>
        <v>258</v>
      </c>
      <c r="L12" s="380">
        <f>IF(ISERROR(VLOOKUP(J12,'KAYIT LİSTESİ'!$B$4:$H$697,4,0)),"",(VLOOKUP(J12,'KAYIT LİSTESİ'!$B$4:$H$697,4,0)))</f>
        <v>36685</v>
      </c>
      <c r="M12" s="381" t="str">
        <f>IF(ISERROR(VLOOKUP(J12,'KAYIT LİSTESİ'!$B$4:$H$697,5,0)),"",(VLOOKUP(J12,'KAYIT LİSTESİ'!$B$4:$H$697,5,0)))</f>
        <v>AYNUR TİMUR</v>
      </c>
      <c r="N12" s="381" t="str">
        <f>IF(ISERROR(VLOOKUP(J12,'KAYIT LİSTESİ'!$B$4:$H$697,6,0)),"",(VLOOKUP(J12,'KAYIT LİSTESİ'!$B$4:$H$697,6,0)))</f>
        <v>MERSİN</v>
      </c>
      <c r="O12" s="389">
        <v>53500</v>
      </c>
      <c r="P12" s="383">
        <v>9</v>
      </c>
      <c r="T12" s="254">
        <v>55614</v>
      </c>
      <c r="U12" s="20">
        <v>89</v>
      </c>
    </row>
    <row r="13" spans="1:21" s="19" customFormat="1" ht="30" customHeight="1">
      <c r="A13" s="360">
        <v>6</v>
      </c>
      <c r="B13" s="384">
        <v>13</v>
      </c>
      <c r="C13" s="385">
        <v>36850</v>
      </c>
      <c r="D13" s="386" t="s">
        <v>542</v>
      </c>
      <c r="E13" s="387" t="s">
        <v>540</v>
      </c>
      <c r="F13" s="389">
        <v>50641</v>
      </c>
      <c r="G13" s="388">
        <v>7</v>
      </c>
      <c r="H13" s="22"/>
      <c r="I13" s="356">
        <v>6</v>
      </c>
      <c r="J13" s="357" t="s">
        <v>420</v>
      </c>
      <c r="K13" s="379">
        <f>IF(ISERROR(VLOOKUP(J13,'KAYIT LİSTESİ'!$B$4:$H$697,2,0)),"",(VLOOKUP(J13,'KAYIT LİSTESİ'!$B$4:$H$697,2,0)))</f>
        <v>763</v>
      </c>
      <c r="L13" s="380">
        <f>IF(ISERROR(VLOOKUP(J13,'KAYIT LİSTESİ'!$B$4:$H$697,4,0)),"",(VLOOKUP(J13,'KAYIT LİSTESİ'!$B$4:$H$697,4,0)))</f>
        <v>36668</v>
      </c>
      <c r="M13" s="381" t="str">
        <f>IF(ISERROR(VLOOKUP(J13,'KAYIT LİSTESİ'!$B$4:$H$697,5,0)),"",(VLOOKUP(J13,'KAYIT LİSTESİ'!$B$4:$H$697,5,0)))</f>
        <v>YILDIZ BEREN</v>
      </c>
      <c r="N13" s="381" t="str">
        <f>IF(ISERROR(VLOOKUP(J13,'KAYIT LİSTESİ'!$B$4:$H$697,6,0)),"",(VLOOKUP(J13,'KAYIT LİSTESİ'!$B$4:$H$697,6,0)))</f>
        <v>GAZİANTEP</v>
      </c>
      <c r="O13" s="389">
        <v>50452</v>
      </c>
      <c r="P13" s="383">
        <v>5</v>
      </c>
      <c r="T13" s="254">
        <v>55714</v>
      </c>
      <c r="U13" s="20">
        <v>88</v>
      </c>
    </row>
    <row r="14" spans="1:21" s="19" customFormat="1" ht="30" customHeight="1">
      <c r="A14" s="360">
        <v>7</v>
      </c>
      <c r="B14" s="384">
        <v>401</v>
      </c>
      <c r="C14" s="385">
        <v>36874</v>
      </c>
      <c r="D14" s="386" t="s">
        <v>521</v>
      </c>
      <c r="E14" s="387" t="s">
        <v>520</v>
      </c>
      <c r="F14" s="389">
        <v>51844</v>
      </c>
      <c r="G14" s="388">
        <v>6</v>
      </c>
      <c r="H14" s="22"/>
      <c r="I14" s="356">
        <v>7</v>
      </c>
      <c r="J14" s="357" t="s">
        <v>421</v>
      </c>
      <c r="K14" s="379">
        <f>IF(ISERROR(VLOOKUP(J14,'KAYIT LİSTESİ'!$B$4:$H$697,2,0)),"",(VLOOKUP(J14,'KAYIT LİSTESİ'!$B$4:$H$697,2,0)))</f>
        <v>483</v>
      </c>
      <c r="L14" s="380">
        <f>IF(ISERROR(VLOOKUP(J14,'KAYIT LİSTESİ'!$B$4:$H$697,4,0)),"",(VLOOKUP(J14,'KAYIT LİSTESİ'!$B$4:$H$697,4,0)))</f>
        <v>36770</v>
      </c>
      <c r="M14" s="381" t="str">
        <f>IF(ISERROR(VLOOKUP(J14,'KAYIT LİSTESİ'!$B$4:$H$697,5,0)),"",(VLOOKUP(J14,'KAYIT LİSTESİ'!$B$4:$H$697,5,0)))</f>
        <v>ŞEKER EROĞLU</v>
      </c>
      <c r="N14" s="381" t="str">
        <f>IF(ISERROR(VLOOKUP(J14,'KAYIT LİSTESİ'!$B$4:$H$697,6,0)),"",(VLOOKUP(J14,'KAYIT LİSTESİ'!$B$4:$H$697,6,0)))</f>
        <v>SAMSUN</v>
      </c>
      <c r="O14" s="389">
        <v>52680</v>
      </c>
      <c r="P14" s="383">
        <v>8</v>
      </c>
      <c r="T14" s="254">
        <v>55814</v>
      </c>
      <c r="U14" s="20">
        <v>87</v>
      </c>
    </row>
    <row r="15" spans="1:21" s="19" customFormat="1" ht="30" customHeight="1">
      <c r="A15" s="360">
        <v>8</v>
      </c>
      <c r="B15" s="384">
        <v>483</v>
      </c>
      <c r="C15" s="385">
        <v>36770</v>
      </c>
      <c r="D15" s="386" t="s">
        <v>594</v>
      </c>
      <c r="E15" s="387" t="s">
        <v>563</v>
      </c>
      <c r="F15" s="389">
        <v>52680</v>
      </c>
      <c r="G15" s="388">
        <v>5</v>
      </c>
      <c r="H15" s="22"/>
      <c r="I15" s="356">
        <v>8</v>
      </c>
      <c r="J15" s="357" t="s">
        <v>422</v>
      </c>
      <c r="K15" s="379">
        <f>IF(ISERROR(VLOOKUP(J15,'KAYIT LİSTESİ'!$B$4:$H$697,2,0)),"",(VLOOKUP(J15,'KAYIT LİSTESİ'!$B$4:$H$697,2,0)))</f>
        <v>774</v>
      </c>
      <c r="L15" s="380">
        <f>IF(ISERROR(VLOOKUP(J15,'KAYIT LİSTESİ'!$B$4:$H$697,4,0)),"",(VLOOKUP(J15,'KAYIT LİSTESİ'!$B$4:$H$697,4,0)))</f>
        <v>36681</v>
      </c>
      <c r="M15" s="381" t="str">
        <f>IF(ISERROR(VLOOKUP(J15,'KAYIT LİSTESİ'!$B$4:$H$697,5,0)),"",(VLOOKUP(J15,'KAYIT LİSTESİ'!$B$4:$H$697,5,0)))</f>
        <v>MEDİNE ÖKTE</v>
      </c>
      <c r="N15" s="381" t="str">
        <f>IF(ISERROR(VLOOKUP(J15,'KAYIT LİSTESİ'!$B$4:$H$697,6,0)),"",(VLOOKUP(J15,'KAYIT LİSTESİ'!$B$4:$H$697,6,0)))</f>
        <v>ŞANLIURFA</v>
      </c>
      <c r="O15" s="389">
        <v>50005</v>
      </c>
      <c r="P15" s="383">
        <v>2</v>
      </c>
      <c r="T15" s="254">
        <v>55914</v>
      </c>
      <c r="U15" s="20">
        <v>86</v>
      </c>
    </row>
    <row r="16" spans="1:21" s="19" customFormat="1" ht="30" customHeight="1">
      <c r="A16" s="360">
        <v>9</v>
      </c>
      <c r="B16" s="384">
        <v>258</v>
      </c>
      <c r="C16" s="385">
        <v>36685</v>
      </c>
      <c r="D16" s="386" t="s">
        <v>505</v>
      </c>
      <c r="E16" s="387" t="s">
        <v>504</v>
      </c>
      <c r="F16" s="389">
        <v>53500</v>
      </c>
      <c r="G16" s="388">
        <v>4</v>
      </c>
      <c r="H16" s="22"/>
      <c r="I16" s="356">
        <v>9</v>
      </c>
      <c r="J16" s="357" t="s">
        <v>423</v>
      </c>
      <c r="K16" s="379">
        <f>IF(ISERROR(VLOOKUP(J16,'KAYIT LİSTESİ'!$B$4:$H$697,2,0)),"",(VLOOKUP(J16,'KAYIT LİSTESİ'!$B$4:$H$697,2,0)))</f>
        <v>37</v>
      </c>
      <c r="L16" s="380">
        <f>IF(ISERROR(VLOOKUP(J16,'KAYIT LİSTESİ'!$B$4:$H$697,4,0)),"",(VLOOKUP(J16,'KAYIT LİSTESİ'!$B$4:$H$697,4,0)))</f>
        <v>36892</v>
      </c>
      <c r="M16" s="381" t="str">
        <f>IF(ISERROR(VLOOKUP(J16,'KAYIT LİSTESİ'!$B$4:$H$697,5,0)),"",(VLOOKUP(J16,'KAYIT LİSTESİ'!$B$4:$H$697,5,0)))</f>
        <v>EZGİ KAYA</v>
      </c>
      <c r="N16" s="381" t="str">
        <f>IF(ISERROR(VLOOKUP(J16,'KAYIT LİSTESİ'!$B$4:$H$697,6,0)),"",(VLOOKUP(J16,'KAYIT LİSTESİ'!$B$4:$H$697,6,0)))</f>
        <v>İSTANBUL ANADOLU</v>
      </c>
      <c r="O16" s="389">
        <v>50166</v>
      </c>
      <c r="P16" s="383">
        <v>3</v>
      </c>
      <c r="T16" s="254">
        <v>60014</v>
      </c>
      <c r="U16" s="20">
        <v>85</v>
      </c>
    </row>
    <row r="17" spans="1:21" s="19" customFormat="1" ht="30" customHeight="1">
      <c r="A17" s="360">
        <v>10</v>
      </c>
      <c r="B17" s="384">
        <v>656</v>
      </c>
      <c r="C17" s="385">
        <v>36836</v>
      </c>
      <c r="D17" s="386" t="s">
        <v>579</v>
      </c>
      <c r="E17" s="387" t="s">
        <v>548</v>
      </c>
      <c r="F17" s="389">
        <v>53629</v>
      </c>
      <c r="G17" s="388">
        <v>3</v>
      </c>
      <c r="H17" s="22"/>
      <c r="I17" s="356">
        <v>10</v>
      </c>
      <c r="J17" s="357" t="s">
        <v>424</v>
      </c>
      <c r="K17" s="379">
        <f>IF(ISERROR(VLOOKUP(J17,'KAYIT LİSTESİ'!$B$4:$H$697,2,0)),"",(VLOOKUP(J17,'KAYIT LİSTESİ'!$B$4:$H$697,2,0)))</f>
        <v>942</v>
      </c>
      <c r="L17" s="380">
        <f>IF(ISERROR(VLOOKUP(J17,'KAYIT LİSTESİ'!$B$4:$H$697,4,0)),"",(VLOOKUP(J17,'KAYIT LİSTESİ'!$B$4:$H$697,4,0)))</f>
        <v>36718</v>
      </c>
      <c r="M17" s="381" t="str">
        <f>IF(ISERROR(VLOOKUP(J17,'KAYIT LİSTESİ'!$B$4:$H$697,5,0)),"",(VLOOKUP(J17,'KAYIT LİSTESİ'!$B$4:$H$697,5,0)))</f>
        <v>EMİNE AKBİNGÖL</v>
      </c>
      <c r="N17" s="381" t="str">
        <f>IF(ISERROR(VLOOKUP(J17,'KAYIT LİSTESİ'!$B$4:$H$697,6,0)),"",(VLOOKUP(J17,'KAYIT LİSTESİ'!$B$4:$H$697,6,0)))</f>
        <v>MUŞ</v>
      </c>
      <c r="O17" s="389">
        <v>44831</v>
      </c>
      <c r="P17" s="383">
        <v>1</v>
      </c>
      <c r="T17" s="254">
        <v>60114</v>
      </c>
      <c r="U17" s="20">
        <v>84</v>
      </c>
    </row>
    <row r="18" spans="1:21" s="19" customFormat="1" ht="30" customHeight="1">
      <c r="A18" s="360">
        <v>11</v>
      </c>
      <c r="B18" s="384">
        <v>230</v>
      </c>
      <c r="C18" s="385">
        <v>37222</v>
      </c>
      <c r="D18" s="386" t="s">
        <v>604</v>
      </c>
      <c r="E18" s="387" t="s">
        <v>526</v>
      </c>
      <c r="F18" s="389">
        <v>54648</v>
      </c>
      <c r="G18" s="388">
        <v>2</v>
      </c>
      <c r="H18" s="22"/>
      <c r="I18" s="356">
        <v>11</v>
      </c>
      <c r="J18" s="357" t="s">
        <v>425</v>
      </c>
      <c r="K18" s="379">
        <f>IF(ISERROR(VLOOKUP(J18,'KAYIT LİSTESİ'!$B$4:$H$697,2,0)),"",(VLOOKUP(J18,'KAYIT LİSTESİ'!$B$4:$H$697,2,0)))</f>
        <v>230</v>
      </c>
      <c r="L18" s="380">
        <f>IF(ISERROR(VLOOKUP(J18,'KAYIT LİSTESİ'!$B$4:$H$697,4,0)),"",(VLOOKUP(J18,'KAYIT LİSTESİ'!$B$4:$H$697,4,0)))</f>
        <v>37222</v>
      </c>
      <c r="M18" s="381" t="str">
        <f>IF(ISERROR(VLOOKUP(J18,'KAYIT LİSTESİ'!$B$4:$H$697,5,0)),"",(VLOOKUP(J18,'KAYIT LİSTESİ'!$B$4:$H$697,5,0)))</f>
        <v>MELEK ÇOBAN</v>
      </c>
      <c r="N18" s="381" t="str">
        <f>IF(ISERROR(VLOOKUP(J18,'KAYIT LİSTESİ'!$B$4:$H$697,6,0)),"",(VLOOKUP(J18,'KAYIT LİSTESİ'!$B$4:$H$697,6,0)))</f>
        <v>TEKİRDAĞ</v>
      </c>
      <c r="O18" s="389">
        <v>54648</v>
      </c>
      <c r="P18" s="383">
        <v>11</v>
      </c>
      <c r="T18" s="254">
        <v>60214</v>
      </c>
      <c r="U18" s="20">
        <v>83</v>
      </c>
    </row>
    <row r="19" spans="1:21" s="19" customFormat="1" ht="30" customHeight="1">
      <c r="A19" s="360">
        <v>12</v>
      </c>
      <c r="B19" s="384">
        <v>498</v>
      </c>
      <c r="C19" s="385">
        <v>37184</v>
      </c>
      <c r="D19" s="386" t="s">
        <v>555</v>
      </c>
      <c r="E19" s="387" t="s">
        <v>553</v>
      </c>
      <c r="F19" s="389">
        <v>60497</v>
      </c>
      <c r="G19" s="388">
        <v>1</v>
      </c>
      <c r="H19" s="22"/>
      <c r="I19" s="356">
        <v>12</v>
      </c>
      <c r="J19" s="357" t="s">
        <v>426</v>
      </c>
      <c r="K19" s="379">
        <f>IF(ISERROR(VLOOKUP(J19,'KAYIT LİSTESİ'!$B$4:$H$697,2,0)),"",(VLOOKUP(J19,'KAYIT LİSTESİ'!$B$4:$H$697,2,0)))</f>
        <v>13</v>
      </c>
      <c r="L19" s="380">
        <f>IF(ISERROR(VLOOKUP(J19,'KAYIT LİSTESİ'!$B$4:$H$697,4,0)),"",(VLOOKUP(J19,'KAYIT LİSTESİ'!$B$4:$H$697,4,0)))</f>
        <v>36850</v>
      </c>
      <c r="M19" s="381" t="str">
        <f>IF(ISERROR(VLOOKUP(J19,'KAYIT LİSTESİ'!$B$4:$H$697,5,0)),"",(VLOOKUP(J19,'KAYIT LİSTESİ'!$B$4:$H$697,5,0)))</f>
        <v>MERVE KAPLAN</v>
      </c>
      <c r="N19" s="381" t="str">
        <f>IF(ISERROR(VLOOKUP(J19,'KAYIT LİSTESİ'!$B$4:$H$697,6,0)),"",(VLOOKUP(J19,'KAYIT LİSTESİ'!$B$4:$H$697,6,0)))</f>
        <v>BURSA</v>
      </c>
      <c r="O19" s="389">
        <v>50641</v>
      </c>
      <c r="P19" s="383">
        <v>6</v>
      </c>
      <c r="T19" s="254">
        <v>60314</v>
      </c>
      <c r="U19" s="20">
        <v>82</v>
      </c>
    </row>
    <row r="20" spans="1:21" s="19" customFormat="1" ht="30" customHeight="1">
      <c r="A20" s="360"/>
      <c r="B20" s="384"/>
      <c r="C20" s="385"/>
      <c r="D20" s="386"/>
      <c r="E20" s="387"/>
      <c r="F20" s="389"/>
      <c r="G20" s="388"/>
      <c r="H20" s="22"/>
      <c r="I20" s="266" t="s">
        <v>17</v>
      </c>
      <c r="J20" s="267"/>
      <c r="K20" s="267"/>
      <c r="L20" s="267"/>
      <c r="M20" s="267"/>
      <c r="N20" s="267"/>
      <c r="O20" s="267"/>
      <c r="P20" s="268"/>
      <c r="T20" s="254">
        <v>60414</v>
      </c>
      <c r="U20" s="20">
        <v>81</v>
      </c>
    </row>
    <row r="21" spans="1:21" s="19" customFormat="1" ht="30" customHeight="1">
      <c r="A21" s="360"/>
      <c r="B21" s="384"/>
      <c r="C21" s="385"/>
      <c r="D21" s="386"/>
      <c r="E21" s="387"/>
      <c r="F21" s="389"/>
      <c r="G21" s="388"/>
      <c r="H21" s="22"/>
      <c r="I21" s="49" t="s">
        <v>12</v>
      </c>
      <c r="J21" s="49" t="s">
        <v>71</v>
      </c>
      <c r="K21" s="49" t="s">
        <v>70</v>
      </c>
      <c r="L21" s="123" t="s">
        <v>13</v>
      </c>
      <c r="M21" s="124" t="s">
        <v>14</v>
      </c>
      <c r="N21" s="124" t="s">
        <v>350</v>
      </c>
      <c r="O21" s="181" t="s">
        <v>15</v>
      </c>
      <c r="P21" s="49" t="s">
        <v>28</v>
      </c>
      <c r="T21" s="254">
        <v>60514</v>
      </c>
      <c r="U21" s="20">
        <v>80</v>
      </c>
    </row>
    <row r="22" spans="1:21" s="19" customFormat="1" ht="30" customHeight="1">
      <c r="A22" s="360"/>
      <c r="B22" s="384"/>
      <c r="C22" s="385"/>
      <c r="D22" s="386"/>
      <c r="E22" s="387"/>
      <c r="F22" s="389"/>
      <c r="G22" s="388"/>
      <c r="H22" s="22"/>
      <c r="I22" s="356">
        <v>1</v>
      </c>
      <c r="J22" s="357" t="s">
        <v>427</v>
      </c>
      <c r="K22" s="379">
        <f>IF(ISERROR(VLOOKUP(J22,'KAYIT LİSTESİ'!$B$4:$H$697,2,0)),"",(VLOOKUP(J22,'KAYIT LİSTESİ'!$B$4:$H$697,2,0)))</f>
      </c>
      <c r="L22" s="380">
        <f>IF(ISERROR(VLOOKUP(J22,'KAYIT LİSTESİ'!$B$4:$H$697,4,0)),"",(VLOOKUP(J22,'KAYIT LİSTESİ'!$B$4:$H$697,4,0)))</f>
      </c>
      <c r="M22" s="381">
        <f>IF(ISERROR(VLOOKUP(J22,'KAYIT LİSTESİ'!$B$4:$H$697,5,0)),"",(VLOOKUP(J22,'KAYIT LİSTESİ'!$B$4:$H$697,5,0)))</f>
      </c>
      <c r="N22" s="381">
        <f>IF(ISERROR(VLOOKUP(J22,'KAYIT LİSTESİ'!$B$4:$H$697,6,0)),"",(VLOOKUP(J22,'KAYIT LİSTESİ'!$B$4:$H$697,6,0)))</f>
      </c>
      <c r="O22" s="389"/>
      <c r="P22" s="383"/>
      <c r="T22" s="254">
        <v>60614</v>
      </c>
      <c r="U22" s="20">
        <v>79</v>
      </c>
    </row>
    <row r="23" spans="1:21" s="19" customFormat="1" ht="30" customHeight="1">
      <c r="A23" s="360"/>
      <c r="B23" s="384"/>
      <c r="C23" s="385"/>
      <c r="D23" s="386"/>
      <c r="E23" s="387"/>
      <c r="F23" s="389"/>
      <c r="G23" s="388"/>
      <c r="H23" s="22"/>
      <c r="I23" s="356">
        <v>2</v>
      </c>
      <c r="J23" s="357" t="s">
        <v>428</v>
      </c>
      <c r="K23" s="379">
        <f>IF(ISERROR(VLOOKUP(J23,'KAYIT LİSTESİ'!$B$4:$H$697,2,0)),"",(VLOOKUP(J23,'KAYIT LİSTESİ'!$B$4:$H$697,2,0)))</f>
      </c>
      <c r="L23" s="380">
        <f>IF(ISERROR(VLOOKUP(J23,'KAYIT LİSTESİ'!$B$4:$H$697,4,0)),"",(VLOOKUP(J23,'KAYIT LİSTESİ'!$B$4:$H$697,4,0)))</f>
      </c>
      <c r="M23" s="381">
        <f>IF(ISERROR(VLOOKUP(J23,'KAYIT LİSTESİ'!$B$4:$H$697,5,0)),"",(VLOOKUP(J23,'KAYIT LİSTESİ'!$B$4:$H$697,5,0)))</f>
      </c>
      <c r="N23" s="381">
        <f>IF(ISERROR(VLOOKUP(J23,'KAYIT LİSTESİ'!$B$4:$H$697,6,0)),"",(VLOOKUP(J23,'KAYIT LİSTESİ'!$B$4:$H$697,6,0)))</f>
      </c>
      <c r="O23" s="389"/>
      <c r="P23" s="383"/>
      <c r="T23" s="254">
        <v>60714</v>
      </c>
      <c r="U23" s="20">
        <v>78</v>
      </c>
    </row>
    <row r="24" spans="1:21" s="19" customFormat="1" ht="30" customHeight="1">
      <c r="A24" s="360"/>
      <c r="B24" s="384"/>
      <c r="C24" s="385"/>
      <c r="D24" s="386"/>
      <c r="E24" s="387"/>
      <c r="F24" s="389"/>
      <c r="G24" s="388"/>
      <c r="H24" s="22"/>
      <c r="I24" s="356">
        <v>3</v>
      </c>
      <c r="J24" s="357" t="s">
        <v>429</v>
      </c>
      <c r="K24" s="379">
        <f>IF(ISERROR(VLOOKUP(J24,'KAYIT LİSTESİ'!$B$4:$H$697,2,0)),"",(VLOOKUP(J24,'KAYIT LİSTESİ'!$B$4:$H$697,2,0)))</f>
      </c>
      <c r="L24" s="380">
        <f>IF(ISERROR(VLOOKUP(J24,'KAYIT LİSTESİ'!$B$4:$H$697,4,0)),"",(VLOOKUP(J24,'KAYIT LİSTESİ'!$B$4:$H$697,4,0)))</f>
      </c>
      <c r="M24" s="381">
        <f>IF(ISERROR(VLOOKUP(J24,'KAYIT LİSTESİ'!$B$4:$H$697,5,0)),"",(VLOOKUP(J24,'KAYIT LİSTESİ'!$B$4:$H$697,5,0)))</f>
      </c>
      <c r="N24" s="381">
        <f>IF(ISERROR(VLOOKUP(J24,'KAYIT LİSTESİ'!$B$4:$H$697,6,0)),"",(VLOOKUP(J24,'KAYIT LİSTESİ'!$B$4:$H$697,6,0)))</f>
      </c>
      <c r="O24" s="389"/>
      <c r="P24" s="383"/>
      <c r="T24" s="254">
        <v>60814</v>
      </c>
      <c r="U24" s="20">
        <v>77</v>
      </c>
    </row>
    <row r="25" spans="1:21" s="19" customFormat="1" ht="30" customHeight="1">
      <c r="A25" s="360"/>
      <c r="B25" s="384"/>
      <c r="C25" s="385"/>
      <c r="D25" s="386"/>
      <c r="E25" s="387"/>
      <c r="F25" s="389"/>
      <c r="G25" s="388"/>
      <c r="H25" s="22"/>
      <c r="I25" s="356">
        <v>4</v>
      </c>
      <c r="J25" s="357" t="s">
        <v>430</v>
      </c>
      <c r="K25" s="379">
        <f>IF(ISERROR(VLOOKUP(J25,'KAYIT LİSTESİ'!$B$4:$H$697,2,0)),"",(VLOOKUP(J25,'KAYIT LİSTESİ'!$B$4:$H$697,2,0)))</f>
      </c>
      <c r="L25" s="380">
        <f>IF(ISERROR(VLOOKUP(J25,'KAYIT LİSTESİ'!$B$4:$H$697,4,0)),"",(VLOOKUP(J25,'KAYIT LİSTESİ'!$B$4:$H$697,4,0)))</f>
      </c>
      <c r="M25" s="381">
        <f>IF(ISERROR(VLOOKUP(J25,'KAYIT LİSTESİ'!$B$4:$H$697,5,0)),"",(VLOOKUP(J25,'KAYIT LİSTESİ'!$B$4:$H$697,5,0)))</f>
      </c>
      <c r="N25" s="381">
        <f>IF(ISERROR(VLOOKUP(J25,'KAYIT LİSTESİ'!$B$4:$H$697,6,0)),"",(VLOOKUP(J25,'KAYIT LİSTESİ'!$B$4:$H$697,6,0)))</f>
      </c>
      <c r="O25" s="389"/>
      <c r="P25" s="383"/>
      <c r="T25" s="254">
        <v>60914</v>
      </c>
      <c r="U25" s="20">
        <v>76</v>
      </c>
    </row>
    <row r="26" spans="1:21" s="19" customFormat="1" ht="30" customHeight="1">
      <c r="A26" s="360"/>
      <c r="B26" s="384"/>
      <c r="C26" s="385"/>
      <c r="D26" s="386"/>
      <c r="E26" s="387"/>
      <c r="F26" s="389"/>
      <c r="G26" s="388"/>
      <c r="H26" s="22"/>
      <c r="I26" s="356">
        <v>5</v>
      </c>
      <c r="J26" s="357" t="s">
        <v>431</v>
      </c>
      <c r="K26" s="379">
        <f>IF(ISERROR(VLOOKUP(J26,'KAYIT LİSTESİ'!$B$4:$H$697,2,0)),"",(VLOOKUP(J26,'KAYIT LİSTESİ'!$B$4:$H$697,2,0)))</f>
      </c>
      <c r="L26" s="380">
        <f>IF(ISERROR(VLOOKUP(J26,'KAYIT LİSTESİ'!$B$4:$H$697,4,0)),"",(VLOOKUP(J26,'KAYIT LİSTESİ'!$B$4:$H$697,4,0)))</f>
      </c>
      <c r="M26" s="381">
        <f>IF(ISERROR(VLOOKUP(J26,'KAYIT LİSTESİ'!$B$4:$H$697,5,0)),"",(VLOOKUP(J26,'KAYIT LİSTESİ'!$B$4:$H$697,5,0)))</f>
      </c>
      <c r="N26" s="381">
        <f>IF(ISERROR(VLOOKUP(J26,'KAYIT LİSTESİ'!$B$4:$H$697,6,0)),"",(VLOOKUP(J26,'KAYIT LİSTESİ'!$B$4:$H$697,6,0)))</f>
      </c>
      <c r="O26" s="389"/>
      <c r="P26" s="383"/>
      <c r="T26" s="254">
        <v>61014</v>
      </c>
      <c r="U26" s="20">
        <v>75</v>
      </c>
    </row>
    <row r="27" spans="1:21" s="19" customFormat="1" ht="30" customHeight="1">
      <c r="A27" s="360"/>
      <c r="B27" s="384"/>
      <c r="C27" s="385"/>
      <c r="D27" s="386"/>
      <c r="E27" s="387"/>
      <c r="F27" s="389"/>
      <c r="G27" s="388"/>
      <c r="H27" s="22"/>
      <c r="I27" s="356">
        <v>6</v>
      </c>
      <c r="J27" s="357" t="s">
        <v>432</v>
      </c>
      <c r="K27" s="379">
        <f>IF(ISERROR(VLOOKUP(J27,'KAYIT LİSTESİ'!$B$4:$H$697,2,0)),"",(VLOOKUP(J27,'KAYIT LİSTESİ'!$B$4:$H$697,2,0)))</f>
      </c>
      <c r="L27" s="380">
        <f>IF(ISERROR(VLOOKUP(J27,'KAYIT LİSTESİ'!$B$4:$H$697,4,0)),"",(VLOOKUP(J27,'KAYIT LİSTESİ'!$B$4:$H$697,4,0)))</f>
      </c>
      <c r="M27" s="381">
        <f>IF(ISERROR(VLOOKUP(J27,'KAYIT LİSTESİ'!$B$4:$H$697,5,0)),"",(VLOOKUP(J27,'KAYIT LİSTESİ'!$B$4:$H$697,5,0)))</f>
      </c>
      <c r="N27" s="381">
        <f>IF(ISERROR(VLOOKUP(J27,'KAYIT LİSTESİ'!$B$4:$H$697,6,0)),"",(VLOOKUP(J27,'KAYIT LİSTESİ'!$B$4:$H$697,6,0)))</f>
      </c>
      <c r="O27" s="389"/>
      <c r="P27" s="383"/>
      <c r="T27" s="254">
        <v>61114</v>
      </c>
      <c r="U27" s="20">
        <v>74</v>
      </c>
    </row>
    <row r="28" spans="1:21" s="19" customFormat="1" ht="30" customHeight="1">
      <c r="A28" s="360"/>
      <c r="B28" s="384"/>
      <c r="C28" s="385"/>
      <c r="D28" s="386"/>
      <c r="E28" s="387"/>
      <c r="F28" s="389"/>
      <c r="G28" s="388"/>
      <c r="H28" s="22"/>
      <c r="I28" s="356">
        <v>7</v>
      </c>
      <c r="J28" s="357" t="s">
        <v>433</v>
      </c>
      <c r="K28" s="379">
        <f>IF(ISERROR(VLOOKUP(J28,'KAYIT LİSTESİ'!$B$4:$H$697,2,0)),"",(VLOOKUP(J28,'KAYIT LİSTESİ'!$B$4:$H$697,2,0)))</f>
      </c>
      <c r="L28" s="380">
        <f>IF(ISERROR(VLOOKUP(J28,'KAYIT LİSTESİ'!$B$4:$H$697,4,0)),"",(VLOOKUP(J28,'KAYIT LİSTESİ'!$B$4:$H$697,4,0)))</f>
      </c>
      <c r="M28" s="381">
        <f>IF(ISERROR(VLOOKUP(J28,'KAYIT LİSTESİ'!$B$4:$H$697,5,0)),"",(VLOOKUP(J28,'KAYIT LİSTESİ'!$B$4:$H$697,5,0)))</f>
      </c>
      <c r="N28" s="381">
        <f>IF(ISERROR(VLOOKUP(J28,'KAYIT LİSTESİ'!$B$4:$H$697,6,0)),"",(VLOOKUP(J28,'KAYIT LİSTESİ'!$B$4:$H$697,6,0)))</f>
      </c>
      <c r="O28" s="389"/>
      <c r="P28" s="383"/>
      <c r="T28" s="254">
        <v>61214</v>
      </c>
      <c r="U28" s="20">
        <v>73</v>
      </c>
    </row>
    <row r="29" spans="1:21" s="19" customFormat="1" ht="30" customHeight="1">
      <c r="A29" s="360"/>
      <c r="B29" s="384"/>
      <c r="C29" s="385"/>
      <c r="D29" s="386"/>
      <c r="E29" s="387"/>
      <c r="F29" s="389"/>
      <c r="G29" s="388"/>
      <c r="H29" s="22"/>
      <c r="I29" s="356">
        <v>8</v>
      </c>
      <c r="J29" s="357" t="s">
        <v>434</v>
      </c>
      <c r="K29" s="379">
        <f>IF(ISERROR(VLOOKUP(J29,'KAYIT LİSTESİ'!$B$4:$H$697,2,0)),"",(VLOOKUP(J29,'KAYIT LİSTESİ'!$B$4:$H$697,2,0)))</f>
      </c>
      <c r="L29" s="380">
        <f>IF(ISERROR(VLOOKUP(J29,'KAYIT LİSTESİ'!$B$4:$H$697,4,0)),"",(VLOOKUP(J29,'KAYIT LİSTESİ'!$B$4:$H$697,4,0)))</f>
      </c>
      <c r="M29" s="381">
        <f>IF(ISERROR(VLOOKUP(J29,'KAYIT LİSTESİ'!$B$4:$H$697,5,0)),"",(VLOOKUP(J29,'KAYIT LİSTESİ'!$B$4:$H$697,5,0)))</f>
      </c>
      <c r="N29" s="381">
        <f>IF(ISERROR(VLOOKUP(J29,'KAYIT LİSTESİ'!$B$4:$H$697,6,0)),"",(VLOOKUP(J29,'KAYIT LİSTESİ'!$B$4:$H$697,6,0)))</f>
      </c>
      <c r="O29" s="389"/>
      <c r="P29" s="383"/>
      <c r="T29" s="254">
        <v>61314</v>
      </c>
      <c r="U29" s="20">
        <v>72</v>
      </c>
    </row>
    <row r="30" spans="1:21" s="19" customFormat="1" ht="30" customHeight="1">
      <c r="A30" s="360"/>
      <c r="B30" s="384"/>
      <c r="C30" s="385"/>
      <c r="D30" s="386"/>
      <c r="E30" s="387"/>
      <c r="F30" s="389"/>
      <c r="G30" s="388"/>
      <c r="H30" s="22"/>
      <c r="I30" s="356">
        <v>9</v>
      </c>
      <c r="J30" s="357" t="s">
        <v>435</v>
      </c>
      <c r="K30" s="379">
        <f>IF(ISERROR(VLOOKUP(J30,'KAYIT LİSTESİ'!$B$4:$H$697,2,0)),"",(VLOOKUP(J30,'KAYIT LİSTESİ'!$B$4:$H$697,2,0)))</f>
      </c>
      <c r="L30" s="380">
        <f>IF(ISERROR(VLOOKUP(J30,'KAYIT LİSTESİ'!$B$4:$H$697,4,0)),"",(VLOOKUP(J30,'KAYIT LİSTESİ'!$B$4:$H$697,4,0)))</f>
      </c>
      <c r="M30" s="381">
        <f>IF(ISERROR(VLOOKUP(J30,'KAYIT LİSTESİ'!$B$4:$H$697,5,0)),"",(VLOOKUP(J30,'KAYIT LİSTESİ'!$B$4:$H$697,5,0)))</f>
      </c>
      <c r="N30" s="381">
        <f>IF(ISERROR(VLOOKUP(J30,'KAYIT LİSTESİ'!$B$4:$H$697,6,0)),"",(VLOOKUP(J30,'KAYIT LİSTESİ'!$B$4:$H$697,6,0)))</f>
      </c>
      <c r="O30" s="389"/>
      <c r="P30" s="383"/>
      <c r="T30" s="254">
        <v>61414</v>
      </c>
      <c r="U30" s="20">
        <v>71</v>
      </c>
    </row>
    <row r="31" spans="1:21" s="19" customFormat="1" ht="30" customHeight="1">
      <c r="A31" s="360"/>
      <c r="B31" s="384"/>
      <c r="C31" s="385"/>
      <c r="D31" s="386"/>
      <c r="E31" s="387"/>
      <c r="F31" s="389"/>
      <c r="G31" s="388"/>
      <c r="H31" s="22"/>
      <c r="I31" s="356">
        <v>10</v>
      </c>
      <c r="J31" s="357" t="s">
        <v>436</v>
      </c>
      <c r="K31" s="379">
        <f>IF(ISERROR(VLOOKUP(J31,'KAYIT LİSTESİ'!$B$4:$H$697,2,0)),"",(VLOOKUP(J31,'KAYIT LİSTESİ'!$B$4:$H$697,2,0)))</f>
      </c>
      <c r="L31" s="380">
        <f>IF(ISERROR(VLOOKUP(J31,'KAYIT LİSTESİ'!$B$4:$H$697,4,0)),"",(VLOOKUP(J31,'KAYIT LİSTESİ'!$B$4:$H$697,4,0)))</f>
      </c>
      <c r="M31" s="381">
        <f>IF(ISERROR(VLOOKUP(J31,'KAYIT LİSTESİ'!$B$4:$H$697,5,0)),"",(VLOOKUP(J31,'KAYIT LİSTESİ'!$B$4:$H$697,5,0)))</f>
      </c>
      <c r="N31" s="381">
        <f>IF(ISERROR(VLOOKUP(J31,'KAYIT LİSTESİ'!$B$4:$H$697,6,0)),"",(VLOOKUP(J31,'KAYIT LİSTESİ'!$B$4:$H$697,6,0)))</f>
      </c>
      <c r="O31" s="389"/>
      <c r="P31" s="383"/>
      <c r="T31" s="254">
        <v>61514</v>
      </c>
      <c r="U31" s="20">
        <v>70</v>
      </c>
    </row>
    <row r="32" spans="1:21" s="19" customFormat="1" ht="30" customHeight="1">
      <c r="A32" s="360"/>
      <c r="B32" s="384"/>
      <c r="C32" s="385"/>
      <c r="D32" s="386"/>
      <c r="E32" s="387"/>
      <c r="F32" s="389"/>
      <c r="G32" s="388"/>
      <c r="H32" s="22"/>
      <c r="I32" s="356">
        <v>11</v>
      </c>
      <c r="J32" s="357" t="s">
        <v>437</v>
      </c>
      <c r="K32" s="379">
        <f>IF(ISERROR(VLOOKUP(J32,'KAYIT LİSTESİ'!$B$4:$H$697,2,0)),"",(VLOOKUP(J32,'KAYIT LİSTESİ'!$B$4:$H$697,2,0)))</f>
      </c>
      <c r="L32" s="380">
        <f>IF(ISERROR(VLOOKUP(J32,'KAYIT LİSTESİ'!$B$4:$H$697,4,0)),"",(VLOOKUP(J32,'KAYIT LİSTESİ'!$B$4:$H$697,4,0)))</f>
      </c>
      <c r="M32" s="381">
        <f>IF(ISERROR(VLOOKUP(J32,'KAYIT LİSTESİ'!$B$4:$H$697,5,0)),"",(VLOOKUP(J32,'KAYIT LİSTESİ'!$B$4:$H$697,5,0)))</f>
      </c>
      <c r="N32" s="381">
        <f>IF(ISERROR(VLOOKUP(J32,'KAYIT LİSTESİ'!$B$4:$H$697,6,0)),"",(VLOOKUP(J32,'KAYIT LİSTESİ'!$B$4:$H$697,6,0)))</f>
      </c>
      <c r="O32" s="389"/>
      <c r="P32" s="383"/>
      <c r="T32" s="254">
        <v>61614</v>
      </c>
      <c r="U32" s="20">
        <v>69</v>
      </c>
    </row>
    <row r="33" spans="1:21" s="19" customFormat="1" ht="30" customHeight="1">
      <c r="A33" s="360"/>
      <c r="B33" s="384"/>
      <c r="C33" s="385"/>
      <c r="D33" s="386"/>
      <c r="E33" s="387"/>
      <c r="F33" s="389"/>
      <c r="G33" s="388"/>
      <c r="H33" s="22"/>
      <c r="I33" s="356">
        <v>12</v>
      </c>
      <c r="J33" s="357" t="s">
        <v>438</v>
      </c>
      <c r="K33" s="379">
        <f>IF(ISERROR(VLOOKUP(J33,'KAYIT LİSTESİ'!$B$4:$H$697,2,0)),"",(VLOOKUP(J33,'KAYIT LİSTESİ'!$B$4:$H$697,2,0)))</f>
      </c>
      <c r="L33" s="380">
        <f>IF(ISERROR(VLOOKUP(J33,'KAYIT LİSTESİ'!$B$4:$H$697,4,0)),"",(VLOOKUP(J33,'KAYIT LİSTESİ'!$B$4:$H$697,4,0)))</f>
      </c>
      <c r="M33" s="381">
        <f>IF(ISERROR(VLOOKUP(J33,'KAYIT LİSTESİ'!$B$4:$H$697,5,0)),"",(VLOOKUP(J33,'KAYIT LİSTESİ'!$B$4:$H$697,5,0)))</f>
      </c>
      <c r="N33" s="381">
        <f>IF(ISERROR(VLOOKUP(J33,'KAYIT LİSTESİ'!$B$4:$H$697,6,0)),"",(VLOOKUP(J33,'KAYIT LİSTESİ'!$B$4:$H$697,6,0)))</f>
      </c>
      <c r="O33" s="389"/>
      <c r="P33" s="383"/>
      <c r="T33" s="254">
        <v>61714</v>
      </c>
      <c r="U33" s="20">
        <v>68</v>
      </c>
    </row>
    <row r="34" spans="1:21" s="19" customFormat="1" ht="30" customHeight="1">
      <c r="A34" s="360"/>
      <c r="B34" s="384"/>
      <c r="C34" s="385"/>
      <c r="D34" s="386"/>
      <c r="E34" s="387"/>
      <c r="F34" s="389"/>
      <c r="G34" s="388"/>
      <c r="H34" s="22"/>
      <c r="I34" s="266" t="s">
        <v>18</v>
      </c>
      <c r="J34" s="267"/>
      <c r="K34" s="267"/>
      <c r="L34" s="267"/>
      <c r="M34" s="267"/>
      <c r="N34" s="267"/>
      <c r="O34" s="267"/>
      <c r="P34" s="268"/>
      <c r="T34" s="254">
        <v>61814</v>
      </c>
      <c r="U34" s="20">
        <v>67</v>
      </c>
    </row>
    <row r="35" spans="1:21" s="19" customFormat="1" ht="30" customHeight="1">
      <c r="A35" s="360"/>
      <c r="B35" s="384"/>
      <c r="C35" s="385"/>
      <c r="D35" s="386"/>
      <c r="E35" s="387"/>
      <c r="F35" s="389"/>
      <c r="G35" s="388"/>
      <c r="H35" s="22"/>
      <c r="I35" s="49" t="s">
        <v>12</v>
      </c>
      <c r="J35" s="49" t="s">
        <v>71</v>
      </c>
      <c r="K35" s="49" t="s">
        <v>70</v>
      </c>
      <c r="L35" s="123" t="s">
        <v>13</v>
      </c>
      <c r="M35" s="124" t="s">
        <v>14</v>
      </c>
      <c r="N35" s="124" t="s">
        <v>350</v>
      </c>
      <c r="O35" s="181" t="s">
        <v>15</v>
      </c>
      <c r="P35" s="49" t="s">
        <v>28</v>
      </c>
      <c r="T35" s="254">
        <v>61914</v>
      </c>
      <c r="U35" s="20">
        <v>66</v>
      </c>
    </row>
    <row r="36" spans="1:21" s="19" customFormat="1" ht="30" customHeight="1">
      <c r="A36" s="360"/>
      <c r="B36" s="384"/>
      <c r="C36" s="385"/>
      <c r="D36" s="386"/>
      <c r="E36" s="387"/>
      <c r="F36" s="389"/>
      <c r="G36" s="388"/>
      <c r="H36" s="22"/>
      <c r="I36" s="356">
        <v>1</v>
      </c>
      <c r="J36" s="357" t="s">
        <v>439</v>
      </c>
      <c r="K36" s="379">
        <f>IF(ISERROR(VLOOKUP(J36,'KAYIT LİSTESİ'!$B$4:$H$697,2,0)),"",(VLOOKUP(J36,'KAYIT LİSTESİ'!$B$4:$H$697,2,0)))</f>
      </c>
      <c r="L36" s="380">
        <f>IF(ISERROR(VLOOKUP(J36,'KAYIT LİSTESİ'!$B$4:$H$697,4,0)),"",(VLOOKUP(J36,'KAYIT LİSTESİ'!$B$4:$H$697,4,0)))</f>
      </c>
      <c r="M36" s="381">
        <f>IF(ISERROR(VLOOKUP(J36,'KAYIT LİSTESİ'!$B$4:$H$697,5,0)),"",(VLOOKUP(J36,'KAYIT LİSTESİ'!$B$4:$H$697,5,0)))</f>
      </c>
      <c r="N36" s="381">
        <f>IF(ISERROR(VLOOKUP(J36,'KAYIT LİSTESİ'!$B$4:$H$697,6,0)),"",(VLOOKUP(J36,'KAYIT LİSTESİ'!$B$4:$H$697,6,0)))</f>
      </c>
      <c r="O36" s="389"/>
      <c r="P36" s="383"/>
      <c r="T36" s="254">
        <v>62014</v>
      </c>
      <c r="U36" s="20">
        <v>65</v>
      </c>
    </row>
    <row r="37" spans="1:21" s="19" customFormat="1" ht="30" customHeight="1">
      <c r="A37" s="360"/>
      <c r="B37" s="384"/>
      <c r="C37" s="385"/>
      <c r="D37" s="386"/>
      <c r="E37" s="387"/>
      <c r="F37" s="389"/>
      <c r="G37" s="388"/>
      <c r="H37" s="22"/>
      <c r="I37" s="356">
        <v>2</v>
      </c>
      <c r="J37" s="357" t="s">
        <v>440</v>
      </c>
      <c r="K37" s="379">
        <f>IF(ISERROR(VLOOKUP(J37,'KAYIT LİSTESİ'!$B$4:$H$697,2,0)),"",(VLOOKUP(J37,'KAYIT LİSTESİ'!$B$4:$H$697,2,0)))</f>
      </c>
      <c r="L37" s="380">
        <f>IF(ISERROR(VLOOKUP(J37,'KAYIT LİSTESİ'!$B$4:$H$697,4,0)),"",(VLOOKUP(J37,'KAYIT LİSTESİ'!$B$4:$H$697,4,0)))</f>
      </c>
      <c r="M37" s="381">
        <f>IF(ISERROR(VLOOKUP(J37,'KAYIT LİSTESİ'!$B$4:$H$697,5,0)),"",(VLOOKUP(J37,'KAYIT LİSTESİ'!$B$4:$H$697,5,0)))</f>
      </c>
      <c r="N37" s="381">
        <f>IF(ISERROR(VLOOKUP(J37,'KAYIT LİSTESİ'!$B$4:$H$697,6,0)),"",(VLOOKUP(J37,'KAYIT LİSTESİ'!$B$4:$H$697,6,0)))</f>
      </c>
      <c r="O37" s="389"/>
      <c r="P37" s="383"/>
      <c r="T37" s="254">
        <v>62114</v>
      </c>
      <c r="U37" s="20">
        <v>64</v>
      </c>
    </row>
    <row r="38" spans="1:21" s="19" customFormat="1" ht="30" customHeight="1">
      <c r="A38" s="360"/>
      <c r="B38" s="384"/>
      <c r="C38" s="385"/>
      <c r="D38" s="386"/>
      <c r="E38" s="387"/>
      <c r="F38" s="389"/>
      <c r="G38" s="388"/>
      <c r="H38" s="22"/>
      <c r="I38" s="356">
        <v>3</v>
      </c>
      <c r="J38" s="357" t="s">
        <v>441</v>
      </c>
      <c r="K38" s="379">
        <f>IF(ISERROR(VLOOKUP(J38,'KAYIT LİSTESİ'!$B$4:$H$697,2,0)),"",(VLOOKUP(J38,'KAYIT LİSTESİ'!$B$4:$H$697,2,0)))</f>
      </c>
      <c r="L38" s="380">
        <f>IF(ISERROR(VLOOKUP(J38,'KAYIT LİSTESİ'!$B$4:$H$697,4,0)),"",(VLOOKUP(J38,'KAYIT LİSTESİ'!$B$4:$H$697,4,0)))</f>
      </c>
      <c r="M38" s="381">
        <f>IF(ISERROR(VLOOKUP(J38,'KAYIT LİSTESİ'!$B$4:$H$697,5,0)),"",(VLOOKUP(J38,'KAYIT LİSTESİ'!$B$4:$H$697,5,0)))</f>
      </c>
      <c r="N38" s="381">
        <f>IF(ISERROR(VLOOKUP(J38,'KAYIT LİSTESİ'!$B$4:$H$697,6,0)),"",(VLOOKUP(J38,'KAYIT LİSTESİ'!$B$4:$H$697,6,0)))</f>
      </c>
      <c r="O38" s="389"/>
      <c r="P38" s="383"/>
      <c r="T38" s="254">
        <v>62214</v>
      </c>
      <c r="U38" s="20">
        <v>63</v>
      </c>
    </row>
    <row r="39" spans="1:21" s="19" customFormat="1" ht="30" customHeight="1">
      <c r="A39" s="360"/>
      <c r="B39" s="384"/>
      <c r="C39" s="385"/>
      <c r="D39" s="386"/>
      <c r="E39" s="387"/>
      <c r="F39" s="389"/>
      <c r="G39" s="388"/>
      <c r="H39" s="22"/>
      <c r="I39" s="356">
        <v>4</v>
      </c>
      <c r="J39" s="357" t="s">
        <v>442</v>
      </c>
      <c r="K39" s="379">
        <f>IF(ISERROR(VLOOKUP(J39,'KAYIT LİSTESİ'!$B$4:$H$697,2,0)),"",(VLOOKUP(J39,'KAYIT LİSTESİ'!$B$4:$H$697,2,0)))</f>
      </c>
      <c r="L39" s="380">
        <f>IF(ISERROR(VLOOKUP(J39,'KAYIT LİSTESİ'!$B$4:$H$697,4,0)),"",(VLOOKUP(J39,'KAYIT LİSTESİ'!$B$4:$H$697,4,0)))</f>
      </c>
      <c r="M39" s="381">
        <f>IF(ISERROR(VLOOKUP(J39,'KAYIT LİSTESİ'!$B$4:$H$697,5,0)),"",(VLOOKUP(J39,'KAYIT LİSTESİ'!$B$4:$H$697,5,0)))</f>
      </c>
      <c r="N39" s="381">
        <f>IF(ISERROR(VLOOKUP(J39,'KAYIT LİSTESİ'!$B$4:$H$697,6,0)),"",(VLOOKUP(J39,'KAYIT LİSTESİ'!$B$4:$H$697,6,0)))</f>
      </c>
      <c r="O39" s="389"/>
      <c r="P39" s="383"/>
      <c r="T39" s="254">
        <v>62314</v>
      </c>
      <c r="U39" s="20">
        <v>62</v>
      </c>
    </row>
    <row r="40" spans="1:21" s="19" customFormat="1" ht="30" customHeight="1">
      <c r="A40" s="360"/>
      <c r="B40" s="384"/>
      <c r="C40" s="385"/>
      <c r="D40" s="386"/>
      <c r="E40" s="387"/>
      <c r="F40" s="389"/>
      <c r="G40" s="388"/>
      <c r="H40" s="22"/>
      <c r="I40" s="356">
        <v>5</v>
      </c>
      <c r="J40" s="357" t="s">
        <v>443</v>
      </c>
      <c r="K40" s="379">
        <f>IF(ISERROR(VLOOKUP(J40,'KAYIT LİSTESİ'!$B$4:$H$697,2,0)),"",(VLOOKUP(J40,'KAYIT LİSTESİ'!$B$4:$H$697,2,0)))</f>
      </c>
      <c r="L40" s="380">
        <f>IF(ISERROR(VLOOKUP(J40,'KAYIT LİSTESİ'!$B$4:$H$697,4,0)),"",(VLOOKUP(J40,'KAYIT LİSTESİ'!$B$4:$H$697,4,0)))</f>
      </c>
      <c r="M40" s="381">
        <f>IF(ISERROR(VLOOKUP(J40,'KAYIT LİSTESİ'!$B$4:$H$697,5,0)),"",(VLOOKUP(J40,'KAYIT LİSTESİ'!$B$4:$H$697,5,0)))</f>
      </c>
      <c r="N40" s="381">
        <f>IF(ISERROR(VLOOKUP(J40,'KAYIT LİSTESİ'!$B$4:$H$697,6,0)),"",(VLOOKUP(J40,'KAYIT LİSTESİ'!$B$4:$H$697,6,0)))</f>
      </c>
      <c r="O40" s="389"/>
      <c r="P40" s="383"/>
      <c r="T40" s="254">
        <v>62414</v>
      </c>
      <c r="U40" s="20">
        <v>61</v>
      </c>
    </row>
    <row r="41" spans="1:21" s="19" customFormat="1" ht="30" customHeight="1">
      <c r="A41" s="360"/>
      <c r="B41" s="384"/>
      <c r="C41" s="385"/>
      <c r="D41" s="386"/>
      <c r="E41" s="387"/>
      <c r="F41" s="389"/>
      <c r="G41" s="388"/>
      <c r="H41" s="22"/>
      <c r="I41" s="356">
        <v>6</v>
      </c>
      <c r="J41" s="357" t="s">
        <v>444</v>
      </c>
      <c r="K41" s="379">
        <f>IF(ISERROR(VLOOKUP(J41,'KAYIT LİSTESİ'!$B$4:$H$697,2,0)),"",(VLOOKUP(J41,'KAYIT LİSTESİ'!$B$4:$H$697,2,0)))</f>
      </c>
      <c r="L41" s="380">
        <f>IF(ISERROR(VLOOKUP(J41,'KAYIT LİSTESİ'!$B$4:$H$697,4,0)),"",(VLOOKUP(J41,'KAYIT LİSTESİ'!$B$4:$H$697,4,0)))</f>
      </c>
      <c r="M41" s="381">
        <f>IF(ISERROR(VLOOKUP(J41,'KAYIT LİSTESİ'!$B$4:$H$697,5,0)),"",(VLOOKUP(J41,'KAYIT LİSTESİ'!$B$4:$H$697,5,0)))</f>
      </c>
      <c r="N41" s="381">
        <f>IF(ISERROR(VLOOKUP(J41,'KAYIT LİSTESİ'!$B$4:$H$697,6,0)),"",(VLOOKUP(J41,'KAYIT LİSTESİ'!$B$4:$H$697,6,0)))</f>
      </c>
      <c r="O41" s="389"/>
      <c r="P41" s="383"/>
      <c r="T41" s="254">
        <v>62514</v>
      </c>
      <c r="U41" s="20">
        <v>60</v>
      </c>
    </row>
    <row r="42" spans="1:21" s="19" customFormat="1" ht="30" customHeight="1">
      <c r="A42" s="360"/>
      <c r="B42" s="384"/>
      <c r="C42" s="385"/>
      <c r="D42" s="386"/>
      <c r="E42" s="387"/>
      <c r="F42" s="389"/>
      <c r="G42" s="388"/>
      <c r="H42" s="22"/>
      <c r="I42" s="356">
        <v>7</v>
      </c>
      <c r="J42" s="357" t="s">
        <v>445</v>
      </c>
      <c r="K42" s="379">
        <f>IF(ISERROR(VLOOKUP(J42,'KAYIT LİSTESİ'!$B$4:$H$697,2,0)),"",(VLOOKUP(J42,'KAYIT LİSTESİ'!$B$4:$H$697,2,0)))</f>
      </c>
      <c r="L42" s="380">
        <f>IF(ISERROR(VLOOKUP(J42,'KAYIT LİSTESİ'!$B$4:$H$697,4,0)),"",(VLOOKUP(J42,'KAYIT LİSTESİ'!$B$4:$H$697,4,0)))</f>
      </c>
      <c r="M42" s="381">
        <f>IF(ISERROR(VLOOKUP(J42,'KAYIT LİSTESİ'!$B$4:$H$697,5,0)),"",(VLOOKUP(J42,'KAYIT LİSTESİ'!$B$4:$H$697,5,0)))</f>
      </c>
      <c r="N42" s="381">
        <f>IF(ISERROR(VLOOKUP(J42,'KAYIT LİSTESİ'!$B$4:$H$697,6,0)),"",(VLOOKUP(J42,'KAYIT LİSTESİ'!$B$4:$H$697,6,0)))</f>
      </c>
      <c r="O42" s="389"/>
      <c r="P42" s="383"/>
      <c r="T42" s="254">
        <v>62614</v>
      </c>
      <c r="U42" s="20">
        <v>59</v>
      </c>
    </row>
    <row r="43" spans="1:21" s="19" customFormat="1" ht="30" customHeight="1">
      <c r="A43" s="360"/>
      <c r="B43" s="384"/>
      <c r="C43" s="385"/>
      <c r="D43" s="386"/>
      <c r="E43" s="387"/>
      <c r="F43" s="389"/>
      <c r="G43" s="388"/>
      <c r="H43" s="22"/>
      <c r="I43" s="356">
        <v>8</v>
      </c>
      <c r="J43" s="357" t="s">
        <v>446</v>
      </c>
      <c r="K43" s="379">
        <f>IF(ISERROR(VLOOKUP(J43,'KAYIT LİSTESİ'!$B$4:$H$697,2,0)),"",(VLOOKUP(J43,'KAYIT LİSTESİ'!$B$4:$H$697,2,0)))</f>
      </c>
      <c r="L43" s="380">
        <f>IF(ISERROR(VLOOKUP(J43,'KAYIT LİSTESİ'!$B$4:$H$697,4,0)),"",(VLOOKUP(J43,'KAYIT LİSTESİ'!$B$4:$H$697,4,0)))</f>
      </c>
      <c r="M43" s="381">
        <f>IF(ISERROR(VLOOKUP(J43,'KAYIT LİSTESİ'!$B$4:$H$697,5,0)),"",(VLOOKUP(J43,'KAYIT LİSTESİ'!$B$4:$H$697,5,0)))</f>
      </c>
      <c r="N43" s="381">
        <f>IF(ISERROR(VLOOKUP(J43,'KAYIT LİSTESİ'!$B$4:$H$697,6,0)),"",(VLOOKUP(J43,'KAYIT LİSTESİ'!$B$4:$H$697,6,0)))</f>
      </c>
      <c r="O43" s="389"/>
      <c r="P43" s="383"/>
      <c r="T43" s="254">
        <v>62714</v>
      </c>
      <c r="U43" s="20">
        <v>58</v>
      </c>
    </row>
    <row r="44" spans="1:21" s="19" customFormat="1" ht="30" customHeight="1">
      <c r="A44" s="360"/>
      <c r="B44" s="384"/>
      <c r="C44" s="385"/>
      <c r="D44" s="386"/>
      <c r="E44" s="387"/>
      <c r="F44" s="389"/>
      <c r="G44" s="388"/>
      <c r="H44" s="22"/>
      <c r="I44" s="356">
        <v>9</v>
      </c>
      <c r="J44" s="357" t="s">
        <v>447</v>
      </c>
      <c r="K44" s="379">
        <f>IF(ISERROR(VLOOKUP(J44,'KAYIT LİSTESİ'!$B$4:$H$697,2,0)),"",(VLOOKUP(J44,'KAYIT LİSTESİ'!$B$4:$H$697,2,0)))</f>
      </c>
      <c r="L44" s="380">
        <f>IF(ISERROR(VLOOKUP(J44,'KAYIT LİSTESİ'!$B$4:$H$697,4,0)),"",(VLOOKUP(J44,'KAYIT LİSTESİ'!$B$4:$H$697,4,0)))</f>
      </c>
      <c r="M44" s="381">
        <f>IF(ISERROR(VLOOKUP(J44,'KAYIT LİSTESİ'!$B$4:$H$697,5,0)),"",(VLOOKUP(J44,'KAYIT LİSTESİ'!$B$4:$H$697,5,0)))</f>
      </c>
      <c r="N44" s="381">
        <f>IF(ISERROR(VLOOKUP(J44,'KAYIT LİSTESİ'!$B$4:$H$697,6,0)),"",(VLOOKUP(J44,'KAYIT LİSTESİ'!$B$4:$H$697,6,0)))</f>
      </c>
      <c r="O44" s="389"/>
      <c r="P44" s="383"/>
      <c r="T44" s="254">
        <v>62814</v>
      </c>
      <c r="U44" s="20">
        <v>57</v>
      </c>
    </row>
    <row r="45" spans="1:21" s="19" customFormat="1" ht="30" customHeight="1">
      <c r="A45" s="360"/>
      <c r="B45" s="384"/>
      <c r="C45" s="385"/>
      <c r="D45" s="386"/>
      <c r="E45" s="387"/>
      <c r="F45" s="389"/>
      <c r="G45" s="388"/>
      <c r="H45" s="22"/>
      <c r="I45" s="356">
        <v>10</v>
      </c>
      <c r="J45" s="357" t="s">
        <v>448</v>
      </c>
      <c r="K45" s="379">
        <f>IF(ISERROR(VLOOKUP(J45,'KAYIT LİSTESİ'!$B$4:$H$697,2,0)),"",(VLOOKUP(J45,'KAYIT LİSTESİ'!$B$4:$H$697,2,0)))</f>
      </c>
      <c r="L45" s="380">
        <f>IF(ISERROR(VLOOKUP(J45,'KAYIT LİSTESİ'!$B$4:$H$697,4,0)),"",(VLOOKUP(J45,'KAYIT LİSTESİ'!$B$4:$H$697,4,0)))</f>
      </c>
      <c r="M45" s="381">
        <f>IF(ISERROR(VLOOKUP(J45,'KAYIT LİSTESİ'!$B$4:$H$697,5,0)),"",(VLOOKUP(J45,'KAYIT LİSTESİ'!$B$4:$H$697,5,0)))</f>
      </c>
      <c r="N45" s="381">
        <f>IF(ISERROR(VLOOKUP(J45,'KAYIT LİSTESİ'!$B$4:$H$697,6,0)),"",(VLOOKUP(J45,'KAYIT LİSTESİ'!$B$4:$H$697,6,0)))</f>
      </c>
      <c r="O45" s="389"/>
      <c r="P45" s="383"/>
      <c r="T45" s="254">
        <v>62914</v>
      </c>
      <c r="U45" s="20">
        <v>56</v>
      </c>
    </row>
    <row r="46" spans="1:21" s="19" customFormat="1" ht="30" customHeight="1">
      <c r="A46" s="360"/>
      <c r="B46" s="384"/>
      <c r="C46" s="385"/>
      <c r="D46" s="386"/>
      <c r="E46" s="387"/>
      <c r="F46" s="389"/>
      <c r="G46" s="388"/>
      <c r="H46" s="22"/>
      <c r="I46" s="356">
        <v>11</v>
      </c>
      <c r="J46" s="357" t="s">
        <v>449</v>
      </c>
      <c r="K46" s="379">
        <f>IF(ISERROR(VLOOKUP(J46,'KAYIT LİSTESİ'!$B$4:$H$697,2,0)),"",(VLOOKUP(J46,'KAYIT LİSTESİ'!$B$4:$H$697,2,0)))</f>
      </c>
      <c r="L46" s="380">
        <f>IF(ISERROR(VLOOKUP(J46,'KAYIT LİSTESİ'!$B$4:$H$697,4,0)),"",(VLOOKUP(J46,'KAYIT LİSTESİ'!$B$4:$H$697,4,0)))</f>
      </c>
      <c r="M46" s="381">
        <f>IF(ISERROR(VLOOKUP(J46,'KAYIT LİSTESİ'!$B$4:$H$697,5,0)),"",(VLOOKUP(J46,'KAYIT LİSTESİ'!$B$4:$H$697,5,0)))</f>
      </c>
      <c r="N46" s="381">
        <f>IF(ISERROR(VLOOKUP(J46,'KAYIT LİSTESİ'!$B$4:$H$697,6,0)),"",(VLOOKUP(J46,'KAYIT LİSTESİ'!$B$4:$H$697,6,0)))</f>
      </c>
      <c r="O46" s="389"/>
      <c r="P46" s="383"/>
      <c r="T46" s="254">
        <v>63014</v>
      </c>
      <c r="U46" s="20">
        <v>55</v>
      </c>
    </row>
    <row r="47" spans="1:21" s="19" customFormat="1" ht="30" customHeight="1">
      <c r="A47" s="360"/>
      <c r="B47" s="384"/>
      <c r="C47" s="385"/>
      <c r="D47" s="386"/>
      <c r="E47" s="387"/>
      <c r="F47" s="389"/>
      <c r="G47" s="388"/>
      <c r="H47" s="22"/>
      <c r="I47" s="356">
        <v>12</v>
      </c>
      <c r="J47" s="357" t="s">
        <v>450</v>
      </c>
      <c r="K47" s="379">
        <f>IF(ISERROR(VLOOKUP(J47,'KAYIT LİSTESİ'!$B$4:$H$697,2,0)),"",(VLOOKUP(J47,'KAYIT LİSTESİ'!$B$4:$H$697,2,0)))</f>
      </c>
      <c r="L47" s="380">
        <f>IF(ISERROR(VLOOKUP(J47,'KAYIT LİSTESİ'!$B$4:$H$697,4,0)),"",(VLOOKUP(J47,'KAYIT LİSTESİ'!$B$4:$H$697,4,0)))</f>
      </c>
      <c r="M47" s="381">
        <f>IF(ISERROR(VLOOKUP(J47,'KAYIT LİSTESİ'!$B$4:$H$697,5,0)),"",(VLOOKUP(J47,'KAYIT LİSTESİ'!$B$4:$H$697,5,0)))</f>
      </c>
      <c r="N47" s="381">
        <f>IF(ISERROR(VLOOKUP(J47,'KAYIT LİSTESİ'!$B$4:$H$697,6,0)),"",(VLOOKUP(J47,'KAYIT LİSTESİ'!$B$4:$H$697,6,0)))</f>
      </c>
      <c r="O47" s="389"/>
      <c r="P47" s="383"/>
      <c r="T47" s="254">
        <v>63114</v>
      </c>
      <c r="U47" s="20">
        <v>54</v>
      </c>
    </row>
    <row r="48" spans="1:21" ht="7.5" customHeight="1">
      <c r="A48" s="35"/>
      <c r="B48" s="35"/>
      <c r="C48" s="36"/>
      <c r="D48" s="56"/>
      <c r="E48" s="37"/>
      <c r="F48" s="188"/>
      <c r="G48" s="39"/>
      <c r="I48" s="40"/>
      <c r="J48" s="41"/>
      <c r="K48" s="42"/>
      <c r="L48" s="43"/>
      <c r="M48" s="52"/>
      <c r="N48" s="52"/>
      <c r="O48" s="182"/>
      <c r="P48" s="42"/>
      <c r="T48" s="254">
        <v>63214</v>
      </c>
      <c r="U48" s="20">
        <v>53</v>
      </c>
    </row>
    <row r="49" spans="1:21" ht="14.25" customHeight="1">
      <c r="A49" s="29" t="s">
        <v>19</v>
      </c>
      <c r="B49" s="29"/>
      <c r="C49" s="29"/>
      <c r="D49" s="57"/>
      <c r="E49" s="50" t="s">
        <v>0</v>
      </c>
      <c r="F49" s="189" t="s">
        <v>1</v>
      </c>
      <c r="G49" s="26"/>
      <c r="H49" s="30" t="s">
        <v>2</v>
      </c>
      <c r="I49" s="30"/>
      <c r="J49" s="30"/>
      <c r="K49" s="30"/>
      <c r="M49" s="53" t="s">
        <v>3</v>
      </c>
      <c r="N49" s="54" t="s">
        <v>3</v>
      </c>
      <c r="O49" s="183" t="s">
        <v>3</v>
      </c>
      <c r="P49" s="29"/>
      <c r="Q49" s="31"/>
      <c r="T49" s="254">
        <v>63314</v>
      </c>
      <c r="U49" s="20">
        <v>52</v>
      </c>
    </row>
    <row r="50" spans="20:21" ht="12.75">
      <c r="T50" s="254">
        <v>63414</v>
      </c>
      <c r="U50" s="20">
        <v>51</v>
      </c>
    </row>
    <row r="51" spans="20:21" ht="12.75">
      <c r="T51" s="254">
        <v>63514</v>
      </c>
      <c r="U51" s="20">
        <v>50</v>
      </c>
    </row>
    <row r="52" spans="20:21" ht="12.75">
      <c r="T52" s="254">
        <v>63614</v>
      </c>
      <c r="U52" s="20">
        <v>49</v>
      </c>
    </row>
    <row r="53" spans="20:21" ht="12.75">
      <c r="T53" s="254">
        <v>63714</v>
      </c>
      <c r="U53" s="20">
        <v>48</v>
      </c>
    </row>
    <row r="54" spans="20:21" ht="12.75">
      <c r="T54" s="254">
        <v>63814</v>
      </c>
      <c r="U54" s="20">
        <v>47</v>
      </c>
    </row>
    <row r="55" spans="20:21" ht="12.75">
      <c r="T55" s="254">
        <v>63914</v>
      </c>
      <c r="U55" s="20">
        <v>46</v>
      </c>
    </row>
    <row r="56" spans="20:21" ht="12.75">
      <c r="T56" s="254">
        <v>64014</v>
      </c>
      <c r="U56" s="20">
        <v>45</v>
      </c>
    </row>
    <row r="57" spans="20:21" ht="12.75">
      <c r="T57" s="254">
        <v>64114</v>
      </c>
      <c r="U57" s="20">
        <v>44</v>
      </c>
    </row>
    <row r="58" spans="20:21" ht="12.75">
      <c r="T58" s="254">
        <v>64214</v>
      </c>
      <c r="U58" s="20">
        <v>43</v>
      </c>
    </row>
    <row r="59" spans="20:21" ht="12.75">
      <c r="T59" s="254">
        <v>64314</v>
      </c>
      <c r="U59" s="20">
        <v>42</v>
      </c>
    </row>
    <row r="60" spans="20:21" ht="12.75">
      <c r="T60" s="254">
        <v>64414</v>
      </c>
      <c r="U60" s="20">
        <v>41</v>
      </c>
    </row>
    <row r="61" spans="20:21" ht="12.75">
      <c r="T61" s="254">
        <v>64514</v>
      </c>
      <c r="U61" s="20">
        <v>40</v>
      </c>
    </row>
    <row r="62" spans="20:21" ht="12.75">
      <c r="T62" s="254">
        <v>64614</v>
      </c>
      <c r="U62" s="20">
        <v>39</v>
      </c>
    </row>
    <row r="63" spans="20:21" ht="12.75">
      <c r="T63" s="254">
        <v>64714</v>
      </c>
      <c r="U63" s="20">
        <v>38</v>
      </c>
    </row>
    <row r="64" spans="20:21" ht="12.75">
      <c r="T64" s="254">
        <v>64814</v>
      </c>
      <c r="U64" s="20">
        <v>37</v>
      </c>
    </row>
    <row r="65" spans="20:21" ht="12.75">
      <c r="T65" s="254">
        <v>64914</v>
      </c>
      <c r="U65" s="20">
        <v>36</v>
      </c>
    </row>
    <row r="66" spans="20:21" ht="12.75">
      <c r="T66" s="254">
        <v>65014</v>
      </c>
      <c r="U66" s="20">
        <v>35</v>
      </c>
    </row>
    <row r="67" spans="20:21" ht="12.75">
      <c r="T67" s="254">
        <v>65114</v>
      </c>
      <c r="U67" s="20">
        <v>34</v>
      </c>
    </row>
    <row r="68" spans="20:21" ht="12.75">
      <c r="T68" s="254">
        <v>65214</v>
      </c>
      <c r="U68" s="20">
        <v>33</v>
      </c>
    </row>
    <row r="69" spans="20:21" ht="12.75">
      <c r="T69" s="254">
        <v>65314</v>
      </c>
      <c r="U69" s="20">
        <v>32</v>
      </c>
    </row>
    <row r="70" spans="20:21" ht="12.75">
      <c r="T70" s="254">
        <v>65414</v>
      </c>
      <c r="U70" s="20">
        <v>31</v>
      </c>
    </row>
    <row r="71" spans="20:21" ht="12.75">
      <c r="T71" s="254">
        <v>65514</v>
      </c>
      <c r="U71" s="20">
        <v>30</v>
      </c>
    </row>
    <row r="72" spans="20:21" ht="12.75">
      <c r="T72" s="254">
        <v>65614</v>
      </c>
      <c r="U72" s="20">
        <v>29</v>
      </c>
    </row>
    <row r="73" spans="20:21" ht="12.75">
      <c r="T73" s="254">
        <v>65714</v>
      </c>
      <c r="U73" s="20">
        <v>28</v>
      </c>
    </row>
    <row r="74" spans="20:21" ht="12.75">
      <c r="T74" s="254">
        <v>65814</v>
      </c>
      <c r="U74" s="20">
        <v>27</v>
      </c>
    </row>
    <row r="75" spans="20:21" ht="12.75">
      <c r="T75" s="254">
        <v>65914</v>
      </c>
      <c r="U75" s="20">
        <v>26</v>
      </c>
    </row>
    <row r="76" spans="20:21" ht="12.75">
      <c r="T76" s="254">
        <v>70014</v>
      </c>
      <c r="U76" s="20">
        <v>25</v>
      </c>
    </row>
    <row r="77" spans="20:21" ht="12.75">
      <c r="T77" s="254">
        <v>70114</v>
      </c>
      <c r="U77" s="20">
        <v>24</v>
      </c>
    </row>
    <row r="78" spans="20:21" ht="12.75">
      <c r="T78" s="254">
        <v>70214</v>
      </c>
      <c r="U78" s="20">
        <v>23</v>
      </c>
    </row>
    <row r="79" spans="20:21" ht="12.75">
      <c r="T79" s="254">
        <v>70314</v>
      </c>
      <c r="U79" s="20">
        <v>22</v>
      </c>
    </row>
    <row r="80" spans="20:21" ht="12.75">
      <c r="T80" s="254">
        <v>70414</v>
      </c>
      <c r="U80" s="20">
        <v>21</v>
      </c>
    </row>
    <row r="81" spans="20:21" ht="12.75">
      <c r="T81" s="254">
        <v>70514</v>
      </c>
      <c r="U81" s="20">
        <v>20</v>
      </c>
    </row>
    <row r="82" spans="20:21" ht="12.75">
      <c r="T82" s="254">
        <v>70614</v>
      </c>
      <c r="U82" s="20">
        <v>19</v>
      </c>
    </row>
    <row r="83" spans="20:21" ht="12.75">
      <c r="T83" s="254">
        <v>70714</v>
      </c>
      <c r="U83" s="20">
        <v>18</v>
      </c>
    </row>
    <row r="84" spans="20:21" ht="12.75">
      <c r="T84" s="254">
        <v>70814</v>
      </c>
      <c r="U84" s="20">
        <v>17</v>
      </c>
    </row>
    <row r="85" spans="20:21" ht="12.75">
      <c r="T85" s="254">
        <v>70914</v>
      </c>
      <c r="U85" s="20">
        <v>16</v>
      </c>
    </row>
    <row r="86" spans="20:21" ht="12.75">
      <c r="T86" s="254">
        <v>71014</v>
      </c>
      <c r="U86" s="20">
        <v>15</v>
      </c>
    </row>
    <row r="87" spans="20:21" ht="12.75">
      <c r="T87" s="254">
        <v>71114</v>
      </c>
      <c r="U87" s="20">
        <v>14</v>
      </c>
    </row>
    <row r="88" spans="20:21" ht="12.75">
      <c r="T88" s="254">
        <v>71214</v>
      </c>
      <c r="U88" s="20">
        <v>13</v>
      </c>
    </row>
    <row r="89" spans="20:21" ht="12.75">
      <c r="T89" s="254">
        <v>71314</v>
      </c>
      <c r="U89" s="20">
        <v>12</v>
      </c>
    </row>
    <row r="90" spans="20:21" ht="12.75">
      <c r="T90" s="254">
        <v>71414</v>
      </c>
      <c r="U90" s="20">
        <v>11</v>
      </c>
    </row>
    <row r="91" spans="20:21" ht="12.75">
      <c r="T91" s="254">
        <v>71514</v>
      </c>
      <c r="U91" s="20">
        <v>10</v>
      </c>
    </row>
    <row r="92" spans="20:21" ht="12.75">
      <c r="T92" s="254">
        <v>71614</v>
      </c>
      <c r="U92" s="20">
        <v>9</v>
      </c>
    </row>
    <row r="93" spans="20:21" ht="12.75">
      <c r="T93" s="254">
        <v>71714</v>
      </c>
      <c r="U93" s="20">
        <v>8</v>
      </c>
    </row>
    <row r="94" spans="20:21" ht="12.75">
      <c r="T94" s="254">
        <v>71814</v>
      </c>
      <c r="U94" s="20">
        <v>7</v>
      </c>
    </row>
    <row r="95" spans="20:21" ht="12.75">
      <c r="T95" s="254">
        <v>71914</v>
      </c>
      <c r="U95" s="20">
        <v>6</v>
      </c>
    </row>
    <row r="96" spans="20:21" ht="12.75">
      <c r="T96" s="254">
        <v>72014</v>
      </c>
      <c r="U96" s="20">
        <v>5</v>
      </c>
    </row>
    <row r="97" spans="20:21" ht="12.75">
      <c r="T97" s="254">
        <v>72114</v>
      </c>
      <c r="U97" s="20">
        <v>4</v>
      </c>
    </row>
    <row r="98" spans="20:21" ht="12.75">
      <c r="T98" s="254">
        <v>72214</v>
      </c>
      <c r="U98" s="20">
        <v>3</v>
      </c>
    </row>
    <row r="99" spans="20:21" ht="12.75">
      <c r="T99" s="254">
        <v>72314</v>
      </c>
      <c r="U99" s="20">
        <v>2</v>
      </c>
    </row>
    <row r="100" spans="20:21" ht="12.75">
      <c r="T100" s="254">
        <v>72414</v>
      </c>
      <c r="U100" s="20">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E1:E65536 N1:N3 N5:N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Q90"/>
  <sheetViews>
    <sheetView view="pageBreakPreview" zoomScale="80" zoomScaleSheetLayoutView="80" zoomScalePageLayoutView="0" workbookViewId="0" topLeftCell="A4">
      <selection activeCell="H14" sqref="H14"/>
    </sheetView>
  </sheetViews>
  <sheetFormatPr defaultColWidth="9.140625" defaultRowHeight="12.75"/>
  <cols>
    <col min="1" max="1" width="6.00390625" style="89" customWidth="1"/>
    <col min="2" max="2" width="16.7109375" style="89" hidden="1" customWidth="1"/>
    <col min="3" max="3" width="7.7109375" style="89" customWidth="1"/>
    <col min="4" max="4" width="13.57421875" style="90" customWidth="1"/>
    <col min="5" max="5" width="25.7109375" style="89" customWidth="1"/>
    <col min="6" max="6" width="15.7109375" style="3" customWidth="1"/>
    <col min="7" max="10" width="10.7109375" style="3" customWidth="1"/>
    <col min="11" max="11" width="10.7109375" style="91" customWidth="1"/>
    <col min="12" max="12" width="10.7109375" style="89" customWidth="1"/>
    <col min="13" max="13" width="10.7109375" style="3" customWidth="1"/>
    <col min="14" max="15" width="9.140625" style="3" customWidth="1"/>
    <col min="16" max="16" width="9.140625" style="263" hidden="1" customWidth="1"/>
    <col min="17" max="17" width="9.140625" style="259" hidden="1" customWidth="1"/>
    <col min="18" max="16384" width="9.140625" style="3" customWidth="1"/>
  </cols>
  <sheetData>
    <row r="1" spans="1:17" ht="48.75" customHeight="1">
      <c r="A1" s="518" t="str">
        <f>'YARIŞMA BİLGİLERİ'!A2:K2</f>
        <v>Gençlik ve Spor Bakanlığı
Spor Genel Müdürlüğü
Spor Faaliyetleri Daire Başkanlığı</v>
      </c>
      <c r="B1" s="518"/>
      <c r="C1" s="518"/>
      <c r="D1" s="518"/>
      <c r="E1" s="518"/>
      <c r="F1" s="518"/>
      <c r="G1" s="518"/>
      <c r="H1" s="518"/>
      <c r="I1" s="518"/>
      <c r="J1" s="518"/>
      <c r="K1" s="518"/>
      <c r="L1" s="518"/>
      <c r="M1" s="518"/>
      <c r="P1" s="263">
        <v>310</v>
      </c>
      <c r="Q1" s="259">
        <v>1</v>
      </c>
    </row>
    <row r="2" spans="1:17" ht="25.5" customHeight="1">
      <c r="A2" s="519" t="str">
        <f>'YARIŞMA BİLGİLERİ'!A14:K14</f>
        <v>Anadolu Yıldızlar Ligi Final Yarışmaları</v>
      </c>
      <c r="B2" s="519"/>
      <c r="C2" s="519"/>
      <c r="D2" s="519"/>
      <c r="E2" s="519"/>
      <c r="F2" s="519"/>
      <c r="G2" s="519"/>
      <c r="H2" s="519"/>
      <c r="I2" s="519"/>
      <c r="J2" s="519"/>
      <c r="K2" s="519"/>
      <c r="L2" s="519"/>
      <c r="M2" s="519"/>
      <c r="P2" s="263">
        <v>317</v>
      </c>
      <c r="Q2" s="259">
        <v>2</v>
      </c>
    </row>
    <row r="3" spans="1:17" s="4" customFormat="1" ht="27" customHeight="1">
      <c r="A3" s="530" t="s">
        <v>85</v>
      </c>
      <c r="B3" s="530"/>
      <c r="C3" s="530"/>
      <c r="D3" s="521" t="str">
        <f>'YARIŞMA PROGRAMI'!C10</f>
        <v>Uzun Atlama</v>
      </c>
      <c r="E3" s="521"/>
      <c r="F3" s="192"/>
      <c r="G3" s="219"/>
      <c r="H3" s="214"/>
      <c r="I3" s="192" t="s">
        <v>351</v>
      </c>
      <c r="J3" s="532" t="str">
        <f>'YARIŞMA PROGRAMI'!E10</f>
        <v>-</v>
      </c>
      <c r="K3" s="532"/>
      <c r="L3" s="532"/>
      <c r="M3" s="532"/>
      <c r="P3" s="263">
        <v>324</v>
      </c>
      <c r="Q3" s="259">
        <v>3</v>
      </c>
    </row>
    <row r="4" spans="1:17" s="4" customFormat="1" ht="17.25" customHeight="1">
      <c r="A4" s="522" t="s">
        <v>86</v>
      </c>
      <c r="B4" s="522"/>
      <c r="C4" s="522"/>
      <c r="D4" s="531" t="str">
        <f>'YARIŞMA BİLGİLERİ'!F21</f>
        <v>Yıldız Kızlar</v>
      </c>
      <c r="E4" s="531"/>
      <c r="F4" s="92"/>
      <c r="G4" s="215"/>
      <c r="H4" s="215"/>
      <c r="I4" s="194" t="s">
        <v>84</v>
      </c>
      <c r="J4" s="529">
        <f>'YARIŞMA PROGRAMI'!B10</f>
        <v>41776.729166666664</v>
      </c>
      <c r="K4" s="529"/>
      <c r="L4" s="529"/>
      <c r="M4" s="215"/>
      <c r="P4" s="263">
        <v>331</v>
      </c>
      <c r="Q4" s="259">
        <v>4</v>
      </c>
    </row>
    <row r="5" spans="1:17" ht="21" customHeight="1">
      <c r="A5" s="5"/>
      <c r="B5" s="5"/>
      <c r="C5" s="5"/>
      <c r="D5" s="9"/>
      <c r="E5" s="6"/>
      <c r="F5" s="7"/>
      <c r="G5" s="8"/>
      <c r="H5" s="8"/>
      <c r="I5" s="8"/>
      <c r="J5" s="8"/>
      <c r="K5" s="520">
        <f ca="1">NOW()</f>
        <v>41777.717049074075</v>
      </c>
      <c r="L5" s="520"/>
      <c r="P5" s="263">
        <v>338</v>
      </c>
      <c r="Q5" s="259">
        <v>5</v>
      </c>
    </row>
    <row r="6" spans="1:17" ht="15.75">
      <c r="A6" s="525" t="s">
        <v>6</v>
      </c>
      <c r="B6" s="525"/>
      <c r="C6" s="527" t="s">
        <v>69</v>
      </c>
      <c r="D6" s="527" t="s">
        <v>88</v>
      </c>
      <c r="E6" s="525" t="s">
        <v>7</v>
      </c>
      <c r="F6" s="525" t="s">
        <v>46</v>
      </c>
      <c r="G6" s="528" t="s">
        <v>36</v>
      </c>
      <c r="H6" s="528"/>
      <c r="I6" s="528"/>
      <c r="J6" s="528"/>
      <c r="K6" s="523" t="s">
        <v>8</v>
      </c>
      <c r="L6" s="523" t="s">
        <v>130</v>
      </c>
      <c r="M6" s="523" t="s">
        <v>342</v>
      </c>
      <c r="P6" s="263">
        <v>345</v>
      </c>
      <c r="Q6" s="259">
        <v>6</v>
      </c>
    </row>
    <row r="7" spans="1:17" ht="24.75" customHeight="1">
      <c r="A7" s="525"/>
      <c r="B7" s="525"/>
      <c r="C7" s="527"/>
      <c r="D7" s="527"/>
      <c r="E7" s="525"/>
      <c r="F7" s="525"/>
      <c r="G7" s="372">
        <v>1</v>
      </c>
      <c r="H7" s="372">
        <v>2</v>
      </c>
      <c r="I7" s="372">
        <v>3</v>
      </c>
      <c r="J7" s="372">
        <v>4</v>
      </c>
      <c r="K7" s="523"/>
      <c r="L7" s="523"/>
      <c r="M7" s="523"/>
      <c r="P7" s="263">
        <v>352</v>
      </c>
      <c r="Q7" s="259">
        <v>7</v>
      </c>
    </row>
    <row r="8" spans="1:17" s="83" customFormat="1" ht="34.5" customHeight="1">
      <c r="A8" s="398">
        <v>1</v>
      </c>
      <c r="B8" s="327" t="s">
        <v>162</v>
      </c>
      <c r="C8" s="390">
        <v>232</v>
      </c>
      <c r="D8" s="391">
        <v>36916</v>
      </c>
      <c r="E8" s="392" t="s">
        <v>528</v>
      </c>
      <c r="F8" s="392" t="s">
        <v>526</v>
      </c>
      <c r="G8" s="393">
        <v>460</v>
      </c>
      <c r="H8" s="393" t="s">
        <v>606</v>
      </c>
      <c r="I8" s="393" t="s">
        <v>606</v>
      </c>
      <c r="J8" s="394">
        <v>500</v>
      </c>
      <c r="K8" s="399">
        <v>500</v>
      </c>
      <c r="L8" s="396">
        <v>12</v>
      </c>
      <c r="M8" s="397"/>
      <c r="P8" s="263">
        <v>359</v>
      </c>
      <c r="Q8" s="259">
        <v>8</v>
      </c>
    </row>
    <row r="9" spans="1:17" s="83" customFormat="1" ht="34.5" customHeight="1">
      <c r="A9" s="398">
        <v>2</v>
      </c>
      <c r="B9" s="327" t="s">
        <v>163</v>
      </c>
      <c r="C9" s="390">
        <v>262</v>
      </c>
      <c r="D9" s="391">
        <v>36794</v>
      </c>
      <c r="E9" s="392" t="s">
        <v>506</v>
      </c>
      <c r="F9" s="392" t="s">
        <v>504</v>
      </c>
      <c r="G9" s="393">
        <v>495</v>
      </c>
      <c r="H9" s="393">
        <v>462</v>
      </c>
      <c r="I9" s="393" t="s">
        <v>606</v>
      </c>
      <c r="J9" s="394">
        <v>493</v>
      </c>
      <c r="K9" s="399">
        <v>495</v>
      </c>
      <c r="L9" s="396">
        <v>11</v>
      </c>
      <c r="M9" s="397"/>
      <c r="P9" s="263">
        <v>366</v>
      </c>
      <c r="Q9" s="259">
        <v>9</v>
      </c>
    </row>
    <row r="10" spans="1:17" s="83" customFormat="1" ht="34.5" customHeight="1">
      <c r="A10" s="398">
        <v>3</v>
      </c>
      <c r="B10" s="327" t="s">
        <v>164</v>
      </c>
      <c r="C10" s="390">
        <v>688</v>
      </c>
      <c r="D10" s="391">
        <v>36853</v>
      </c>
      <c r="E10" s="392" t="s">
        <v>552</v>
      </c>
      <c r="F10" s="392" t="s">
        <v>553</v>
      </c>
      <c r="G10" s="393">
        <v>461</v>
      </c>
      <c r="H10" s="393">
        <v>459</v>
      </c>
      <c r="I10" s="393">
        <v>473</v>
      </c>
      <c r="J10" s="394">
        <v>492</v>
      </c>
      <c r="K10" s="399">
        <v>492</v>
      </c>
      <c r="L10" s="396">
        <v>10</v>
      </c>
      <c r="M10" s="397"/>
      <c r="P10" s="263">
        <v>373</v>
      </c>
      <c r="Q10" s="259">
        <v>10</v>
      </c>
    </row>
    <row r="11" spans="1:17" s="83" customFormat="1" ht="34.5" customHeight="1">
      <c r="A11" s="398">
        <v>4</v>
      </c>
      <c r="B11" s="327" t="s">
        <v>165</v>
      </c>
      <c r="C11" s="390">
        <v>403</v>
      </c>
      <c r="D11" s="391">
        <v>36677</v>
      </c>
      <c r="E11" s="392" t="s">
        <v>523</v>
      </c>
      <c r="F11" s="392" t="s">
        <v>520</v>
      </c>
      <c r="G11" s="393">
        <v>453</v>
      </c>
      <c r="H11" s="393">
        <v>458</v>
      </c>
      <c r="I11" s="393">
        <v>468</v>
      </c>
      <c r="J11" s="394">
        <v>480</v>
      </c>
      <c r="K11" s="399">
        <v>480</v>
      </c>
      <c r="L11" s="396">
        <v>9</v>
      </c>
      <c r="M11" s="397"/>
      <c r="P11" s="263">
        <v>380</v>
      </c>
      <c r="Q11" s="259">
        <v>11</v>
      </c>
    </row>
    <row r="12" spans="1:17" s="83" customFormat="1" ht="34.5" customHeight="1">
      <c r="A12" s="398">
        <v>5</v>
      </c>
      <c r="B12" s="327" t="s">
        <v>166</v>
      </c>
      <c r="C12" s="390">
        <v>484</v>
      </c>
      <c r="D12" s="391">
        <v>36785</v>
      </c>
      <c r="E12" s="392" t="s">
        <v>566</v>
      </c>
      <c r="F12" s="392" t="s">
        <v>563</v>
      </c>
      <c r="G12" s="393">
        <v>468</v>
      </c>
      <c r="H12" s="393">
        <v>456</v>
      </c>
      <c r="I12" s="393" t="s">
        <v>606</v>
      </c>
      <c r="J12" s="394">
        <v>449</v>
      </c>
      <c r="K12" s="399">
        <v>468</v>
      </c>
      <c r="L12" s="396">
        <v>8</v>
      </c>
      <c r="M12" s="397"/>
      <c r="P12" s="263">
        <v>387</v>
      </c>
      <c r="Q12" s="259">
        <v>12</v>
      </c>
    </row>
    <row r="13" spans="1:17" s="83" customFormat="1" ht="34.5" customHeight="1">
      <c r="A13" s="398">
        <v>6</v>
      </c>
      <c r="B13" s="327" t="s">
        <v>167</v>
      </c>
      <c r="C13" s="390">
        <v>271</v>
      </c>
      <c r="D13" s="391">
        <v>36803</v>
      </c>
      <c r="E13" s="392" t="s">
        <v>514</v>
      </c>
      <c r="F13" s="392" t="s">
        <v>510</v>
      </c>
      <c r="G13" s="393" t="s">
        <v>606</v>
      </c>
      <c r="H13" s="393">
        <v>465</v>
      </c>
      <c r="I13" s="393">
        <v>455</v>
      </c>
      <c r="J13" s="394" t="s">
        <v>606</v>
      </c>
      <c r="K13" s="399">
        <v>465</v>
      </c>
      <c r="L13" s="396">
        <v>7</v>
      </c>
      <c r="M13" s="397"/>
      <c r="P13" s="263">
        <v>394</v>
      </c>
      <c r="Q13" s="259">
        <v>13</v>
      </c>
    </row>
    <row r="14" spans="1:17" s="83" customFormat="1" ht="34.5" customHeight="1">
      <c r="A14" s="398">
        <v>7</v>
      </c>
      <c r="B14" s="327" t="s">
        <v>168</v>
      </c>
      <c r="C14" s="390">
        <v>39</v>
      </c>
      <c r="D14" s="391">
        <v>37026</v>
      </c>
      <c r="E14" s="392" t="s">
        <v>535</v>
      </c>
      <c r="F14" s="392" t="s">
        <v>532</v>
      </c>
      <c r="G14" s="393">
        <v>458</v>
      </c>
      <c r="H14" s="393">
        <v>446</v>
      </c>
      <c r="I14" s="393">
        <v>452</v>
      </c>
      <c r="J14" s="394">
        <v>446</v>
      </c>
      <c r="K14" s="399">
        <v>458</v>
      </c>
      <c r="L14" s="396">
        <v>6</v>
      </c>
      <c r="M14" s="397"/>
      <c r="P14" s="263">
        <v>401</v>
      </c>
      <c r="Q14" s="259">
        <v>14</v>
      </c>
    </row>
    <row r="15" spans="1:17" s="83" customFormat="1" ht="34.5" customHeight="1">
      <c r="A15" s="398">
        <v>8</v>
      </c>
      <c r="B15" s="327" t="s">
        <v>169</v>
      </c>
      <c r="C15" s="390">
        <v>15</v>
      </c>
      <c r="D15" s="391">
        <v>36923</v>
      </c>
      <c r="E15" s="392" t="s">
        <v>544</v>
      </c>
      <c r="F15" s="392" t="s">
        <v>540</v>
      </c>
      <c r="G15" s="393">
        <v>446</v>
      </c>
      <c r="H15" s="393">
        <v>439</v>
      </c>
      <c r="I15" s="393">
        <v>406</v>
      </c>
      <c r="J15" s="394">
        <v>431</v>
      </c>
      <c r="K15" s="399">
        <v>446</v>
      </c>
      <c r="L15" s="396">
        <v>5</v>
      </c>
      <c r="M15" s="397"/>
      <c r="P15" s="263">
        <v>408</v>
      </c>
      <c r="Q15" s="259">
        <v>15</v>
      </c>
    </row>
    <row r="16" spans="1:17" s="83" customFormat="1" ht="34.5" customHeight="1">
      <c r="A16" s="398">
        <v>9</v>
      </c>
      <c r="B16" s="327" t="s">
        <v>170</v>
      </c>
      <c r="C16" s="390">
        <v>657</v>
      </c>
      <c r="D16" s="391">
        <v>37432</v>
      </c>
      <c r="E16" s="392" t="s">
        <v>577</v>
      </c>
      <c r="F16" s="392" t="s">
        <v>548</v>
      </c>
      <c r="G16" s="393">
        <v>405</v>
      </c>
      <c r="H16" s="393">
        <v>398</v>
      </c>
      <c r="I16" s="393" t="s">
        <v>606</v>
      </c>
      <c r="J16" s="394">
        <v>422</v>
      </c>
      <c r="K16" s="399">
        <v>422</v>
      </c>
      <c r="L16" s="396">
        <v>4</v>
      </c>
      <c r="M16" s="397"/>
      <c r="P16" s="263">
        <v>415</v>
      </c>
      <c r="Q16" s="259">
        <v>16</v>
      </c>
    </row>
    <row r="17" spans="1:17" s="83" customFormat="1" ht="34.5" customHeight="1">
      <c r="A17" s="398">
        <v>10</v>
      </c>
      <c r="B17" s="327" t="s">
        <v>171</v>
      </c>
      <c r="C17" s="390">
        <v>776</v>
      </c>
      <c r="D17" s="391">
        <v>36632</v>
      </c>
      <c r="E17" s="392" t="s">
        <v>499</v>
      </c>
      <c r="F17" s="392" t="s">
        <v>495</v>
      </c>
      <c r="G17" s="393" t="s">
        <v>606</v>
      </c>
      <c r="H17" s="393">
        <v>390</v>
      </c>
      <c r="I17" s="393">
        <v>403</v>
      </c>
      <c r="J17" s="394">
        <v>394</v>
      </c>
      <c r="K17" s="399">
        <v>403</v>
      </c>
      <c r="L17" s="396">
        <v>3</v>
      </c>
      <c r="M17" s="397"/>
      <c r="P17" s="263">
        <v>422</v>
      </c>
      <c r="Q17" s="259">
        <v>17</v>
      </c>
    </row>
    <row r="18" spans="1:17" s="83" customFormat="1" ht="34.5" customHeight="1">
      <c r="A18" s="398">
        <v>11</v>
      </c>
      <c r="B18" s="327" t="s">
        <v>172</v>
      </c>
      <c r="C18" s="390">
        <v>941</v>
      </c>
      <c r="D18" s="391">
        <v>36709</v>
      </c>
      <c r="E18" s="392" t="s">
        <v>483</v>
      </c>
      <c r="F18" s="392" t="s">
        <v>484</v>
      </c>
      <c r="G18" s="393">
        <v>252</v>
      </c>
      <c r="H18" s="393">
        <v>388</v>
      </c>
      <c r="I18" s="393">
        <v>398</v>
      </c>
      <c r="J18" s="394">
        <v>388</v>
      </c>
      <c r="K18" s="399">
        <v>398</v>
      </c>
      <c r="L18" s="396">
        <v>2</v>
      </c>
      <c r="M18" s="397"/>
      <c r="P18" s="264">
        <v>429</v>
      </c>
      <c r="Q18" s="88">
        <v>18</v>
      </c>
    </row>
    <row r="19" spans="1:17" s="83" customFormat="1" ht="34.5" customHeight="1">
      <c r="A19" s="398">
        <v>12</v>
      </c>
      <c r="B19" s="327" t="s">
        <v>173</v>
      </c>
      <c r="C19" s="390">
        <v>759</v>
      </c>
      <c r="D19" s="391">
        <v>37257</v>
      </c>
      <c r="E19" s="392" t="s">
        <v>492</v>
      </c>
      <c r="F19" s="392" t="s">
        <v>490</v>
      </c>
      <c r="G19" s="393">
        <v>348</v>
      </c>
      <c r="H19" s="393">
        <v>370</v>
      </c>
      <c r="I19" s="393">
        <v>370</v>
      </c>
      <c r="J19" s="394">
        <v>392</v>
      </c>
      <c r="K19" s="399">
        <v>392</v>
      </c>
      <c r="L19" s="396">
        <v>1</v>
      </c>
      <c r="M19" s="397"/>
      <c r="P19" s="264">
        <v>436</v>
      </c>
      <c r="Q19" s="88">
        <v>19</v>
      </c>
    </row>
    <row r="20" spans="1:17" s="83" customFormat="1" ht="34.5" customHeight="1">
      <c r="A20" s="398"/>
      <c r="B20" s="327" t="s">
        <v>174</v>
      </c>
      <c r="C20" s="390">
        <f>IF(ISERROR(VLOOKUP(B20,'KAYIT LİSTESİ'!$B$4:$H$697,2,0)),"",(VLOOKUP(B20,'KAYIT LİSTESİ'!$B$4:$H$697,2,0)))</f>
      </c>
      <c r="D20" s="391">
        <f>IF(ISERROR(VLOOKUP(B20,'KAYIT LİSTESİ'!$B$4:$H$697,4,0)),"",(VLOOKUP(B20,'KAYIT LİSTESİ'!$B$4:$H$697,4,0)))</f>
      </c>
      <c r="E20" s="392">
        <f>IF(ISERROR(VLOOKUP(B20,'KAYIT LİSTESİ'!$B$4:$H$697,5,0)),"",(VLOOKUP(B20,'KAYIT LİSTESİ'!$B$4:$H$697,5,0)))</f>
      </c>
      <c r="F20" s="392">
        <f>IF(ISERROR(VLOOKUP(B20,'KAYIT LİSTESİ'!$B$4:$H$697,6,0)),"",(VLOOKUP(B20,'KAYIT LİSTESİ'!$B$4:$H$697,6,0)))</f>
      </c>
      <c r="G20" s="393"/>
      <c r="H20" s="393"/>
      <c r="I20" s="393"/>
      <c r="J20" s="394"/>
      <c r="K20" s="395">
        <f aca="true" t="shared" si="0" ref="K20:K27">MAX(G20:J20)</f>
        <v>0</v>
      </c>
      <c r="L20" s="396"/>
      <c r="M20" s="397"/>
      <c r="P20" s="264">
        <v>443</v>
      </c>
      <c r="Q20" s="88">
        <v>20</v>
      </c>
    </row>
    <row r="21" spans="1:17" s="83" customFormat="1" ht="34.5" customHeight="1">
      <c r="A21" s="398"/>
      <c r="B21" s="327" t="s">
        <v>175</v>
      </c>
      <c r="C21" s="390">
        <f>IF(ISERROR(VLOOKUP(B21,'KAYIT LİSTESİ'!$B$4:$H$697,2,0)),"",(VLOOKUP(B21,'KAYIT LİSTESİ'!$B$4:$H$697,2,0)))</f>
      </c>
      <c r="D21" s="391">
        <f>IF(ISERROR(VLOOKUP(B21,'KAYIT LİSTESİ'!$B$4:$H$697,4,0)),"",(VLOOKUP(B21,'KAYIT LİSTESİ'!$B$4:$H$697,4,0)))</f>
      </c>
      <c r="E21" s="392">
        <f>IF(ISERROR(VLOOKUP(B21,'KAYIT LİSTESİ'!$B$4:$H$697,5,0)),"",(VLOOKUP(B21,'KAYIT LİSTESİ'!$B$4:$H$697,5,0)))</f>
      </c>
      <c r="F21" s="392">
        <f>IF(ISERROR(VLOOKUP(B21,'KAYIT LİSTESİ'!$B$4:$H$697,6,0)),"",(VLOOKUP(B21,'KAYIT LİSTESİ'!$B$4:$H$697,6,0)))</f>
      </c>
      <c r="G21" s="393"/>
      <c r="H21" s="393"/>
      <c r="I21" s="393"/>
      <c r="J21" s="394"/>
      <c r="K21" s="395">
        <f t="shared" si="0"/>
        <v>0</v>
      </c>
      <c r="L21" s="396"/>
      <c r="M21" s="397"/>
      <c r="P21" s="264">
        <v>450</v>
      </c>
      <c r="Q21" s="88">
        <v>21</v>
      </c>
    </row>
    <row r="22" spans="1:17" s="83" customFormat="1" ht="34.5" customHeight="1">
      <c r="A22" s="398"/>
      <c r="B22" s="327" t="s">
        <v>176</v>
      </c>
      <c r="C22" s="390">
        <f>IF(ISERROR(VLOOKUP(B22,'KAYIT LİSTESİ'!$B$4:$H$697,2,0)),"",(VLOOKUP(B22,'KAYIT LİSTESİ'!$B$4:$H$697,2,0)))</f>
      </c>
      <c r="D22" s="391">
        <f>IF(ISERROR(VLOOKUP(B22,'KAYIT LİSTESİ'!$B$4:$H$697,4,0)),"",(VLOOKUP(B22,'KAYIT LİSTESİ'!$B$4:$H$697,4,0)))</f>
      </c>
      <c r="E22" s="392">
        <f>IF(ISERROR(VLOOKUP(B22,'KAYIT LİSTESİ'!$B$4:$H$697,5,0)),"",(VLOOKUP(B22,'KAYIT LİSTESİ'!$B$4:$H$697,5,0)))</f>
      </c>
      <c r="F22" s="392">
        <f>IF(ISERROR(VLOOKUP(B22,'KAYIT LİSTESİ'!$B$4:$H$697,6,0)),"",(VLOOKUP(B22,'KAYIT LİSTESİ'!$B$4:$H$697,6,0)))</f>
      </c>
      <c r="G22" s="393"/>
      <c r="H22" s="393"/>
      <c r="I22" s="393"/>
      <c r="J22" s="394"/>
      <c r="K22" s="395">
        <f t="shared" si="0"/>
        <v>0</v>
      </c>
      <c r="L22" s="396"/>
      <c r="M22" s="397"/>
      <c r="P22" s="264">
        <v>456</v>
      </c>
      <c r="Q22" s="88">
        <v>22</v>
      </c>
    </row>
    <row r="23" spans="1:17" s="83" customFormat="1" ht="34.5" customHeight="1">
      <c r="A23" s="398"/>
      <c r="B23" s="327" t="s">
        <v>177</v>
      </c>
      <c r="C23" s="390">
        <f>IF(ISERROR(VLOOKUP(B23,'KAYIT LİSTESİ'!$B$4:$H$697,2,0)),"",(VLOOKUP(B23,'KAYIT LİSTESİ'!$B$4:$H$697,2,0)))</f>
      </c>
      <c r="D23" s="391">
        <f>IF(ISERROR(VLOOKUP(B23,'KAYIT LİSTESİ'!$B$4:$H$697,4,0)),"",(VLOOKUP(B23,'KAYIT LİSTESİ'!$B$4:$H$697,4,0)))</f>
      </c>
      <c r="E23" s="392">
        <f>IF(ISERROR(VLOOKUP(B23,'KAYIT LİSTESİ'!$B$4:$H$697,5,0)),"",(VLOOKUP(B23,'KAYIT LİSTESİ'!$B$4:$H$697,5,0)))</f>
      </c>
      <c r="F23" s="392">
        <f>IF(ISERROR(VLOOKUP(B23,'KAYIT LİSTESİ'!$B$4:$H$697,6,0)),"",(VLOOKUP(B23,'KAYIT LİSTESİ'!$B$4:$H$697,6,0)))</f>
      </c>
      <c r="G23" s="393"/>
      <c r="H23" s="393"/>
      <c r="I23" s="393"/>
      <c r="J23" s="394"/>
      <c r="K23" s="395">
        <f t="shared" si="0"/>
        <v>0</v>
      </c>
      <c r="L23" s="396"/>
      <c r="M23" s="397"/>
      <c r="P23" s="264">
        <v>462</v>
      </c>
      <c r="Q23" s="88">
        <v>23</v>
      </c>
    </row>
    <row r="24" spans="1:17" s="83" customFormat="1" ht="34.5" customHeight="1">
      <c r="A24" s="398"/>
      <c r="B24" s="327" t="s">
        <v>178</v>
      </c>
      <c r="C24" s="390">
        <f>IF(ISERROR(VLOOKUP(B24,'KAYIT LİSTESİ'!$B$4:$H$697,2,0)),"",(VLOOKUP(B24,'KAYIT LİSTESİ'!$B$4:$H$697,2,0)))</f>
      </c>
      <c r="D24" s="391">
        <f>IF(ISERROR(VLOOKUP(B24,'KAYIT LİSTESİ'!$B$4:$H$697,4,0)),"",(VLOOKUP(B24,'KAYIT LİSTESİ'!$B$4:$H$697,4,0)))</f>
      </c>
      <c r="E24" s="392">
        <f>IF(ISERROR(VLOOKUP(B24,'KAYIT LİSTESİ'!$B$4:$H$697,5,0)),"",(VLOOKUP(B24,'KAYIT LİSTESİ'!$B$4:$H$697,5,0)))</f>
      </c>
      <c r="F24" s="392">
        <f>IF(ISERROR(VLOOKUP(B24,'KAYIT LİSTESİ'!$B$4:$H$697,6,0)),"",(VLOOKUP(B24,'KAYIT LİSTESİ'!$B$4:$H$697,6,0)))</f>
      </c>
      <c r="G24" s="393"/>
      <c r="H24" s="393"/>
      <c r="I24" s="393"/>
      <c r="J24" s="394"/>
      <c r="K24" s="395">
        <f t="shared" si="0"/>
        <v>0</v>
      </c>
      <c r="L24" s="396"/>
      <c r="M24" s="397"/>
      <c r="P24" s="264">
        <v>468</v>
      </c>
      <c r="Q24" s="88">
        <v>24</v>
      </c>
    </row>
    <row r="25" spans="1:17" s="83" customFormat="1" ht="34.5" customHeight="1">
      <c r="A25" s="398"/>
      <c r="B25" s="327" t="s">
        <v>179</v>
      </c>
      <c r="C25" s="390">
        <f>IF(ISERROR(VLOOKUP(B25,'KAYIT LİSTESİ'!$B$4:$H$697,2,0)),"",(VLOOKUP(B25,'KAYIT LİSTESİ'!$B$4:$H$697,2,0)))</f>
      </c>
      <c r="D25" s="391">
        <f>IF(ISERROR(VLOOKUP(B25,'KAYIT LİSTESİ'!$B$4:$H$697,4,0)),"",(VLOOKUP(B25,'KAYIT LİSTESİ'!$B$4:$H$697,4,0)))</f>
      </c>
      <c r="E25" s="392">
        <f>IF(ISERROR(VLOOKUP(B25,'KAYIT LİSTESİ'!$B$4:$H$697,5,0)),"",(VLOOKUP(B25,'KAYIT LİSTESİ'!$B$4:$H$697,5,0)))</f>
      </c>
      <c r="F25" s="392">
        <f>IF(ISERROR(VLOOKUP(B25,'KAYIT LİSTESİ'!$B$4:$H$697,6,0)),"",(VLOOKUP(B25,'KAYIT LİSTESİ'!$B$4:$H$697,6,0)))</f>
      </c>
      <c r="G25" s="393"/>
      <c r="H25" s="393"/>
      <c r="I25" s="393"/>
      <c r="J25" s="394"/>
      <c r="K25" s="395">
        <f t="shared" si="0"/>
        <v>0</v>
      </c>
      <c r="L25" s="396"/>
      <c r="M25" s="397"/>
      <c r="P25" s="264">
        <v>474</v>
      </c>
      <c r="Q25" s="88">
        <v>25</v>
      </c>
    </row>
    <row r="26" spans="1:17" s="83" customFormat="1" ht="34.5" customHeight="1">
      <c r="A26" s="398"/>
      <c r="B26" s="327" t="s">
        <v>180</v>
      </c>
      <c r="C26" s="390">
        <f>IF(ISERROR(VLOOKUP(B26,'KAYIT LİSTESİ'!$B$4:$H$697,2,0)),"",(VLOOKUP(B26,'KAYIT LİSTESİ'!$B$4:$H$697,2,0)))</f>
      </c>
      <c r="D26" s="391">
        <f>IF(ISERROR(VLOOKUP(B26,'KAYIT LİSTESİ'!$B$4:$H$697,4,0)),"",(VLOOKUP(B26,'KAYIT LİSTESİ'!$B$4:$H$697,4,0)))</f>
      </c>
      <c r="E26" s="392">
        <f>IF(ISERROR(VLOOKUP(B26,'KAYIT LİSTESİ'!$B$4:$H$697,5,0)),"",(VLOOKUP(B26,'KAYIT LİSTESİ'!$B$4:$H$697,5,0)))</f>
      </c>
      <c r="F26" s="392">
        <f>IF(ISERROR(VLOOKUP(B26,'KAYIT LİSTESİ'!$B$4:$H$697,6,0)),"",(VLOOKUP(B26,'KAYIT LİSTESİ'!$B$4:$H$697,6,0)))</f>
      </c>
      <c r="G26" s="393"/>
      <c r="H26" s="393"/>
      <c r="I26" s="393"/>
      <c r="J26" s="394"/>
      <c r="K26" s="395">
        <f t="shared" si="0"/>
        <v>0</v>
      </c>
      <c r="L26" s="396"/>
      <c r="M26" s="397"/>
      <c r="P26" s="264">
        <v>480</v>
      </c>
      <c r="Q26" s="88">
        <v>26</v>
      </c>
    </row>
    <row r="27" spans="1:17" s="83" customFormat="1" ht="34.5" customHeight="1">
      <c r="A27" s="398"/>
      <c r="B27" s="327" t="s">
        <v>181</v>
      </c>
      <c r="C27" s="390">
        <f>IF(ISERROR(VLOOKUP(B27,'KAYIT LİSTESİ'!$B$4:$H$697,2,0)),"",(VLOOKUP(B27,'KAYIT LİSTESİ'!$B$4:$H$697,2,0)))</f>
      </c>
      <c r="D27" s="391">
        <f>IF(ISERROR(VLOOKUP(B27,'KAYIT LİSTESİ'!$B$4:$H$697,4,0)),"",(VLOOKUP(B27,'KAYIT LİSTESİ'!$B$4:$H$697,4,0)))</f>
      </c>
      <c r="E27" s="392">
        <f>IF(ISERROR(VLOOKUP(B27,'KAYIT LİSTESİ'!$B$4:$H$697,5,0)),"",(VLOOKUP(B27,'KAYIT LİSTESİ'!$B$4:$H$697,5,0)))</f>
      </c>
      <c r="F27" s="392">
        <f>IF(ISERROR(VLOOKUP(B27,'KAYIT LİSTESİ'!$B$4:$H$697,6,0)),"",(VLOOKUP(B27,'KAYIT LİSTESİ'!$B$4:$H$697,6,0)))</f>
      </c>
      <c r="G27" s="393"/>
      <c r="H27" s="393"/>
      <c r="I27" s="393"/>
      <c r="J27" s="394"/>
      <c r="K27" s="395">
        <f t="shared" si="0"/>
        <v>0</v>
      </c>
      <c r="L27" s="396"/>
      <c r="M27" s="397"/>
      <c r="P27" s="264">
        <v>486</v>
      </c>
      <c r="Q27" s="88">
        <v>27</v>
      </c>
    </row>
    <row r="28" spans="1:17" s="86" customFormat="1" ht="9" customHeight="1">
      <c r="A28" s="84"/>
      <c r="B28" s="84"/>
      <c r="C28" s="84"/>
      <c r="D28" s="85"/>
      <c r="E28" s="84"/>
      <c r="K28" s="87"/>
      <c r="L28" s="84"/>
      <c r="P28" s="264">
        <v>546</v>
      </c>
      <c r="Q28" s="88">
        <v>38</v>
      </c>
    </row>
    <row r="29" spans="1:17" s="86" customFormat="1" ht="25.5" customHeight="1">
      <c r="A29" s="526" t="s">
        <v>4</v>
      </c>
      <c r="B29" s="526"/>
      <c r="C29" s="526"/>
      <c r="D29" s="526"/>
      <c r="E29" s="88" t="s">
        <v>0</v>
      </c>
      <c r="F29" s="88" t="s">
        <v>1</v>
      </c>
      <c r="G29" s="524" t="s">
        <v>2</v>
      </c>
      <c r="H29" s="524"/>
      <c r="I29" s="524"/>
      <c r="J29" s="524"/>
      <c r="K29" s="524" t="s">
        <v>3</v>
      </c>
      <c r="L29" s="524"/>
      <c r="P29" s="264">
        <v>551</v>
      </c>
      <c r="Q29" s="88">
        <v>39</v>
      </c>
    </row>
    <row r="30" spans="16:17" ht="12.75">
      <c r="P30" s="264">
        <v>556</v>
      </c>
      <c r="Q30" s="88">
        <v>40</v>
      </c>
    </row>
    <row r="31" spans="16:17" ht="12.75">
      <c r="P31" s="264">
        <v>560</v>
      </c>
      <c r="Q31" s="88">
        <v>41</v>
      </c>
    </row>
    <row r="32" spans="16:17" ht="12.75">
      <c r="P32" s="264">
        <v>564</v>
      </c>
      <c r="Q32" s="88">
        <v>42</v>
      </c>
    </row>
    <row r="33" spans="16:17" ht="12.75">
      <c r="P33" s="264">
        <v>568</v>
      </c>
      <c r="Q33" s="88">
        <v>43</v>
      </c>
    </row>
    <row r="34" spans="16:17" ht="12.75">
      <c r="P34" s="264">
        <v>572</v>
      </c>
      <c r="Q34" s="88">
        <v>44</v>
      </c>
    </row>
    <row r="35" spans="16:17" ht="12.75">
      <c r="P35" s="264">
        <v>576</v>
      </c>
      <c r="Q35" s="88">
        <v>45</v>
      </c>
    </row>
    <row r="36" spans="16:17" ht="12.75">
      <c r="P36" s="264">
        <v>580</v>
      </c>
      <c r="Q36" s="88">
        <v>46</v>
      </c>
    </row>
    <row r="37" spans="16:17" ht="12.75">
      <c r="P37" s="264">
        <v>584</v>
      </c>
      <c r="Q37" s="88">
        <v>47</v>
      </c>
    </row>
    <row r="38" spans="16:17" ht="12.75">
      <c r="P38" s="264">
        <v>588</v>
      </c>
      <c r="Q38" s="88">
        <v>48</v>
      </c>
    </row>
    <row r="39" spans="16:17" ht="12.75">
      <c r="P39" s="264">
        <v>592</v>
      </c>
      <c r="Q39" s="88">
        <v>49</v>
      </c>
    </row>
    <row r="40" spans="16:17" ht="12.75">
      <c r="P40" s="264">
        <v>596</v>
      </c>
      <c r="Q40" s="88">
        <v>50</v>
      </c>
    </row>
    <row r="41" spans="16:17" ht="12.75">
      <c r="P41" s="264">
        <v>600</v>
      </c>
      <c r="Q41" s="88">
        <v>51</v>
      </c>
    </row>
    <row r="42" spans="16:17" ht="12.75">
      <c r="P42" s="264">
        <v>604</v>
      </c>
      <c r="Q42" s="88">
        <v>52</v>
      </c>
    </row>
    <row r="43" spans="16:17" ht="12.75">
      <c r="P43" s="264">
        <v>608</v>
      </c>
      <c r="Q43" s="88">
        <v>53</v>
      </c>
    </row>
    <row r="44" spans="16:17" ht="12.75">
      <c r="P44" s="264">
        <v>612</v>
      </c>
      <c r="Q44" s="88">
        <v>54</v>
      </c>
    </row>
    <row r="45" spans="16:17" ht="12.75">
      <c r="P45" s="264">
        <v>616</v>
      </c>
      <c r="Q45" s="88">
        <v>55</v>
      </c>
    </row>
    <row r="46" spans="16:17" ht="12.75">
      <c r="P46" s="264">
        <v>620</v>
      </c>
      <c r="Q46" s="88">
        <v>56</v>
      </c>
    </row>
    <row r="47" spans="16:17" ht="12.75">
      <c r="P47" s="264">
        <v>624</v>
      </c>
      <c r="Q47" s="88">
        <v>57</v>
      </c>
    </row>
    <row r="48" spans="16:17" ht="12.75">
      <c r="P48" s="264">
        <v>628</v>
      </c>
      <c r="Q48" s="88">
        <v>58</v>
      </c>
    </row>
    <row r="49" spans="16:17" ht="12.75">
      <c r="P49" s="264">
        <v>632</v>
      </c>
      <c r="Q49" s="88">
        <v>59</v>
      </c>
    </row>
    <row r="50" spans="16:17" ht="12.75">
      <c r="P50" s="263">
        <v>636</v>
      </c>
      <c r="Q50" s="259">
        <v>60</v>
      </c>
    </row>
    <row r="51" spans="16:17" ht="12.75">
      <c r="P51" s="263">
        <v>640</v>
      </c>
      <c r="Q51" s="259">
        <v>61</v>
      </c>
    </row>
    <row r="52" spans="16:17" ht="12.75">
      <c r="P52" s="263">
        <v>644</v>
      </c>
      <c r="Q52" s="259">
        <v>62</v>
      </c>
    </row>
    <row r="53" spans="16:17" ht="12.75">
      <c r="P53" s="263">
        <v>648</v>
      </c>
      <c r="Q53" s="259">
        <v>63</v>
      </c>
    </row>
    <row r="54" spans="16:17" ht="12.75">
      <c r="P54" s="263">
        <v>652</v>
      </c>
      <c r="Q54" s="259">
        <v>64</v>
      </c>
    </row>
    <row r="55" spans="16:17" ht="12.75">
      <c r="P55" s="263">
        <v>656</v>
      </c>
      <c r="Q55" s="259">
        <v>65</v>
      </c>
    </row>
    <row r="56" spans="16:17" ht="12.75">
      <c r="P56" s="263">
        <v>660</v>
      </c>
      <c r="Q56" s="259">
        <v>66</v>
      </c>
    </row>
    <row r="57" spans="16:17" ht="12.75">
      <c r="P57" s="263">
        <v>664</v>
      </c>
      <c r="Q57" s="259">
        <v>67</v>
      </c>
    </row>
    <row r="58" spans="16:17" ht="12.75">
      <c r="P58" s="263">
        <v>668</v>
      </c>
      <c r="Q58" s="259">
        <v>68</v>
      </c>
    </row>
    <row r="59" spans="16:17" ht="12.75">
      <c r="P59" s="263">
        <v>672</v>
      </c>
      <c r="Q59" s="259">
        <v>69</v>
      </c>
    </row>
    <row r="60" spans="16:17" ht="12.75">
      <c r="P60" s="263">
        <v>676</v>
      </c>
      <c r="Q60" s="259">
        <v>70</v>
      </c>
    </row>
    <row r="61" spans="16:17" ht="12.75">
      <c r="P61" s="263">
        <v>680</v>
      </c>
      <c r="Q61" s="259">
        <v>71</v>
      </c>
    </row>
    <row r="62" spans="16:17" ht="12.75">
      <c r="P62" s="263">
        <v>684</v>
      </c>
      <c r="Q62" s="259">
        <v>72</v>
      </c>
    </row>
    <row r="63" spans="16:17" ht="12.75">
      <c r="P63" s="263">
        <v>688</v>
      </c>
      <c r="Q63" s="259">
        <v>73</v>
      </c>
    </row>
    <row r="64" spans="16:17" ht="12.75">
      <c r="P64" s="263">
        <v>692</v>
      </c>
      <c r="Q64" s="259">
        <v>74</v>
      </c>
    </row>
    <row r="65" spans="16:17" ht="12.75">
      <c r="P65" s="263">
        <v>696</v>
      </c>
      <c r="Q65" s="259">
        <v>75</v>
      </c>
    </row>
    <row r="66" spans="16:17" ht="12.75">
      <c r="P66" s="263">
        <v>700</v>
      </c>
      <c r="Q66" s="259">
        <v>76</v>
      </c>
    </row>
    <row r="67" spans="16:17" ht="12.75">
      <c r="P67" s="263">
        <v>704</v>
      </c>
      <c r="Q67" s="259">
        <v>77</v>
      </c>
    </row>
    <row r="68" spans="16:17" ht="12.75">
      <c r="P68" s="263">
        <v>708</v>
      </c>
      <c r="Q68" s="259">
        <v>78</v>
      </c>
    </row>
    <row r="69" spans="16:17" ht="12.75">
      <c r="P69" s="263">
        <v>712</v>
      </c>
      <c r="Q69" s="259">
        <v>79</v>
      </c>
    </row>
    <row r="70" spans="16:17" ht="12.75">
      <c r="P70" s="263">
        <v>716</v>
      </c>
      <c r="Q70" s="259">
        <v>80</v>
      </c>
    </row>
    <row r="71" spans="16:17" ht="12.75">
      <c r="P71" s="263">
        <v>720</v>
      </c>
      <c r="Q71" s="259">
        <v>81</v>
      </c>
    </row>
    <row r="72" spans="16:17" ht="12.75">
      <c r="P72" s="263">
        <v>724</v>
      </c>
      <c r="Q72" s="259">
        <v>82</v>
      </c>
    </row>
    <row r="73" spans="16:17" ht="12.75">
      <c r="P73" s="263">
        <v>728</v>
      </c>
      <c r="Q73" s="259">
        <v>83</v>
      </c>
    </row>
    <row r="74" spans="16:17" ht="12.75">
      <c r="P74" s="263">
        <v>732</v>
      </c>
      <c r="Q74" s="259">
        <v>84</v>
      </c>
    </row>
    <row r="75" spans="16:17" ht="12.75">
      <c r="P75" s="263">
        <v>736</v>
      </c>
      <c r="Q75" s="259">
        <v>85</v>
      </c>
    </row>
    <row r="76" spans="16:17" ht="12.75">
      <c r="P76" s="263">
        <v>739</v>
      </c>
      <c r="Q76" s="259">
        <v>86</v>
      </c>
    </row>
    <row r="77" spans="16:17" ht="12.75">
      <c r="P77" s="263">
        <v>742</v>
      </c>
      <c r="Q77" s="259">
        <v>87</v>
      </c>
    </row>
    <row r="78" spans="16:17" ht="12.75">
      <c r="P78" s="263">
        <v>745</v>
      </c>
      <c r="Q78" s="259">
        <v>88</v>
      </c>
    </row>
    <row r="79" spans="16:17" ht="12.75">
      <c r="P79" s="263">
        <v>748</v>
      </c>
      <c r="Q79" s="259">
        <v>89</v>
      </c>
    </row>
    <row r="80" spans="16:17" ht="12.75">
      <c r="P80" s="263">
        <v>751</v>
      </c>
      <c r="Q80" s="259">
        <v>90</v>
      </c>
    </row>
    <row r="81" spans="16:17" ht="12.75">
      <c r="P81" s="263">
        <v>754</v>
      </c>
      <c r="Q81" s="259">
        <v>91</v>
      </c>
    </row>
    <row r="82" spans="16:17" ht="12.75">
      <c r="P82" s="263">
        <v>757</v>
      </c>
      <c r="Q82" s="259">
        <v>92</v>
      </c>
    </row>
    <row r="83" spans="16:17" ht="12.75">
      <c r="P83" s="263">
        <v>760</v>
      </c>
      <c r="Q83" s="259">
        <v>93</v>
      </c>
    </row>
    <row r="84" spans="16:17" ht="12.75">
      <c r="P84" s="263">
        <v>763</v>
      </c>
      <c r="Q84" s="259">
        <v>94</v>
      </c>
    </row>
    <row r="85" spans="16:17" ht="12.75">
      <c r="P85" s="263">
        <v>766</v>
      </c>
      <c r="Q85" s="259">
        <v>95</v>
      </c>
    </row>
    <row r="86" spans="16:17" ht="12.75">
      <c r="P86" s="263">
        <v>768</v>
      </c>
      <c r="Q86" s="259">
        <v>96</v>
      </c>
    </row>
    <row r="87" spans="16:17" ht="12.75">
      <c r="P87" s="263">
        <v>770</v>
      </c>
      <c r="Q87" s="259">
        <v>97</v>
      </c>
    </row>
    <row r="88" spans="16:17" ht="12.75">
      <c r="P88" s="263">
        <v>772</v>
      </c>
      <c r="Q88" s="259">
        <v>98</v>
      </c>
    </row>
    <row r="89" spans="16:17" ht="12.75">
      <c r="P89" s="263">
        <v>774</v>
      </c>
      <c r="Q89" s="259">
        <v>99</v>
      </c>
    </row>
    <row r="90" spans="16:17" ht="12.75">
      <c r="P90" s="263">
        <v>776</v>
      </c>
      <c r="Q90" s="259">
        <v>100</v>
      </c>
    </row>
  </sheetData>
  <sheetProtection sort="0"/>
  <mergeCells count="22">
    <mergeCell ref="J3:M3"/>
    <mergeCell ref="M6:M7"/>
    <mergeCell ref="G29:J29"/>
    <mergeCell ref="F6:F7"/>
    <mergeCell ref="K29:L29"/>
    <mergeCell ref="A29:D29"/>
    <mergeCell ref="C6:C7"/>
    <mergeCell ref="D6:D7"/>
    <mergeCell ref="G6:J6"/>
    <mergeCell ref="E6:E7"/>
    <mergeCell ref="L6:L7"/>
    <mergeCell ref="B6:B7"/>
    <mergeCell ref="A1:M1"/>
    <mergeCell ref="A2:M2"/>
    <mergeCell ref="K5:L5"/>
    <mergeCell ref="D3:E3"/>
    <mergeCell ref="A4:C4"/>
    <mergeCell ref="K6:K7"/>
    <mergeCell ref="A6:A7"/>
    <mergeCell ref="J4:L4"/>
    <mergeCell ref="A3:C3"/>
    <mergeCell ref="D4:E4"/>
  </mergeCells>
  <conditionalFormatting sqref="F1:F65536">
    <cfRule type="containsText" priority="1" dxfId="0"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ignoredErrors>
    <ignoredError sqref="C20:F27 D4 K20:K27" unlockedFormula="1"/>
  </ignoredErrors>
  <drawing r:id="rId1"/>
</worksheet>
</file>

<file path=xl/worksheets/sheet8.xml><?xml version="1.0" encoding="utf-8"?>
<worksheet xmlns="http://schemas.openxmlformats.org/spreadsheetml/2006/main" xmlns:r="http://schemas.openxmlformats.org/officeDocument/2006/relationships">
  <sheetPr>
    <tabColor rgb="FFFF0000"/>
  </sheetPr>
  <dimension ref="A1:Q90"/>
  <sheetViews>
    <sheetView view="pageBreakPreview" zoomScale="80" zoomScaleSheetLayoutView="80" zoomScalePageLayoutView="0" workbookViewId="0" topLeftCell="A1">
      <selection activeCell="L18" sqref="L18"/>
    </sheetView>
  </sheetViews>
  <sheetFormatPr defaultColWidth="9.140625" defaultRowHeight="12.75"/>
  <cols>
    <col min="1" max="1" width="6.00390625" style="89" customWidth="1"/>
    <col min="2" max="2" width="16.7109375" style="89" hidden="1" customWidth="1"/>
    <col min="3" max="3" width="7.7109375" style="89" customWidth="1"/>
    <col min="4" max="4" width="15.140625" style="90" bestFit="1" customWidth="1"/>
    <col min="5" max="5" width="25.7109375" style="89" customWidth="1"/>
    <col min="6" max="6" width="15.7109375" style="3" customWidth="1"/>
    <col min="7" max="10" width="10.7109375" style="3" customWidth="1"/>
    <col min="11" max="11" width="10.7109375" style="91" customWidth="1"/>
    <col min="12" max="12" width="10.7109375" style="89" customWidth="1"/>
    <col min="13" max="13" width="10.7109375" style="3" customWidth="1"/>
    <col min="14" max="15" width="9.140625" style="3" customWidth="1"/>
    <col min="16" max="16" width="9.140625" style="260" hidden="1" customWidth="1"/>
    <col min="17" max="17" width="9.140625" style="259" hidden="1" customWidth="1"/>
    <col min="18" max="16384" width="9.140625" style="3" customWidth="1"/>
  </cols>
  <sheetData>
    <row r="1" spans="1:17" ht="48.75" customHeight="1">
      <c r="A1" s="518" t="str">
        <f>'YARIŞMA BİLGİLERİ'!A2:K2</f>
        <v>Gençlik ve Spor Bakanlığı
Spor Genel Müdürlüğü
Spor Faaliyetleri Daire Başkanlığı</v>
      </c>
      <c r="B1" s="518"/>
      <c r="C1" s="518"/>
      <c r="D1" s="518"/>
      <c r="E1" s="518"/>
      <c r="F1" s="518"/>
      <c r="G1" s="518"/>
      <c r="H1" s="518"/>
      <c r="I1" s="518"/>
      <c r="J1" s="518"/>
      <c r="K1" s="518"/>
      <c r="L1" s="518"/>
      <c r="M1" s="518"/>
      <c r="P1" s="260">
        <v>430</v>
      </c>
      <c r="Q1" s="259">
        <v>1</v>
      </c>
    </row>
    <row r="2" spans="1:17" ht="25.5" customHeight="1">
      <c r="A2" s="519" t="str">
        <f>'YARIŞMA BİLGİLERİ'!A14:K14</f>
        <v>Anadolu Yıldızlar Ligi Final Yarışmaları</v>
      </c>
      <c r="B2" s="519"/>
      <c r="C2" s="519"/>
      <c r="D2" s="519"/>
      <c r="E2" s="519"/>
      <c r="F2" s="519"/>
      <c r="G2" s="519"/>
      <c r="H2" s="519"/>
      <c r="I2" s="519"/>
      <c r="J2" s="519"/>
      <c r="K2" s="519"/>
      <c r="L2" s="519"/>
      <c r="M2" s="519"/>
      <c r="P2" s="260">
        <v>447</v>
      </c>
      <c r="Q2" s="259">
        <v>2</v>
      </c>
    </row>
    <row r="3" spans="1:17" s="4" customFormat="1" ht="27" customHeight="1">
      <c r="A3" s="530" t="s">
        <v>85</v>
      </c>
      <c r="B3" s="530"/>
      <c r="C3" s="530"/>
      <c r="D3" s="521" t="str">
        <f>'YARIŞMA PROGRAMI'!C11</f>
        <v>Gülle Atma</v>
      </c>
      <c r="E3" s="521"/>
      <c r="F3" s="192"/>
      <c r="G3" s="533"/>
      <c r="H3" s="533"/>
      <c r="I3" s="192" t="s">
        <v>351</v>
      </c>
      <c r="J3" s="534" t="str">
        <f>'YARIŞMA PROGRAMI'!E11</f>
        <v>-</v>
      </c>
      <c r="K3" s="534"/>
      <c r="L3" s="534"/>
      <c r="M3" s="534"/>
      <c r="P3" s="260">
        <v>464</v>
      </c>
      <c r="Q3" s="259">
        <v>3</v>
      </c>
    </row>
    <row r="4" spans="1:17" s="4" customFormat="1" ht="17.25" customHeight="1">
      <c r="A4" s="522" t="s">
        <v>86</v>
      </c>
      <c r="B4" s="522"/>
      <c r="C4" s="522"/>
      <c r="D4" s="531" t="str">
        <f>'YARIŞMA BİLGİLERİ'!F21</f>
        <v>Yıldız Kızlar</v>
      </c>
      <c r="E4" s="531"/>
      <c r="F4" s="218" t="s">
        <v>307</v>
      </c>
      <c r="G4" s="200" t="s">
        <v>478</v>
      </c>
      <c r="H4" s="200"/>
      <c r="I4" s="194" t="s">
        <v>84</v>
      </c>
      <c r="J4" s="529">
        <f>'YARIŞMA PROGRAMI'!B11</f>
        <v>41776.708333333336</v>
      </c>
      <c r="K4" s="529"/>
      <c r="L4" s="529"/>
      <c r="M4" s="200"/>
      <c r="P4" s="260">
        <v>481</v>
      </c>
      <c r="Q4" s="259">
        <v>4</v>
      </c>
    </row>
    <row r="5" spans="1:17" ht="15" customHeight="1">
      <c r="A5" s="5"/>
      <c r="B5" s="5"/>
      <c r="C5" s="5"/>
      <c r="D5" s="9"/>
      <c r="E5" s="6"/>
      <c r="F5" s="7"/>
      <c r="G5" s="8"/>
      <c r="H5" s="8"/>
      <c r="I5" s="8"/>
      <c r="J5" s="8"/>
      <c r="K5" s="520">
        <f ca="1">NOW()</f>
        <v>41777.717049074075</v>
      </c>
      <c r="L5" s="520"/>
      <c r="P5" s="260">
        <v>498</v>
      </c>
      <c r="Q5" s="259">
        <v>5</v>
      </c>
    </row>
    <row r="6" spans="1:17" ht="15.75">
      <c r="A6" s="525" t="s">
        <v>6</v>
      </c>
      <c r="B6" s="525"/>
      <c r="C6" s="527" t="s">
        <v>69</v>
      </c>
      <c r="D6" s="527" t="s">
        <v>88</v>
      </c>
      <c r="E6" s="525" t="s">
        <v>7</v>
      </c>
      <c r="F6" s="525" t="s">
        <v>350</v>
      </c>
      <c r="G6" s="528" t="s">
        <v>348</v>
      </c>
      <c r="H6" s="528"/>
      <c r="I6" s="528"/>
      <c r="J6" s="528"/>
      <c r="K6" s="523" t="s">
        <v>8</v>
      </c>
      <c r="L6" s="523" t="s">
        <v>130</v>
      </c>
      <c r="M6" s="523" t="s">
        <v>9</v>
      </c>
      <c r="P6" s="260">
        <v>515</v>
      </c>
      <c r="Q6" s="259">
        <v>6</v>
      </c>
    </row>
    <row r="7" spans="1:17" ht="21" customHeight="1">
      <c r="A7" s="525"/>
      <c r="B7" s="525"/>
      <c r="C7" s="527"/>
      <c r="D7" s="527"/>
      <c r="E7" s="525"/>
      <c r="F7" s="525"/>
      <c r="G7" s="378">
        <v>1</v>
      </c>
      <c r="H7" s="378">
        <v>2</v>
      </c>
      <c r="I7" s="378">
        <v>3</v>
      </c>
      <c r="J7" s="378">
        <v>4</v>
      </c>
      <c r="K7" s="523"/>
      <c r="L7" s="523"/>
      <c r="M7" s="523"/>
      <c r="P7" s="260">
        <v>532</v>
      </c>
      <c r="Q7" s="259">
        <v>7</v>
      </c>
    </row>
    <row r="8" spans="1:17" s="83" customFormat="1" ht="34.5" customHeight="1">
      <c r="A8" s="398">
        <v>1</v>
      </c>
      <c r="B8" s="327" t="s">
        <v>312</v>
      </c>
      <c r="C8" s="390">
        <v>17</v>
      </c>
      <c r="D8" s="391">
        <v>36526</v>
      </c>
      <c r="E8" s="392" t="s">
        <v>546</v>
      </c>
      <c r="F8" s="392" t="s">
        <v>540</v>
      </c>
      <c r="G8" s="393">
        <v>1281</v>
      </c>
      <c r="H8" s="393" t="s">
        <v>606</v>
      </c>
      <c r="I8" s="393">
        <v>1394</v>
      </c>
      <c r="J8" s="394" t="s">
        <v>606</v>
      </c>
      <c r="K8" s="399">
        <v>1394</v>
      </c>
      <c r="L8" s="400">
        <v>12</v>
      </c>
      <c r="M8" s="397"/>
      <c r="P8" s="260">
        <v>548</v>
      </c>
      <c r="Q8" s="259">
        <v>8</v>
      </c>
    </row>
    <row r="9" spans="1:17" s="83" customFormat="1" ht="34.5" customHeight="1">
      <c r="A9" s="398">
        <v>2</v>
      </c>
      <c r="B9" s="327" t="s">
        <v>313</v>
      </c>
      <c r="C9" s="390">
        <v>40</v>
      </c>
      <c r="D9" s="391">
        <v>36661</v>
      </c>
      <c r="E9" s="392" t="s">
        <v>536</v>
      </c>
      <c r="F9" s="392" t="s">
        <v>532</v>
      </c>
      <c r="G9" s="393">
        <v>1097</v>
      </c>
      <c r="H9" s="393">
        <v>1056</v>
      </c>
      <c r="I9" s="393">
        <v>1008</v>
      </c>
      <c r="J9" s="394">
        <v>1025</v>
      </c>
      <c r="K9" s="399">
        <v>1097</v>
      </c>
      <c r="L9" s="400">
        <v>11</v>
      </c>
      <c r="M9" s="397"/>
      <c r="P9" s="260">
        <v>564</v>
      </c>
      <c r="Q9" s="259">
        <v>9</v>
      </c>
    </row>
    <row r="10" spans="1:17" s="83" customFormat="1" ht="34.5" customHeight="1">
      <c r="A10" s="398">
        <v>3</v>
      </c>
      <c r="B10" s="327" t="s">
        <v>314</v>
      </c>
      <c r="C10" s="390">
        <v>500</v>
      </c>
      <c r="D10" s="391">
        <v>36704</v>
      </c>
      <c r="E10" s="392" t="s">
        <v>557</v>
      </c>
      <c r="F10" s="392" t="s">
        <v>553</v>
      </c>
      <c r="G10" s="393">
        <v>1008</v>
      </c>
      <c r="H10" s="393">
        <v>765</v>
      </c>
      <c r="I10" s="393">
        <v>955</v>
      </c>
      <c r="J10" s="394">
        <v>936</v>
      </c>
      <c r="K10" s="399">
        <v>1008</v>
      </c>
      <c r="L10" s="400">
        <v>10</v>
      </c>
      <c r="M10" s="397"/>
      <c r="P10" s="260">
        <v>580</v>
      </c>
      <c r="Q10" s="259">
        <v>10</v>
      </c>
    </row>
    <row r="11" spans="1:17" s="83" customFormat="1" ht="34.5" customHeight="1">
      <c r="A11" s="398">
        <v>4</v>
      </c>
      <c r="B11" s="327" t="s">
        <v>315</v>
      </c>
      <c r="C11" s="390">
        <v>233</v>
      </c>
      <c r="D11" s="391">
        <v>36537</v>
      </c>
      <c r="E11" s="392" t="s">
        <v>529</v>
      </c>
      <c r="F11" s="392" t="s">
        <v>526</v>
      </c>
      <c r="G11" s="393">
        <v>976</v>
      </c>
      <c r="H11" s="393">
        <v>965</v>
      </c>
      <c r="I11" s="393" t="s">
        <v>606</v>
      </c>
      <c r="J11" s="394" t="s">
        <v>606</v>
      </c>
      <c r="K11" s="399">
        <v>976</v>
      </c>
      <c r="L11" s="400">
        <v>9</v>
      </c>
      <c r="M11" s="397"/>
      <c r="P11" s="260">
        <v>596</v>
      </c>
      <c r="Q11" s="259">
        <v>11</v>
      </c>
    </row>
    <row r="12" spans="1:17" s="83" customFormat="1" ht="34.5" customHeight="1">
      <c r="A12" s="398">
        <v>5</v>
      </c>
      <c r="B12" s="327" t="s">
        <v>316</v>
      </c>
      <c r="C12" s="390">
        <v>659</v>
      </c>
      <c r="D12" s="391">
        <v>36608</v>
      </c>
      <c r="E12" s="392" t="s">
        <v>580</v>
      </c>
      <c r="F12" s="392" t="s">
        <v>548</v>
      </c>
      <c r="G12" s="393">
        <v>967</v>
      </c>
      <c r="H12" s="393">
        <v>972</v>
      </c>
      <c r="I12" s="393">
        <v>903</v>
      </c>
      <c r="J12" s="394">
        <v>950</v>
      </c>
      <c r="K12" s="399">
        <v>972</v>
      </c>
      <c r="L12" s="400">
        <v>8</v>
      </c>
      <c r="M12" s="397"/>
      <c r="P12" s="260">
        <v>612</v>
      </c>
      <c r="Q12" s="259">
        <v>12</v>
      </c>
    </row>
    <row r="13" spans="1:17" s="83" customFormat="1" ht="34.5" customHeight="1">
      <c r="A13" s="398">
        <v>6</v>
      </c>
      <c r="B13" s="327" t="s">
        <v>317</v>
      </c>
      <c r="C13" s="390">
        <v>268</v>
      </c>
      <c r="D13" s="391">
        <v>36702</v>
      </c>
      <c r="E13" s="392" t="s">
        <v>515</v>
      </c>
      <c r="F13" s="392" t="s">
        <v>510</v>
      </c>
      <c r="G13" s="393">
        <v>852</v>
      </c>
      <c r="H13" s="393">
        <v>858</v>
      </c>
      <c r="I13" s="393">
        <v>842</v>
      </c>
      <c r="J13" s="394">
        <v>863</v>
      </c>
      <c r="K13" s="399">
        <v>863</v>
      </c>
      <c r="L13" s="400">
        <v>7</v>
      </c>
      <c r="M13" s="397"/>
      <c r="P13" s="260">
        <v>628</v>
      </c>
      <c r="Q13" s="259">
        <v>13</v>
      </c>
    </row>
    <row r="14" spans="1:17" s="83" customFormat="1" ht="34.5" customHeight="1">
      <c r="A14" s="398">
        <v>7</v>
      </c>
      <c r="B14" s="327" t="s">
        <v>318</v>
      </c>
      <c r="C14" s="390">
        <v>260</v>
      </c>
      <c r="D14" s="391">
        <v>36619</v>
      </c>
      <c r="E14" s="392" t="s">
        <v>585</v>
      </c>
      <c r="F14" s="392" t="s">
        <v>504</v>
      </c>
      <c r="G14" s="393">
        <v>836</v>
      </c>
      <c r="H14" s="393">
        <v>776</v>
      </c>
      <c r="I14" s="393">
        <v>842</v>
      </c>
      <c r="J14" s="394">
        <v>832</v>
      </c>
      <c r="K14" s="399">
        <v>842</v>
      </c>
      <c r="L14" s="400">
        <v>6</v>
      </c>
      <c r="M14" s="397"/>
      <c r="P14" s="260">
        <v>644</v>
      </c>
      <c r="Q14" s="259">
        <v>14</v>
      </c>
    </row>
    <row r="15" spans="1:17" s="83" customFormat="1" ht="34.5" customHeight="1">
      <c r="A15" s="398">
        <v>8</v>
      </c>
      <c r="B15" s="327" t="s">
        <v>319</v>
      </c>
      <c r="C15" s="390">
        <v>945</v>
      </c>
      <c r="D15" s="391">
        <v>36631</v>
      </c>
      <c r="E15" s="392" t="s">
        <v>488</v>
      </c>
      <c r="F15" s="392" t="s">
        <v>484</v>
      </c>
      <c r="G15" s="393" t="s">
        <v>606</v>
      </c>
      <c r="H15" s="393" t="s">
        <v>606</v>
      </c>
      <c r="I15" s="393">
        <v>785</v>
      </c>
      <c r="J15" s="394">
        <v>785</v>
      </c>
      <c r="K15" s="399">
        <v>785</v>
      </c>
      <c r="L15" s="400">
        <v>5</v>
      </c>
      <c r="M15" s="397"/>
      <c r="P15" s="260">
        <v>660</v>
      </c>
      <c r="Q15" s="259">
        <v>15</v>
      </c>
    </row>
    <row r="16" spans="1:17" s="83" customFormat="1" ht="34.5" customHeight="1">
      <c r="A16" s="398">
        <v>9</v>
      </c>
      <c r="B16" s="327" t="s">
        <v>320</v>
      </c>
      <c r="C16" s="390">
        <v>778</v>
      </c>
      <c r="D16" s="391">
        <v>36719</v>
      </c>
      <c r="E16" s="392" t="s">
        <v>500</v>
      </c>
      <c r="F16" s="392" t="s">
        <v>495</v>
      </c>
      <c r="G16" s="393" t="s">
        <v>606</v>
      </c>
      <c r="H16" s="393">
        <v>704</v>
      </c>
      <c r="I16" s="393">
        <v>641</v>
      </c>
      <c r="J16" s="394">
        <v>732</v>
      </c>
      <c r="K16" s="399">
        <v>732</v>
      </c>
      <c r="L16" s="400">
        <v>4</v>
      </c>
      <c r="M16" s="397"/>
      <c r="P16" s="260">
        <v>676</v>
      </c>
      <c r="Q16" s="259">
        <v>16</v>
      </c>
    </row>
    <row r="17" spans="1:17" s="83" customFormat="1" ht="34.5" customHeight="1">
      <c r="A17" s="398">
        <v>10</v>
      </c>
      <c r="B17" s="327" t="s">
        <v>321</v>
      </c>
      <c r="C17" s="390">
        <v>488</v>
      </c>
      <c r="D17" s="391">
        <v>37371</v>
      </c>
      <c r="E17" s="392" t="s">
        <v>565</v>
      </c>
      <c r="F17" s="392" t="s">
        <v>563</v>
      </c>
      <c r="G17" s="393">
        <v>665</v>
      </c>
      <c r="H17" s="393">
        <v>707</v>
      </c>
      <c r="I17" s="393" t="s">
        <v>606</v>
      </c>
      <c r="J17" s="394">
        <v>639</v>
      </c>
      <c r="K17" s="399">
        <v>707</v>
      </c>
      <c r="L17" s="400">
        <v>3</v>
      </c>
      <c r="M17" s="397"/>
      <c r="P17" s="260">
        <v>692</v>
      </c>
      <c r="Q17" s="259">
        <v>17</v>
      </c>
    </row>
    <row r="18" spans="1:17" s="83" customFormat="1" ht="34.5" customHeight="1">
      <c r="A18" s="398">
        <v>11</v>
      </c>
      <c r="B18" s="327" t="s">
        <v>322</v>
      </c>
      <c r="C18" s="390">
        <v>766</v>
      </c>
      <c r="D18" s="391">
        <v>37257</v>
      </c>
      <c r="E18" s="392" t="s">
        <v>493</v>
      </c>
      <c r="F18" s="392" t="s">
        <v>490</v>
      </c>
      <c r="G18" s="393" t="s">
        <v>606</v>
      </c>
      <c r="H18" s="393">
        <v>611</v>
      </c>
      <c r="I18" s="393">
        <v>700</v>
      </c>
      <c r="J18" s="394">
        <v>651</v>
      </c>
      <c r="K18" s="399">
        <v>700</v>
      </c>
      <c r="L18" s="400">
        <v>2</v>
      </c>
      <c r="M18" s="397"/>
      <c r="P18" s="261">
        <v>708</v>
      </c>
      <c r="Q18" s="88">
        <v>18</v>
      </c>
    </row>
    <row r="19" spans="1:17" s="83" customFormat="1" ht="34.5" customHeight="1">
      <c r="A19" s="398">
        <v>12</v>
      </c>
      <c r="B19" s="327" t="s">
        <v>323</v>
      </c>
      <c r="C19" s="390">
        <v>403</v>
      </c>
      <c r="D19" s="391">
        <v>36677</v>
      </c>
      <c r="E19" s="392" t="s">
        <v>523</v>
      </c>
      <c r="F19" s="392" t="s">
        <v>520</v>
      </c>
      <c r="G19" s="393">
        <v>632</v>
      </c>
      <c r="H19" s="393">
        <v>648</v>
      </c>
      <c r="I19" s="393" t="s">
        <v>339</v>
      </c>
      <c r="J19" s="393" t="s">
        <v>339</v>
      </c>
      <c r="K19" s="399">
        <v>648</v>
      </c>
      <c r="L19" s="400">
        <v>1</v>
      </c>
      <c r="M19" s="397"/>
      <c r="P19" s="261">
        <v>724</v>
      </c>
      <c r="Q19" s="88">
        <v>19</v>
      </c>
    </row>
    <row r="20" spans="1:17" s="83" customFormat="1" ht="34.5" customHeight="1">
      <c r="A20" s="398"/>
      <c r="B20" s="327" t="s">
        <v>324</v>
      </c>
      <c r="C20" s="390">
        <f>IF(ISERROR(VLOOKUP(B20,'KAYIT LİSTESİ'!$B$4:$H$697,2,0)),"",(VLOOKUP(B20,'KAYIT LİSTESİ'!$B$4:$H$697,2,0)))</f>
      </c>
      <c r="D20" s="391">
        <f>IF(ISERROR(VLOOKUP(B20,'KAYIT LİSTESİ'!$B$4:$H$697,4,0)),"",(VLOOKUP(B20,'KAYIT LİSTESİ'!$B$4:$H$697,4,0)))</f>
      </c>
      <c r="E20" s="392">
        <f>IF(ISERROR(VLOOKUP(B20,'KAYIT LİSTESİ'!$B$4:$H$697,5,0)),"",(VLOOKUP(B20,'KAYIT LİSTESİ'!$B$4:$H$697,5,0)))</f>
      </c>
      <c r="F20" s="392">
        <f>IF(ISERROR(VLOOKUP(B20,'KAYIT LİSTESİ'!$B$4:$H$697,6,0)),"",(VLOOKUP(B20,'KAYIT LİSTESİ'!$B$4:$H$697,6,0)))</f>
      </c>
      <c r="G20" s="393"/>
      <c r="H20" s="393"/>
      <c r="I20" s="393"/>
      <c r="J20" s="394"/>
      <c r="K20" s="395">
        <f aca="true" t="shared" si="0" ref="K20:K27">MAX(G20:J20)</f>
        <v>0</v>
      </c>
      <c r="L20" s="396"/>
      <c r="M20" s="397"/>
      <c r="P20" s="261">
        <v>740</v>
      </c>
      <c r="Q20" s="88">
        <v>20</v>
      </c>
    </row>
    <row r="21" spans="1:17" s="83" customFormat="1" ht="34.5" customHeight="1">
      <c r="A21" s="398"/>
      <c r="B21" s="327" t="s">
        <v>325</v>
      </c>
      <c r="C21" s="390">
        <f>IF(ISERROR(VLOOKUP(B21,'KAYIT LİSTESİ'!$B$4:$H$697,2,0)),"",(VLOOKUP(B21,'KAYIT LİSTESİ'!$B$4:$H$697,2,0)))</f>
      </c>
      <c r="D21" s="391">
        <f>IF(ISERROR(VLOOKUP(B21,'KAYIT LİSTESİ'!$B$4:$H$697,4,0)),"",(VLOOKUP(B21,'KAYIT LİSTESİ'!$B$4:$H$697,4,0)))</f>
      </c>
      <c r="E21" s="392">
        <f>IF(ISERROR(VLOOKUP(B21,'KAYIT LİSTESİ'!$B$4:$H$697,5,0)),"",(VLOOKUP(B21,'KAYIT LİSTESİ'!$B$4:$H$697,5,0)))</f>
      </c>
      <c r="F21" s="392">
        <f>IF(ISERROR(VLOOKUP(B21,'KAYIT LİSTESİ'!$B$4:$H$697,6,0)),"",(VLOOKUP(B21,'KAYIT LİSTESİ'!$B$4:$H$697,6,0)))</f>
      </c>
      <c r="G21" s="393"/>
      <c r="H21" s="393"/>
      <c r="I21" s="393"/>
      <c r="J21" s="394"/>
      <c r="K21" s="395">
        <f t="shared" si="0"/>
        <v>0</v>
      </c>
      <c r="L21" s="396"/>
      <c r="M21" s="397"/>
      <c r="P21" s="261">
        <v>756</v>
      </c>
      <c r="Q21" s="88">
        <v>21</v>
      </c>
    </row>
    <row r="22" spans="1:17" s="83" customFormat="1" ht="34.5" customHeight="1">
      <c r="A22" s="398"/>
      <c r="B22" s="327" t="s">
        <v>326</v>
      </c>
      <c r="C22" s="390">
        <f>IF(ISERROR(VLOOKUP(B22,'KAYIT LİSTESİ'!$B$4:$H$697,2,0)),"",(VLOOKUP(B22,'KAYIT LİSTESİ'!$B$4:$H$697,2,0)))</f>
      </c>
      <c r="D22" s="391">
        <f>IF(ISERROR(VLOOKUP(B22,'KAYIT LİSTESİ'!$B$4:$H$697,4,0)),"",(VLOOKUP(B22,'KAYIT LİSTESİ'!$B$4:$H$697,4,0)))</f>
      </c>
      <c r="E22" s="392">
        <f>IF(ISERROR(VLOOKUP(B22,'KAYIT LİSTESİ'!$B$4:$H$697,5,0)),"",(VLOOKUP(B22,'KAYIT LİSTESİ'!$B$4:$H$697,5,0)))</f>
      </c>
      <c r="F22" s="392">
        <f>IF(ISERROR(VLOOKUP(B22,'KAYIT LİSTESİ'!$B$4:$H$697,6,0)),"",(VLOOKUP(B22,'KAYIT LİSTESİ'!$B$4:$H$697,6,0)))</f>
      </c>
      <c r="G22" s="393"/>
      <c r="H22" s="393"/>
      <c r="I22" s="393"/>
      <c r="J22" s="394"/>
      <c r="K22" s="395">
        <f t="shared" si="0"/>
        <v>0</v>
      </c>
      <c r="L22" s="396"/>
      <c r="M22" s="397"/>
      <c r="P22" s="261">
        <v>772</v>
      </c>
      <c r="Q22" s="88">
        <v>22</v>
      </c>
    </row>
    <row r="23" spans="1:17" s="83" customFormat="1" ht="34.5" customHeight="1">
      <c r="A23" s="398"/>
      <c r="B23" s="327" t="s">
        <v>327</v>
      </c>
      <c r="C23" s="390">
        <f>IF(ISERROR(VLOOKUP(B23,'KAYIT LİSTESİ'!$B$4:$H$697,2,0)),"",(VLOOKUP(B23,'KAYIT LİSTESİ'!$B$4:$H$697,2,0)))</f>
      </c>
      <c r="D23" s="391">
        <f>IF(ISERROR(VLOOKUP(B23,'KAYIT LİSTESİ'!$B$4:$H$697,4,0)),"",(VLOOKUP(B23,'KAYIT LİSTESİ'!$B$4:$H$697,4,0)))</f>
      </c>
      <c r="E23" s="392">
        <f>IF(ISERROR(VLOOKUP(B23,'KAYIT LİSTESİ'!$B$4:$H$697,5,0)),"",(VLOOKUP(B23,'KAYIT LİSTESİ'!$B$4:$H$697,5,0)))</f>
      </c>
      <c r="F23" s="392">
        <f>IF(ISERROR(VLOOKUP(B23,'KAYIT LİSTESİ'!$B$4:$H$697,6,0)),"",(VLOOKUP(B23,'KAYIT LİSTESİ'!$B$4:$H$697,6,0)))</f>
      </c>
      <c r="G23" s="393"/>
      <c r="H23" s="393"/>
      <c r="I23" s="393"/>
      <c r="J23" s="394"/>
      <c r="K23" s="395">
        <f t="shared" si="0"/>
        <v>0</v>
      </c>
      <c r="L23" s="396"/>
      <c r="M23" s="397"/>
      <c r="P23" s="261">
        <v>788</v>
      </c>
      <c r="Q23" s="88">
        <v>23</v>
      </c>
    </row>
    <row r="24" spans="1:17" s="83" customFormat="1" ht="34.5" customHeight="1">
      <c r="A24" s="398"/>
      <c r="B24" s="327" t="s">
        <v>328</v>
      </c>
      <c r="C24" s="390">
        <f>IF(ISERROR(VLOOKUP(B24,'KAYIT LİSTESİ'!$B$4:$H$697,2,0)),"",(VLOOKUP(B24,'KAYIT LİSTESİ'!$B$4:$H$697,2,0)))</f>
      </c>
      <c r="D24" s="391">
        <f>IF(ISERROR(VLOOKUP(B24,'KAYIT LİSTESİ'!$B$4:$H$697,4,0)),"",(VLOOKUP(B24,'KAYIT LİSTESİ'!$B$4:$H$697,4,0)))</f>
      </c>
      <c r="E24" s="392">
        <f>IF(ISERROR(VLOOKUP(B24,'KAYIT LİSTESİ'!$B$4:$H$697,5,0)),"",(VLOOKUP(B24,'KAYIT LİSTESİ'!$B$4:$H$697,5,0)))</f>
      </c>
      <c r="F24" s="392">
        <f>IF(ISERROR(VLOOKUP(B24,'KAYIT LİSTESİ'!$B$4:$H$697,6,0)),"",(VLOOKUP(B24,'KAYIT LİSTESİ'!$B$4:$H$697,6,0)))</f>
      </c>
      <c r="G24" s="393"/>
      <c r="H24" s="393"/>
      <c r="I24" s="393"/>
      <c r="J24" s="394"/>
      <c r="K24" s="395">
        <f t="shared" si="0"/>
        <v>0</v>
      </c>
      <c r="L24" s="396"/>
      <c r="M24" s="397"/>
      <c r="P24" s="261">
        <v>804</v>
      </c>
      <c r="Q24" s="88">
        <v>24</v>
      </c>
    </row>
    <row r="25" spans="1:17" s="83" customFormat="1" ht="34.5" customHeight="1">
      <c r="A25" s="398"/>
      <c r="B25" s="327" t="s">
        <v>329</v>
      </c>
      <c r="C25" s="390">
        <f>IF(ISERROR(VLOOKUP(B25,'KAYIT LİSTESİ'!$B$4:$H$697,2,0)),"",(VLOOKUP(B25,'KAYIT LİSTESİ'!$B$4:$H$697,2,0)))</f>
      </c>
      <c r="D25" s="391">
        <f>IF(ISERROR(VLOOKUP(B25,'KAYIT LİSTESİ'!$B$4:$H$697,4,0)),"",(VLOOKUP(B25,'KAYIT LİSTESİ'!$B$4:$H$697,4,0)))</f>
      </c>
      <c r="E25" s="392">
        <f>IF(ISERROR(VLOOKUP(B25,'KAYIT LİSTESİ'!$B$4:$H$697,5,0)),"",(VLOOKUP(B25,'KAYIT LİSTESİ'!$B$4:$H$697,5,0)))</f>
      </c>
      <c r="F25" s="392">
        <f>IF(ISERROR(VLOOKUP(B25,'KAYIT LİSTESİ'!$B$4:$H$697,6,0)),"",(VLOOKUP(B25,'KAYIT LİSTESİ'!$B$4:$H$697,6,0)))</f>
      </c>
      <c r="G25" s="393"/>
      <c r="H25" s="393"/>
      <c r="I25" s="393"/>
      <c r="J25" s="394"/>
      <c r="K25" s="395">
        <f t="shared" si="0"/>
        <v>0</v>
      </c>
      <c r="L25" s="396"/>
      <c r="M25" s="397"/>
      <c r="P25" s="261">
        <v>820</v>
      </c>
      <c r="Q25" s="88">
        <v>25</v>
      </c>
    </row>
    <row r="26" spans="1:17" s="83" customFormat="1" ht="34.5" customHeight="1">
      <c r="A26" s="398"/>
      <c r="B26" s="327" t="s">
        <v>330</v>
      </c>
      <c r="C26" s="390">
        <f>IF(ISERROR(VLOOKUP(B26,'KAYIT LİSTESİ'!$B$4:$H$697,2,0)),"",(VLOOKUP(B26,'KAYIT LİSTESİ'!$B$4:$H$697,2,0)))</f>
      </c>
      <c r="D26" s="391">
        <f>IF(ISERROR(VLOOKUP(B26,'KAYIT LİSTESİ'!$B$4:$H$697,4,0)),"",(VLOOKUP(B26,'KAYIT LİSTESİ'!$B$4:$H$697,4,0)))</f>
      </c>
      <c r="E26" s="392">
        <f>IF(ISERROR(VLOOKUP(B26,'KAYIT LİSTESİ'!$B$4:$H$697,5,0)),"",(VLOOKUP(B26,'KAYIT LİSTESİ'!$B$4:$H$697,5,0)))</f>
      </c>
      <c r="F26" s="392">
        <f>IF(ISERROR(VLOOKUP(B26,'KAYIT LİSTESİ'!$B$4:$H$697,6,0)),"",(VLOOKUP(B26,'KAYIT LİSTESİ'!$B$4:$H$697,6,0)))</f>
      </c>
      <c r="G26" s="393"/>
      <c r="H26" s="393"/>
      <c r="I26" s="393"/>
      <c r="J26" s="394"/>
      <c r="K26" s="395">
        <f t="shared" si="0"/>
        <v>0</v>
      </c>
      <c r="L26" s="396"/>
      <c r="M26" s="397"/>
      <c r="P26" s="261">
        <v>836</v>
      </c>
      <c r="Q26" s="88">
        <v>26</v>
      </c>
    </row>
    <row r="27" spans="1:17" s="83" customFormat="1" ht="34.5" customHeight="1">
      <c r="A27" s="398"/>
      <c r="B27" s="327" t="s">
        <v>331</v>
      </c>
      <c r="C27" s="390">
        <f>IF(ISERROR(VLOOKUP(B27,'KAYIT LİSTESİ'!$B$4:$H$697,2,0)),"",(VLOOKUP(B27,'KAYIT LİSTESİ'!$B$4:$H$697,2,0)))</f>
      </c>
      <c r="D27" s="391">
        <f>IF(ISERROR(VLOOKUP(B27,'KAYIT LİSTESİ'!$B$4:$H$697,4,0)),"",(VLOOKUP(B27,'KAYIT LİSTESİ'!$B$4:$H$697,4,0)))</f>
      </c>
      <c r="E27" s="392">
        <f>IF(ISERROR(VLOOKUP(B27,'KAYIT LİSTESİ'!$B$4:$H$697,5,0)),"",(VLOOKUP(B27,'KAYIT LİSTESİ'!$B$4:$H$697,5,0)))</f>
      </c>
      <c r="F27" s="392">
        <f>IF(ISERROR(VLOOKUP(B27,'KAYIT LİSTESİ'!$B$4:$H$697,6,0)),"",(VLOOKUP(B27,'KAYIT LİSTESİ'!$B$4:$H$697,6,0)))</f>
      </c>
      <c r="G27" s="393"/>
      <c r="H27" s="393"/>
      <c r="I27" s="393"/>
      <c r="J27" s="394"/>
      <c r="K27" s="395">
        <f t="shared" si="0"/>
        <v>0</v>
      </c>
      <c r="L27" s="396"/>
      <c r="M27" s="397"/>
      <c r="P27" s="261">
        <v>852</v>
      </c>
      <c r="Q27" s="88">
        <v>27</v>
      </c>
    </row>
    <row r="28" spans="1:17" s="86" customFormat="1" ht="9" customHeight="1">
      <c r="A28" s="84"/>
      <c r="B28" s="84"/>
      <c r="C28" s="84"/>
      <c r="D28" s="85"/>
      <c r="E28" s="84"/>
      <c r="K28" s="87"/>
      <c r="L28" s="84"/>
      <c r="P28" s="261">
        <v>1025</v>
      </c>
      <c r="Q28" s="88">
        <v>38</v>
      </c>
    </row>
    <row r="29" spans="1:17" s="86" customFormat="1" ht="25.5" customHeight="1">
      <c r="A29" s="526" t="s">
        <v>4</v>
      </c>
      <c r="B29" s="526"/>
      <c r="C29" s="526"/>
      <c r="D29" s="526"/>
      <c r="E29" s="88" t="s">
        <v>0</v>
      </c>
      <c r="F29" s="88" t="s">
        <v>1</v>
      </c>
      <c r="G29" s="524" t="s">
        <v>2</v>
      </c>
      <c r="H29" s="524"/>
      <c r="I29" s="524"/>
      <c r="J29" s="524"/>
      <c r="K29" s="524" t="s">
        <v>3</v>
      </c>
      <c r="L29" s="524"/>
      <c r="P29" s="261">
        <v>1040</v>
      </c>
      <c r="Q29" s="88">
        <v>39</v>
      </c>
    </row>
    <row r="30" spans="16:17" ht="12.75">
      <c r="P30" s="261">
        <v>1055</v>
      </c>
      <c r="Q30" s="88">
        <v>40</v>
      </c>
    </row>
    <row r="31" spans="16:17" ht="12.75">
      <c r="P31" s="261">
        <v>1070</v>
      </c>
      <c r="Q31" s="88">
        <v>41</v>
      </c>
    </row>
    <row r="32" spans="16:17" ht="12.75">
      <c r="P32" s="261">
        <v>1085</v>
      </c>
      <c r="Q32" s="88">
        <v>42</v>
      </c>
    </row>
    <row r="33" spans="16:17" ht="12.75">
      <c r="P33" s="261">
        <v>1100</v>
      </c>
      <c r="Q33" s="88">
        <v>43</v>
      </c>
    </row>
    <row r="34" spans="16:17" ht="12.75">
      <c r="P34" s="261">
        <v>1115</v>
      </c>
      <c r="Q34" s="88">
        <v>44</v>
      </c>
    </row>
    <row r="35" spans="16:17" ht="12.75">
      <c r="P35" s="261">
        <v>1130</v>
      </c>
      <c r="Q35" s="88">
        <v>45</v>
      </c>
    </row>
    <row r="36" spans="16:17" ht="12.75">
      <c r="P36" s="261">
        <v>1145</v>
      </c>
      <c r="Q36" s="88">
        <v>46</v>
      </c>
    </row>
    <row r="37" spans="16:17" ht="12.75">
      <c r="P37" s="261">
        <v>1160</v>
      </c>
      <c r="Q37" s="88">
        <v>47</v>
      </c>
    </row>
    <row r="38" spans="16:17" ht="12.75">
      <c r="P38" s="261">
        <v>1175</v>
      </c>
      <c r="Q38" s="88">
        <v>48</v>
      </c>
    </row>
    <row r="39" spans="16:17" ht="12.75">
      <c r="P39" s="261">
        <v>1190</v>
      </c>
      <c r="Q39" s="88">
        <v>49</v>
      </c>
    </row>
    <row r="40" spans="16:17" ht="12.75">
      <c r="P40" s="261">
        <v>1205</v>
      </c>
      <c r="Q40" s="88">
        <v>50</v>
      </c>
    </row>
    <row r="41" spans="16:17" ht="12.75">
      <c r="P41" s="261">
        <v>1220</v>
      </c>
      <c r="Q41" s="88">
        <v>51</v>
      </c>
    </row>
    <row r="42" spans="16:17" ht="12.75">
      <c r="P42" s="261">
        <v>1235</v>
      </c>
      <c r="Q42" s="88">
        <v>52</v>
      </c>
    </row>
    <row r="43" spans="16:17" ht="12.75">
      <c r="P43" s="261">
        <v>1250</v>
      </c>
      <c r="Q43" s="88">
        <v>53</v>
      </c>
    </row>
    <row r="44" spans="16:17" ht="12.75">
      <c r="P44" s="261">
        <v>1265</v>
      </c>
      <c r="Q44" s="88">
        <v>54</v>
      </c>
    </row>
    <row r="45" spans="16:17" ht="12.75">
      <c r="P45" s="261">
        <v>1280</v>
      </c>
      <c r="Q45" s="88">
        <v>55</v>
      </c>
    </row>
    <row r="46" spans="16:17" ht="12.75">
      <c r="P46" s="261">
        <v>1295</v>
      </c>
      <c r="Q46" s="88">
        <v>56</v>
      </c>
    </row>
    <row r="47" spans="16:17" ht="12.75">
      <c r="P47" s="261">
        <v>1310</v>
      </c>
      <c r="Q47" s="88">
        <v>57</v>
      </c>
    </row>
    <row r="48" spans="16:17" ht="12.75">
      <c r="P48" s="261">
        <v>1325</v>
      </c>
      <c r="Q48" s="88">
        <v>58</v>
      </c>
    </row>
    <row r="49" spans="16:17" ht="12.75">
      <c r="P49" s="261">
        <v>1340</v>
      </c>
      <c r="Q49" s="88">
        <v>59</v>
      </c>
    </row>
    <row r="50" spans="16:17" ht="12.75">
      <c r="P50" s="260">
        <v>1355</v>
      </c>
      <c r="Q50" s="259">
        <v>60</v>
      </c>
    </row>
    <row r="51" spans="16:17" ht="12.75">
      <c r="P51" s="260">
        <v>1370</v>
      </c>
      <c r="Q51" s="259">
        <v>61</v>
      </c>
    </row>
    <row r="52" spans="16:17" ht="12.75">
      <c r="P52" s="260">
        <v>1385</v>
      </c>
      <c r="Q52" s="259">
        <v>62</v>
      </c>
    </row>
    <row r="53" spans="16:17" ht="12.75">
      <c r="P53" s="260">
        <v>1400</v>
      </c>
      <c r="Q53" s="259">
        <v>63</v>
      </c>
    </row>
    <row r="54" spans="16:17" ht="12.75">
      <c r="P54" s="260">
        <v>1415</v>
      </c>
      <c r="Q54" s="259">
        <v>64</v>
      </c>
    </row>
    <row r="55" spans="16:17" ht="12.75">
      <c r="P55" s="260">
        <v>1430</v>
      </c>
      <c r="Q55" s="259">
        <v>65</v>
      </c>
    </row>
    <row r="56" spans="16:17" ht="12.75">
      <c r="P56" s="260">
        <v>1445</v>
      </c>
      <c r="Q56" s="259">
        <v>66</v>
      </c>
    </row>
    <row r="57" spans="16:17" ht="12.75">
      <c r="P57" s="260">
        <v>1460</v>
      </c>
      <c r="Q57" s="259">
        <v>67</v>
      </c>
    </row>
    <row r="58" spans="16:17" ht="12.75">
      <c r="P58" s="260">
        <v>1475</v>
      </c>
      <c r="Q58" s="259">
        <v>68</v>
      </c>
    </row>
    <row r="59" spans="16:17" ht="12.75">
      <c r="P59" s="260">
        <v>1490</v>
      </c>
      <c r="Q59" s="259">
        <v>69</v>
      </c>
    </row>
    <row r="60" spans="16:17" ht="12.75">
      <c r="P60" s="260">
        <v>1505</v>
      </c>
      <c r="Q60" s="259">
        <v>70</v>
      </c>
    </row>
    <row r="61" spans="16:17" ht="12.75">
      <c r="P61" s="260">
        <v>1520</v>
      </c>
      <c r="Q61" s="259">
        <v>71</v>
      </c>
    </row>
    <row r="62" spans="16:17" ht="12.75">
      <c r="P62" s="260">
        <v>1535</v>
      </c>
      <c r="Q62" s="259">
        <v>72</v>
      </c>
    </row>
    <row r="63" spans="16:17" ht="12.75">
      <c r="P63" s="260">
        <v>1550</v>
      </c>
      <c r="Q63" s="259">
        <v>73</v>
      </c>
    </row>
    <row r="64" spans="16:17" ht="12.75">
      <c r="P64" s="260">
        <v>1565</v>
      </c>
      <c r="Q64" s="259">
        <v>74</v>
      </c>
    </row>
    <row r="65" spans="16:17" ht="12.75">
      <c r="P65" s="260">
        <v>1580</v>
      </c>
      <c r="Q65" s="259">
        <v>75</v>
      </c>
    </row>
    <row r="66" spans="16:17" ht="12.75">
      <c r="P66" s="260">
        <v>1595</v>
      </c>
      <c r="Q66" s="259">
        <v>76</v>
      </c>
    </row>
    <row r="67" spans="16:17" ht="12.75">
      <c r="P67" s="260">
        <v>1610</v>
      </c>
      <c r="Q67" s="259">
        <v>77</v>
      </c>
    </row>
    <row r="68" spans="16:17" ht="12.75">
      <c r="P68" s="260">
        <v>1625</v>
      </c>
      <c r="Q68" s="259">
        <v>78</v>
      </c>
    </row>
    <row r="69" spans="16:17" ht="12.75">
      <c r="P69" s="260">
        <v>1640</v>
      </c>
      <c r="Q69" s="259">
        <v>79</v>
      </c>
    </row>
    <row r="70" spans="16:17" ht="12.75">
      <c r="P70" s="260">
        <v>1655</v>
      </c>
      <c r="Q70" s="259">
        <v>80</v>
      </c>
    </row>
    <row r="71" spans="16:17" ht="12.75">
      <c r="P71" s="260">
        <v>1670</v>
      </c>
      <c r="Q71" s="259">
        <v>81</v>
      </c>
    </row>
    <row r="72" spans="16:17" ht="12.75">
      <c r="P72" s="260">
        <v>1685</v>
      </c>
      <c r="Q72" s="259">
        <v>82</v>
      </c>
    </row>
    <row r="73" spans="16:17" ht="12.75">
      <c r="P73" s="260">
        <v>1700</v>
      </c>
      <c r="Q73" s="259">
        <v>83</v>
      </c>
    </row>
    <row r="74" spans="16:17" ht="12.75">
      <c r="P74" s="260">
        <v>1715</v>
      </c>
      <c r="Q74" s="259">
        <v>84</v>
      </c>
    </row>
    <row r="75" spans="16:17" ht="12.75">
      <c r="P75" s="260">
        <v>1730</v>
      </c>
      <c r="Q75" s="259">
        <v>85</v>
      </c>
    </row>
    <row r="76" spans="16:17" ht="12.75">
      <c r="P76" s="260">
        <v>1745</v>
      </c>
      <c r="Q76" s="259">
        <v>86</v>
      </c>
    </row>
    <row r="77" spans="16:17" ht="12.75">
      <c r="P77" s="260">
        <v>1760</v>
      </c>
      <c r="Q77" s="259">
        <v>87</v>
      </c>
    </row>
    <row r="78" spans="16:17" ht="12.75">
      <c r="P78" s="260">
        <v>1775</v>
      </c>
      <c r="Q78" s="259">
        <v>88</v>
      </c>
    </row>
    <row r="79" spans="16:17" ht="12.75">
      <c r="P79" s="260">
        <v>1790</v>
      </c>
      <c r="Q79" s="259">
        <v>89</v>
      </c>
    </row>
    <row r="80" spans="16:17" ht="12.75">
      <c r="P80" s="260">
        <v>1805</v>
      </c>
      <c r="Q80" s="259">
        <v>90</v>
      </c>
    </row>
    <row r="81" spans="16:17" ht="12.75">
      <c r="P81" s="260">
        <v>1820</v>
      </c>
      <c r="Q81" s="259">
        <v>91</v>
      </c>
    </row>
    <row r="82" spans="16:17" ht="12.75">
      <c r="P82" s="260">
        <v>1835</v>
      </c>
      <c r="Q82" s="259">
        <v>92</v>
      </c>
    </row>
    <row r="83" spans="16:17" ht="12.75">
      <c r="P83" s="260">
        <v>1850</v>
      </c>
      <c r="Q83" s="259">
        <v>93</v>
      </c>
    </row>
    <row r="84" spans="16:17" ht="12.75">
      <c r="P84" s="260">
        <v>1865</v>
      </c>
      <c r="Q84" s="259">
        <v>94</v>
      </c>
    </row>
    <row r="85" spans="16:17" ht="12.75">
      <c r="P85" s="260">
        <v>1880</v>
      </c>
      <c r="Q85" s="259">
        <v>95</v>
      </c>
    </row>
    <row r="86" spans="16:17" ht="12.75">
      <c r="P86" s="260">
        <v>1894</v>
      </c>
      <c r="Q86" s="259">
        <v>96</v>
      </c>
    </row>
    <row r="87" spans="16:17" ht="12.75">
      <c r="P87" s="260">
        <v>1908</v>
      </c>
      <c r="Q87" s="259">
        <v>97</v>
      </c>
    </row>
    <row r="88" spans="16:17" ht="12.75">
      <c r="P88" s="260">
        <v>1922</v>
      </c>
      <c r="Q88" s="259">
        <v>98</v>
      </c>
    </row>
    <row r="89" spans="16:17" ht="12.75">
      <c r="P89" s="260">
        <v>1936</v>
      </c>
      <c r="Q89" s="259">
        <v>99</v>
      </c>
    </row>
    <row r="90" spans="16:17" ht="12.75">
      <c r="P90" s="260">
        <v>1950</v>
      </c>
      <c r="Q90" s="259">
        <v>100</v>
      </c>
    </row>
  </sheetData>
  <sheetProtection sort="0"/>
  <mergeCells count="23">
    <mergeCell ref="A29:D29"/>
    <mergeCell ref="G29:J29"/>
    <mergeCell ref="K29:L29"/>
    <mergeCell ref="K5:L5"/>
    <mergeCell ref="G6:J6"/>
    <mergeCell ref="D6:D7"/>
    <mergeCell ref="D3:E3"/>
    <mergeCell ref="J4:L4"/>
    <mergeCell ref="G3:H3"/>
    <mergeCell ref="C6:C7"/>
    <mergeCell ref="B6:B7"/>
    <mergeCell ref="J3:M3"/>
    <mergeCell ref="M6:M7"/>
    <mergeCell ref="A1:M1"/>
    <mergeCell ref="A2:M2"/>
    <mergeCell ref="L6:L7"/>
    <mergeCell ref="A6:A7"/>
    <mergeCell ref="A4:C4"/>
    <mergeCell ref="D4:E4"/>
    <mergeCell ref="E6:E7"/>
    <mergeCell ref="K6:K7"/>
    <mergeCell ref="F6:F7"/>
    <mergeCell ref="A3:C3"/>
  </mergeCells>
  <conditionalFormatting sqref="F1:F65536">
    <cfRule type="containsText" priority="1" dxfId="0"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7" r:id="rId2"/>
  <ignoredErrors>
    <ignoredError sqref="C20:F27 K20:K27" unlockedFormula="1"/>
  </ignoredErrors>
  <drawing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O35"/>
  <sheetViews>
    <sheetView tabSelected="1" view="pageBreakPreview" zoomScale="50" zoomScaleSheetLayoutView="50" zoomScalePageLayoutView="0" workbookViewId="0" topLeftCell="A1">
      <selection activeCell="N12" sqref="N12"/>
    </sheetView>
  </sheetViews>
  <sheetFormatPr defaultColWidth="9.140625" defaultRowHeight="12.75"/>
  <cols>
    <col min="2" max="2" width="58.00390625" style="0" customWidth="1"/>
    <col min="3" max="3" width="12.7109375" style="0" customWidth="1"/>
    <col min="4" max="4" width="11.8515625" style="0" customWidth="1"/>
    <col min="5" max="5" width="13.421875" style="0" customWidth="1"/>
    <col min="6" max="6" width="12.421875" style="0" customWidth="1"/>
    <col min="7" max="7" width="13.28125" style="0" customWidth="1"/>
    <col min="8" max="8" width="12.421875" style="0" customWidth="1"/>
    <col min="9" max="9" width="14.140625" style="0" customWidth="1"/>
    <col min="10" max="10" width="13.140625" style="0" customWidth="1"/>
    <col min="11" max="11" width="15.7109375" style="0" customWidth="1"/>
    <col min="12" max="12" width="13.00390625" style="0" customWidth="1"/>
    <col min="13" max="13" width="14.140625" style="0" customWidth="1"/>
    <col min="14" max="14" width="16.8515625" style="0" customWidth="1"/>
    <col min="15" max="15" width="14.8515625" style="0" customWidth="1"/>
  </cols>
  <sheetData>
    <row r="1" spans="1:15" ht="57.75" customHeight="1">
      <c r="A1" s="540" t="str">
        <f>('YARIŞMA BİLGİLERİ'!A2)</f>
        <v>Gençlik ve Spor Bakanlığı
Spor Genel Müdürlüğü
Spor Faaliyetleri Daire Başkanlığı</v>
      </c>
      <c r="B1" s="540"/>
      <c r="C1" s="540"/>
      <c r="D1" s="540"/>
      <c r="E1" s="540"/>
      <c r="F1" s="540"/>
      <c r="G1" s="540"/>
      <c r="H1" s="540"/>
      <c r="I1" s="540"/>
      <c r="J1" s="540"/>
      <c r="K1" s="540"/>
      <c r="L1" s="540"/>
      <c r="M1" s="540"/>
      <c r="N1" s="540"/>
      <c r="O1" s="540"/>
    </row>
    <row r="2" spans="1:15" ht="27.75" customHeight="1">
      <c r="A2" s="541" t="str">
        <f>'YARIŞMA BİLGİLERİ'!F19</f>
        <v>Anadolu Yıldızlar Ligi Final Yarışmaları</v>
      </c>
      <c r="B2" s="541"/>
      <c r="C2" s="541"/>
      <c r="D2" s="541"/>
      <c r="E2" s="541"/>
      <c r="F2" s="541"/>
      <c r="G2" s="541"/>
      <c r="H2" s="541"/>
      <c r="I2" s="541"/>
      <c r="J2" s="541"/>
      <c r="K2" s="541"/>
      <c r="L2" s="541"/>
      <c r="M2" s="541"/>
      <c r="N2" s="541"/>
      <c r="O2" s="541"/>
    </row>
    <row r="3" spans="1:15" ht="23.25" customHeight="1">
      <c r="A3" s="542" t="s">
        <v>334</v>
      </c>
      <c r="B3" s="542"/>
      <c r="C3" s="542"/>
      <c r="D3" s="542"/>
      <c r="E3" s="542"/>
      <c r="F3" s="542"/>
      <c r="G3" s="542"/>
      <c r="H3" s="542"/>
      <c r="I3" s="542"/>
      <c r="J3" s="542"/>
      <c r="K3" s="542"/>
      <c r="L3" s="542"/>
      <c r="M3" s="542"/>
      <c r="N3" s="542"/>
      <c r="O3" s="542"/>
    </row>
    <row r="4" spans="1:15" ht="35.25" customHeight="1">
      <c r="A4" s="546" t="str">
        <f>'YARIŞMA BİLGİLERİ'!F21</f>
        <v>Yıldız Kızlar</v>
      </c>
      <c r="B4" s="546"/>
      <c r="C4" s="546"/>
      <c r="D4" s="546"/>
      <c r="E4" s="546"/>
      <c r="F4" s="546"/>
      <c r="G4" s="546"/>
      <c r="H4" s="546"/>
      <c r="I4" s="546"/>
      <c r="J4" s="546"/>
      <c r="K4" s="546"/>
      <c r="L4" s="546"/>
      <c r="M4" s="546"/>
      <c r="N4" s="546"/>
      <c r="O4" s="546"/>
    </row>
    <row r="5" spans="1:15" ht="23.25" customHeight="1">
      <c r="A5" s="248"/>
      <c r="B5" s="248"/>
      <c r="C5" s="248"/>
      <c r="D5" s="248"/>
      <c r="E5" s="248"/>
      <c r="F5" s="248"/>
      <c r="G5" s="248"/>
      <c r="H5" s="248"/>
      <c r="I5" s="248"/>
      <c r="J5" s="248"/>
      <c r="K5" s="248"/>
      <c r="L5" s="545">
        <f ca="1">NOW()</f>
        <v>41777.717049074075</v>
      </c>
      <c r="M5" s="542"/>
      <c r="N5" s="542"/>
      <c r="O5" s="542"/>
    </row>
    <row r="6" spans="1:15" ht="36.75" customHeight="1">
      <c r="A6" s="537" t="s">
        <v>223</v>
      </c>
      <c r="B6" s="537" t="s">
        <v>46</v>
      </c>
      <c r="C6" s="535" t="s">
        <v>217</v>
      </c>
      <c r="D6" s="535"/>
      <c r="E6" s="535" t="s">
        <v>311</v>
      </c>
      <c r="F6" s="535"/>
      <c r="G6" s="538" t="s">
        <v>221</v>
      </c>
      <c r="H6" s="539"/>
      <c r="I6" s="538" t="s">
        <v>310</v>
      </c>
      <c r="J6" s="539"/>
      <c r="K6" s="535" t="s">
        <v>332</v>
      </c>
      <c r="L6" s="535"/>
      <c r="M6" s="536" t="s">
        <v>224</v>
      </c>
      <c r="N6" s="235"/>
      <c r="O6" s="236"/>
    </row>
    <row r="7" spans="1:15" ht="27" customHeight="1">
      <c r="A7" s="537"/>
      <c r="B7" s="537"/>
      <c r="C7" s="209" t="s">
        <v>27</v>
      </c>
      <c r="D7" s="210" t="s">
        <v>130</v>
      </c>
      <c r="E7" s="209" t="s">
        <v>27</v>
      </c>
      <c r="F7" s="210" t="s">
        <v>130</v>
      </c>
      <c r="G7" s="209" t="s">
        <v>27</v>
      </c>
      <c r="H7" s="210" t="s">
        <v>130</v>
      </c>
      <c r="I7" s="209" t="s">
        <v>27</v>
      </c>
      <c r="J7" s="210" t="s">
        <v>130</v>
      </c>
      <c r="K7" s="209" t="s">
        <v>27</v>
      </c>
      <c r="L7" s="210" t="s">
        <v>130</v>
      </c>
      <c r="M7" s="536"/>
      <c r="N7" s="235"/>
      <c r="O7" s="236"/>
    </row>
    <row r="8" spans="1:15" ht="55.5" customHeight="1">
      <c r="A8" s="271">
        <v>1</v>
      </c>
      <c r="B8" s="359" t="s">
        <v>526</v>
      </c>
      <c r="C8" s="341">
        <f>IF(ISERROR(VLOOKUP(B8,'100m.'!$E$8:$F$990,2,0)),"",(VLOOKUP(B8,'100m.'!$E$8:$H$990,2,0)))</f>
        <v>1345</v>
      </c>
      <c r="D8" s="342">
        <f>IF(ISERROR(VLOOKUP(B8,'100m.'!$E$8:$G$990,3,0)),"",(VLOOKUP(B8,'100m.'!$E$8:$G$990,3,0)))</f>
        <v>8</v>
      </c>
      <c r="E8" s="343">
        <f>IF(ISERROR(VLOOKUP(B8,Gülle!$F$8:$K$980,6,0)),"",(VLOOKUP(B8,Gülle!$F$8:$K$980,6,0)))</f>
        <v>976</v>
      </c>
      <c r="F8" s="344">
        <f>IF(ISERROR(VLOOKUP(B8,Gülle!$F$8:$L$980,7,0)),"",(VLOOKUP(B8,Gülle!$F$8:$L$980,7,0)))</f>
        <v>9</v>
      </c>
      <c r="G8" s="345">
        <f>IF(ISERROR(VLOOKUP(B8,Uzun!$F$8:$K$980,6,0)),"",(VLOOKUP(B8,Uzun!$F$8:$K$980,6,0)))</f>
        <v>500</v>
      </c>
      <c r="H8" s="346">
        <f>IF(ISERROR(VLOOKUP(B8,Uzun!$F$8:$L$980,7,0)),"",(VLOOKUP(B8,Uzun!$F$8:$L$980,7,0)))</f>
        <v>12</v>
      </c>
      <c r="I8" s="347">
        <f>IF(ISERROR(VLOOKUP(B8,'1500m.'!$E$8:$F$986,2,0)),"",(VLOOKUP(B8,'1500m.'!$E$8:$H$986,2,0)))</f>
        <v>54648</v>
      </c>
      <c r="J8" s="348">
        <f>IF(ISERROR(VLOOKUP(B8,'1500m.'!$E$8:$G$986,3,0)),"",(VLOOKUP(B8,'1500m.'!$E$8:$G$986,3,0)))</f>
        <v>2</v>
      </c>
      <c r="K8" s="349">
        <f>IF(ISERROR(VLOOKUP(B8,'300m.'!$E$8:$F$990,2,0)),"",(VLOOKUP(B8,'300m.'!$E$8:$H$990,2,0)))</f>
        <v>4288</v>
      </c>
      <c r="L8" s="346">
        <f>IF(ISERROR(VLOOKUP(B8,'300m.'!$E$8:$G$990,3,0)),"",(VLOOKUP(B8,'300m.'!$E$8:$G$990,3,0)))</f>
        <v>11</v>
      </c>
      <c r="M8" s="350">
        <f aca="true" t="shared" si="0" ref="M8:M19">SUM(D8,F8,J8,,L8,H8)</f>
        <v>42</v>
      </c>
      <c r="N8" s="235"/>
      <c r="O8" s="236"/>
    </row>
    <row r="9" spans="1:15" ht="55.5" customHeight="1">
      <c r="A9" s="271">
        <v>2</v>
      </c>
      <c r="B9" s="359" t="s">
        <v>540</v>
      </c>
      <c r="C9" s="341">
        <f>IF(ISERROR(VLOOKUP(B9,'100m.'!$E$8:$F$990,2,0)),"",(VLOOKUP(B9,'100m.'!$E$8:$H$990,2,0)))</f>
        <v>1307</v>
      </c>
      <c r="D9" s="342">
        <f>IF(ISERROR(VLOOKUP(B9,'100m.'!$E$8:$G$990,3,0)),"",(VLOOKUP(B9,'100m.'!$E$8:$G$990,3,0)))</f>
        <v>10</v>
      </c>
      <c r="E9" s="343">
        <f>IF(ISERROR(VLOOKUP(B9,Gülle!$F$8:$K$980,6,0)),"",(VLOOKUP(B9,Gülle!$F$8:$K$980,6,0)))</f>
        <v>1394</v>
      </c>
      <c r="F9" s="344">
        <f>IF(ISERROR(VLOOKUP(B9,Gülle!$F$8:$L$980,7,0)),"",(VLOOKUP(B9,Gülle!$F$8:$L$980,7,0)))</f>
        <v>12</v>
      </c>
      <c r="G9" s="345">
        <f>IF(ISERROR(VLOOKUP(B9,Uzun!$F$8:$K$980,6,0)),"",(VLOOKUP(B9,Uzun!$F$8:$K$980,6,0)))</f>
        <v>446</v>
      </c>
      <c r="H9" s="346">
        <f>IF(ISERROR(VLOOKUP(B9,Uzun!$F$8:$L$980,7,0)),"",(VLOOKUP(B9,Uzun!$F$8:$L$980,7,0)))</f>
        <v>5</v>
      </c>
      <c r="I9" s="347">
        <f>IF(ISERROR(VLOOKUP(B9,'1500m.'!$E$8:$F$986,2,0)),"",(VLOOKUP(B9,'1500m.'!$E$8:$H$986,2,0)))</f>
        <v>50641</v>
      </c>
      <c r="J9" s="348">
        <f>IF(ISERROR(VLOOKUP(B9,'1500m.'!$E$8:$G$986,3,0)),"",(VLOOKUP(B9,'1500m.'!$E$8:$G$986,3,0)))</f>
        <v>7</v>
      </c>
      <c r="K9" s="349">
        <f>IF(ISERROR(VLOOKUP(B9,'300m.'!$E$8:$F$990,2,0)),"",(VLOOKUP(B9,'300m.'!$E$8:$H$990,2,0)))</f>
        <v>4492</v>
      </c>
      <c r="L9" s="346">
        <f>IF(ISERROR(VLOOKUP(B9,'300m.'!$E$8:$G$990,3,0)),"",(VLOOKUP(B9,'300m.'!$E$8:$G$990,3,0)))</f>
        <v>8</v>
      </c>
      <c r="M9" s="350">
        <f t="shared" si="0"/>
        <v>42</v>
      </c>
      <c r="N9" s="235"/>
      <c r="O9" s="236"/>
    </row>
    <row r="10" spans="1:15" ht="55.5" customHeight="1">
      <c r="A10" s="271">
        <v>3</v>
      </c>
      <c r="B10" s="359" t="s">
        <v>532</v>
      </c>
      <c r="C10" s="341">
        <f>IF(ISERROR(VLOOKUP(B10,'100m.'!$E$8:$F$990,2,0)),"",(VLOOKUP(B10,'100m.'!$E$8:$H$990,2,0)))</f>
        <v>1325</v>
      </c>
      <c r="D10" s="342">
        <f>IF(ISERROR(VLOOKUP(B10,'100m.'!$E$8:$G$990,3,0)),"",(VLOOKUP(B10,'100m.'!$E$8:$G$990,3,0)))</f>
        <v>9</v>
      </c>
      <c r="E10" s="343">
        <f>IF(ISERROR(VLOOKUP(B10,Gülle!$F$8:$K$980,6,0)),"",(VLOOKUP(B10,Gülle!$F$8:$K$980,6,0)))</f>
        <v>1097</v>
      </c>
      <c r="F10" s="344">
        <f>IF(ISERROR(VLOOKUP(B10,Gülle!$F$8:$L$980,7,0)),"",(VLOOKUP(B10,Gülle!$F$8:$L$980,7,0)))</f>
        <v>11</v>
      </c>
      <c r="G10" s="345">
        <f>IF(ISERROR(VLOOKUP(B10,Uzun!$F$8:$K$980,6,0)),"",(VLOOKUP(B10,Uzun!$F$8:$K$980,6,0)))</f>
        <v>458</v>
      </c>
      <c r="H10" s="346">
        <f>IF(ISERROR(VLOOKUP(B10,Uzun!$F$8:$L$980,7,0)),"",(VLOOKUP(B10,Uzun!$F$8:$L$980,7,0)))</f>
        <v>6</v>
      </c>
      <c r="I10" s="347">
        <f>IF(ISERROR(VLOOKUP(B10,'1500m.'!$E$8:$F$986,2,0)),"",(VLOOKUP(B10,'1500m.'!$E$8:$H$986,2,0)))</f>
        <v>50166</v>
      </c>
      <c r="J10" s="348">
        <f>IF(ISERROR(VLOOKUP(B10,'1500m.'!$E$8:$G$986,3,0)),"",(VLOOKUP(B10,'1500m.'!$E$8:$G$986,3,0)))</f>
        <v>10</v>
      </c>
      <c r="K10" s="349">
        <f>IF(ISERROR(VLOOKUP(B10,'300m.'!$E$8:$F$990,2,0)),"",(VLOOKUP(B10,'300m.'!$E$8:$H$990,2,0)))</f>
        <v>4560</v>
      </c>
      <c r="L10" s="346">
        <f>IF(ISERROR(VLOOKUP(B10,'300m.'!$E$8:$G$990,3,0)),"",(VLOOKUP(B10,'300m.'!$E$8:$G$990,3,0)))</f>
        <v>5</v>
      </c>
      <c r="M10" s="350">
        <f t="shared" si="0"/>
        <v>41</v>
      </c>
      <c r="N10" s="235"/>
      <c r="O10" s="236"/>
    </row>
    <row r="11" spans="1:15" ht="55.5" customHeight="1">
      <c r="A11" s="271">
        <v>4</v>
      </c>
      <c r="B11" s="359" t="s">
        <v>520</v>
      </c>
      <c r="C11" s="341">
        <f>IF(ISERROR(VLOOKUP(B11,'100m.'!$E$8:$F$990,2,0)),"",(VLOOKUP(B11,'100m.'!$E$8:$H$990,2,0)))</f>
        <v>1280</v>
      </c>
      <c r="D11" s="342">
        <f>IF(ISERROR(VLOOKUP(B11,'100m.'!$E$8:$G$990,3,0)),"",(VLOOKUP(B11,'100m.'!$E$8:$G$990,3,0)))</f>
        <v>12</v>
      </c>
      <c r="E11" s="343">
        <f>IF(ISERROR(VLOOKUP(B11,Gülle!$F$8:$K$980,6,0)),"",(VLOOKUP(B11,Gülle!$F$8:$K$980,6,0)))</f>
        <v>648</v>
      </c>
      <c r="F11" s="344">
        <f>IF(ISERROR(VLOOKUP(B11,Gülle!$F$8:$L$980,7,0)),"",(VLOOKUP(B11,Gülle!$F$8:$L$980,7,0)))</f>
        <v>1</v>
      </c>
      <c r="G11" s="345">
        <f>IF(ISERROR(VLOOKUP(B11,Uzun!$F$8:$K$980,6,0)),"",(VLOOKUP(B11,Uzun!$F$8:$K$980,6,0)))</f>
        <v>480</v>
      </c>
      <c r="H11" s="346">
        <f>IF(ISERROR(VLOOKUP(B11,Uzun!$F$8:$L$980,7,0)),"",(VLOOKUP(B11,Uzun!$F$8:$L$980,7,0)))</f>
        <v>9</v>
      </c>
      <c r="I11" s="347">
        <f>IF(ISERROR(VLOOKUP(B11,'1500m.'!$E$8:$F$986,2,0)),"",(VLOOKUP(B11,'1500m.'!$E$8:$H$986,2,0)))</f>
        <v>51844</v>
      </c>
      <c r="J11" s="348">
        <f>IF(ISERROR(VLOOKUP(B11,'1500m.'!$E$8:$G$986,3,0)),"",(VLOOKUP(B11,'1500m.'!$E$8:$G$986,3,0)))</f>
        <v>6</v>
      </c>
      <c r="K11" s="349">
        <f>IF(ISERROR(VLOOKUP(B11,'300m.'!$E$8:$F$990,2,0)),"",(VLOOKUP(B11,'300m.'!$E$8:$H$990,2,0)))</f>
        <v>4100</v>
      </c>
      <c r="L11" s="346">
        <f>IF(ISERROR(VLOOKUP(B11,'300m.'!$E$8:$G$990,3,0)),"",(VLOOKUP(B11,'300m.'!$E$8:$G$990,3,0)))</f>
        <v>12</v>
      </c>
      <c r="M11" s="350">
        <f t="shared" si="0"/>
        <v>40</v>
      </c>
      <c r="N11" s="235"/>
      <c r="O11" s="236"/>
    </row>
    <row r="12" spans="1:15" ht="55.5" customHeight="1">
      <c r="A12" s="271">
        <v>5</v>
      </c>
      <c r="B12" s="359" t="s">
        <v>504</v>
      </c>
      <c r="C12" s="341">
        <f>IF(ISERROR(VLOOKUP(B12,'100m.'!$E$8:$F$990,2,0)),"",(VLOOKUP(B12,'100m.'!$E$8:$H$990,2,0)))</f>
        <v>1359</v>
      </c>
      <c r="D12" s="342">
        <f>IF(ISERROR(VLOOKUP(B12,'100m.'!$E$8:$G$990,3,0)),"",(VLOOKUP(B12,'100m.'!$E$8:$G$990,3,0)))</f>
        <v>7</v>
      </c>
      <c r="E12" s="343">
        <f>IF(ISERROR(VLOOKUP(B12,Gülle!$F$8:$K$980,6,0)),"",(VLOOKUP(B12,Gülle!$F$8:$K$980,6,0)))</f>
        <v>842</v>
      </c>
      <c r="F12" s="344">
        <f>IF(ISERROR(VLOOKUP(B12,Gülle!$F$8:$L$980,7,0)),"",(VLOOKUP(B12,Gülle!$F$8:$L$980,7,0)))</f>
        <v>6</v>
      </c>
      <c r="G12" s="345">
        <f>IF(ISERROR(VLOOKUP(B12,Uzun!$F$8:$K$980,6,0)),"",(VLOOKUP(B12,Uzun!$F$8:$K$980,6,0)))</f>
        <v>495</v>
      </c>
      <c r="H12" s="346">
        <f>IF(ISERROR(VLOOKUP(B12,Uzun!$F$8:$L$980,7,0)),"",(VLOOKUP(B12,Uzun!$F$8:$L$980,7,0)))</f>
        <v>11</v>
      </c>
      <c r="I12" s="347">
        <f>IF(ISERROR(VLOOKUP(B12,'1500m.'!$E$8:$F$986,2,0)),"",(VLOOKUP(B12,'1500m.'!$E$8:$H$986,2,0)))</f>
        <v>53500</v>
      </c>
      <c r="J12" s="348">
        <f>IF(ISERROR(VLOOKUP(B12,'1500m.'!$E$8:$G$986,3,0)),"",(VLOOKUP(B12,'1500m.'!$E$8:$G$986,3,0)))</f>
        <v>4</v>
      </c>
      <c r="K12" s="349">
        <f>IF(ISERROR(VLOOKUP(B12,'300m.'!$E$8:$F$990,2,0)),"",(VLOOKUP(B12,'300m.'!$E$8:$H$990,2,0)))</f>
        <v>4439</v>
      </c>
      <c r="L12" s="346">
        <f>IF(ISERROR(VLOOKUP(B12,'300m.'!$E$8:$G$990,3,0)),"",(VLOOKUP(B12,'300m.'!$E$8:$G$990,3,0)))</f>
        <v>10</v>
      </c>
      <c r="M12" s="350">
        <f t="shared" si="0"/>
        <v>38</v>
      </c>
      <c r="N12" s="235"/>
      <c r="O12" s="236"/>
    </row>
    <row r="13" spans="1:15" ht="55.5" customHeight="1">
      <c r="A13" s="271">
        <v>6</v>
      </c>
      <c r="B13" s="359" t="s">
        <v>553</v>
      </c>
      <c r="C13" s="341">
        <f>IF(ISERROR(VLOOKUP(B13,'100m.'!$E$8:$F$990,2,0)),"",(VLOOKUP(B13,'100m.'!$E$8:$H$990,2,0)))</f>
        <v>1300</v>
      </c>
      <c r="D13" s="342">
        <f>IF(ISERROR(VLOOKUP(B13,'100m.'!$E$8:$G$990,3,0)),"",(VLOOKUP(B13,'100m.'!$E$8:$G$990,3,0)))</f>
        <v>11</v>
      </c>
      <c r="E13" s="343">
        <f>IF(ISERROR(VLOOKUP(B13,Gülle!$F$8:$K$980,6,0)),"",(VLOOKUP(B13,Gülle!$F$8:$K$980,6,0)))</f>
        <v>1008</v>
      </c>
      <c r="F13" s="344">
        <f>IF(ISERROR(VLOOKUP(B13,Gülle!$F$8:$L$980,7,0)),"",(VLOOKUP(B13,Gülle!$F$8:$L$980,7,0)))</f>
        <v>10</v>
      </c>
      <c r="G13" s="345">
        <f>IF(ISERROR(VLOOKUP(B13,Uzun!$F$8:$K$980,6,0)),"",(VLOOKUP(B13,Uzun!$F$8:$K$980,6,0)))</f>
        <v>492</v>
      </c>
      <c r="H13" s="346">
        <f>IF(ISERROR(VLOOKUP(B13,Uzun!$F$8:$L$980,7,0)),"",(VLOOKUP(B13,Uzun!$F$8:$L$980,7,0)))</f>
        <v>10</v>
      </c>
      <c r="I13" s="347">
        <f>IF(ISERROR(VLOOKUP(B13,'1500m.'!$E$8:$F$986,2,0)),"",(VLOOKUP(B13,'1500m.'!$E$8:$H$986,2,0)))</f>
        <v>60497</v>
      </c>
      <c r="J13" s="348">
        <f>IF(ISERROR(VLOOKUP(B13,'1500m.'!$E$8:$G$986,3,0)),"",(VLOOKUP(B13,'1500m.'!$E$8:$G$986,3,0)))</f>
        <v>1</v>
      </c>
      <c r="K13" s="349">
        <f>IF(ISERROR(VLOOKUP(B13,'300m.'!$E$8:$F$990,2,0)),"",(VLOOKUP(B13,'300m.'!$E$8:$H$990,2,0)))</f>
        <v>4915</v>
      </c>
      <c r="L13" s="346">
        <f>IF(ISERROR(VLOOKUP(B13,'300m.'!$E$8:$G$990,3,0)),"",(VLOOKUP(B13,'300m.'!$E$8:$G$990,3,0)))</f>
        <v>1</v>
      </c>
      <c r="M13" s="350">
        <f t="shared" si="0"/>
        <v>33</v>
      </c>
      <c r="N13" s="235"/>
      <c r="O13" s="236"/>
    </row>
    <row r="14" spans="1:15" ht="55.5" customHeight="1">
      <c r="A14" s="271">
        <v>7</v>
      </c>
      <c r="B14" s="359" t="s">
        <v>510</v>
      </c>
      <c r="C14" s="341">
        <f>IF(ISERROR(VLOOKUP(B14,'100m.'!$E$8:$F$990,2,0)),"",(VLOOKUP(B14,'100m.'!$E$8:$H$990,2,0)))</f>
        <v>1391</v>
      </c>
      <c r="D14" s="342">
        <f>IF(ISERROR(VLOOKUP(B14,'100m.'!$E$8:$G$990,3,0)),"",(VLOOKUP(B14,'100m.'!$E$8:$G$990,3,0)))</f>
        <v>5</v>
      </c>
      <c r="E14" s="343">
        <f>IF(ISERROR(VLOOKUP(B14,Gülle!$F$8:$K$980,6,0)),"",(VLOOKUP(B14,Gülle!$F$8:$K$980,6,0)))</f>
        <v>863</v>
      </c>
      <c r="F14" s="344">
        <f>IF(ISERROR(VLOOKUP(B14,Gülle!$F$8:$L$980,7,0)),"",(VLOOKUP(B14,Gülle!$F$8:$L$980,7,0)))</f>
        <v>7</v>
      </c>
      <c r="G14" s="345">
        <f>IF(ISERROR(VLOOKUP(B14,Uzun!$F$8:$K$980,6,0)),"",(VLOOKUP(B14,Uzun!$F$8:$K$980,6,0)))</f>
        <v>465</v>
      </c>
      <c r="H14" s="346">
        <f>IF(ISERROR(VLOOKUP(B14,Uzun!$F$8:$L$980,7,0)),"",(VLOOKUP(B14,Uzun!$F$8:$L$980,7,0)))</f>
        <v>7</v>
      </c>
      <c r="I14" s="347">
        <f>IF(ISERROR(VLOOKUP(B14,'1500m.'!$E$8:$F$986,2,0)),"",(VLOOKUP(B14,'1500m.'!$E$8:$H$986,2,0)))</f>
        <v>50450</v>
      </c>
      <c r="J14" s="348">
        <f>IF(ISERROR(VLOOKUP(B14,'1500m.'!$E$8:$G$986,3,0)),"",(VLOOKUP(B14,'1500m.'!$E$8:$G$986,3,0)))</f>
        <v>9</v>
      </c>
      <c r="K14" s="349">
        <f>IF(ISERROR(VLOOKUP(B14,'300m.'!$E$8:$F$990,2,0)),"",(VLOOKUP(B14,'300m.'!$E$8:$H$990,2,0)))</f>
        <v>4586</v>
      </c>
      <c r="L14" s="346">
        <f>IF(ISERROR(VLOOKUP(B14,'300m.'!$E$8:$G$990,3,0)),"",(VLOOKUP(B14,'300m.'!$E$8:$G$990,3,0)))</f>
        <v>4</v>
      </c>
      <c r="M14" s="350">
        <f t="shared" si="0"/>
        <v>32</v>
      </c>
      <c r="N14" s="235"/>
      <c r="O14" s="236"/>
    </row>
    <row r="15" spans="1:15" ht="55.5" customHeight="1">
      <c r="A15" s="271">
        <v>8</v>
      </c>
      <c r="B15" s="359" t="s">
        <v>563</v>
      </c>
      <c r="C15" s="341">
        <f>IF(ISERROR(VLOOKUP(B15,'100m.'!$E$8:$F$990,2,0)),"",(VLOOKUP(B15,'100m.'!$E$8:$H$990,2,0)))</f>
        <v>1379</v>
      </c>
      <c r="D15" s="342">
        <f>IF(ISERROR(VLOOKUP(B15,'100m.'!$E$8:$G$990,3,0)),"",(VLOOKUP(B15,'100m.'!$E$8:$G$990,3,0)))</f>
        <v>6</v>
      </c>
      <c r="E15" s="343">
        <f>IF(ISERROR(VLOOKUP(B15,Gülle!$F$8:$K$980,6,0)),"",(VLOOKUP(B15,Gülle!$F$8:$K$980,6,0)))</f>
        <v>707</v>
      </c>
      <c r="F15" s="344">
        <f>IF(ISERROR(VLOOKUP(B15,Gülle!$F$8:$L$980,7,0)),"",(VLOOKUP(B15,Gülle!$F$8:$L$980,7,0)))</f>
        <v>3</v>
      </c>
      <c r="G15" s="345">
        <f>IF(ISERROR(VLOOKUP(B15,Uzun!$F$8:$K$980,6,0)),"",(VLOOKUP(B15,Uzun!$F$8:$K$980,6,0)))</f>
        <v>468</v>
      </c>
      <c r="H15" s="346">
        <f>IF(ISERROR(VLOOKUP(B15,Uzun!$F$8:$L$980,7,0)),"",(VLOOKUP(B15,Uzun!$F$8:$L$980,7,0)))</f>
        <v>8</v>
      </c>
      <c r="I15" s="347">
        <f>IF(ISERROR(VLOOKUP(B15,'1500m.'!$E$8:$F$986,2,0)),"",(VLOOKUP(B15,'1500m.'!$E$8:$H$986,2,0)))</f>
        <v>52680</v>
      </c>
      <c r="J15" s="348">
        <f>IF(ISERROR(VLOOKUP(B15,'1500m.'!$E$8:$G$986,3,0)),"",(VLOOKUP(B15,'1500m.'!$E$8:$G$986,3,0)))</f>
        <v>5</v>
      </c>
      <c r="K15" s="349">
        <f>IF(ISERROR(VLOOKUP(B15,'300m.'!$E$8:$F$990,2,0)),"",(VLOOKUP(B15,'300m.'!$E$8:$H$990,2,0)))</f>
        <v>4494</v>
      </c>
      <c r="L15" s="346">
        <f>IF(ISERROR(VLOOKUP(B15,'300m.'!$E$8:$G$990,3,0)),"",(VLOOKUP(B15,'300m.'!$E$8:$G$990,3,0)))</f>
        <v>7</v>
      </c>
      <c r="M15" s="350">
        <f t="shared" si="0"/>
        <v>29</v>
      </c>
      <c r="N15" s="235"/>
      <c r="O15" s="236"/>
    </row>
    <row r="16" spans="1:15" ht="55.5" customHeight="1">
      <c r="A16" s="271">
        <v>9</v>
      </c>
      <c r="B16" s="359" t="s">
        <v>548</v>
      </c>
      <c r="C16" s="341">
        <f>IF(ISERROR(VLOOKUP(B16,'100m.'!$E$8:$F$990,2,0)),"",(VLOOKUP(B16,'100m.'!$E$8:$H$990,2,0)))</f>
        <v>1495</v>
      </c>
      <c r="D16" s="342">
        <f>IF(ISERROR(VLOOKUP(B16,'100m.'!$E$8:$G$990,3,0)),"",(VLOOKUP(B16,'100m.'!$E$8:$G$990,3,0)))</f>
        <v>2</v>
      </c>
      <c r="E16" s="343">
        <f>IF(ISERROR(VLOOKUP(B16,Gülle!$F$8:$K$980,6,0)),"",(VLOOKUP(B16,Gülle!$F$8:$K$980,6,0)))</f>
        <v>972</v>
      </c>
      <c r="F16" s="344">
        <f>IF(ISERROR(VLOOKUP(B16,Gülle!$F$8:$L$980,7,0)),"",(VLOOKUP(B16,Gülle!$F$8:$L$980,7,0)))</f>
        <v>8</v>
      </c>
      <c r="G16" s="345">
        <f>IF(ISERROR(VLOOKUP(B16,Uzun!$F$8:$K$980,6,0)),"",(VLOOKUP(B16,Uzun!$F$8:$K$980,6,0)))</f>
        <v>422</v>
      </c>
      <c r="H16" s="346">
        <f>IF(ISERROR(VLOOKUP(B16,Uzun!$F$8:$L$980,7,0)),"",(VLOOKUP(B16,Uzun!$F$8:$L$980,7,0)))</f>
        <v>4</v>
      </c>
      <c r="I16" s="347">
        <f>IF(ISERROR(VLOOKUP(B16,'1500m.'!$E$8:$F$986,2,0)),"",(VLOOKUP(B16,'1500m.'!$E$8:$H$986,2,0)))</f>
        <v>53629</v>
      </c>
      <c r="J16" s="348">
        <f>IF(ISERROR(VLOOKUP(B16,'1500m.'!$E$8:$G$986,3,0)),"",(VLOOKUP(B16,'1500m.'!$E$8:$G$986,3,0)))</f>
        <v>3</v>
      </c>
      <c r="K16" s="349">
        <f>IF(ISERROR(VLOOKUP(B16,'300m.'!$E$8:$F$990,2,0)),"",(VLOOKUP(B16,'300m.'!$E$8:$H$990,2,0)))</f>
        <v>4458</v>
      </c>
      <c r="L16" s="346">
        <f>IF(ISERROR(VLOOKUP(B16,'300m.'!$E$8:$G$990,3,0)),"",(VLOOKUP(B16,'300m.'!$E$8:$G$990,3,0)))</f>
        <v>9</v>
      </c>
      <c r="M16" s="350">
        <f t="shared" si="0"/>
        <v>26</v>
      </c>
      <c r="N16" s="235"/>
      <c r="O16" s="236"/>
    </row>
    <row r="17" spans="1:15" ht="55.5" customHeight="1">
      <c r="A17" s="271">
        <v>10</v>
      </c>
      <c r="B17" s="359" t="s">
        <v>495</v>
      </c>
      <c r="C17" s="341">
        <f>IF(ISERROR(VLOOKUP(B17,'100m.'!$E$8:$F$990,2,0)),"",(VLOOKUP(B17,'100m.'!$E$8:$H$990,2,0)))</f>
        <v>1467</v>
      </c>
      <c r="D17" s="342">
        <f>IF(ISERROR(VLOOKUP(B17,'100m.'!$E$8:$G$990,3,0)),"",(VLOOKUP(B17,'100m.'!$E$8:$G$990,3,0)))</f>
        <v>3</v>
      </c>
      <c r="E17" s="343">
        <f>IF(ISERROR(VLOOKUP(B17,Gülle!$F$8:$K$980,6,0)),"",(VLOOKUP(B17,Gülle!$F$8:$K$980,6,0)))</f>
        <v>732</v>
      </c>
      <c r="F17" s="344">
        <f>IF(ISERROR(VLOOKUP(B17,Gülle!$F$8:$L$980,7,0)),"",(VLOOKUP(B17,Gülle!$F$8:$L$980,7,0)))</f>
        <v>4</v>
      </c>
      <c r="G17" s="345">
        <f>IF(ISERROR(VLOOKUP(B17,Uzun!$F$8:$K$980,6,0)),"",(VLOOKUP(B17,Uzun!$F$8:$K$980,6,0)))</f>
        <v>403</v>
      </c>
      <c r="H17" s="346">
        <f>IF(ISERROR(VLOOKUP(B17,Uzun!$F$8:$L$980,7,0)),"",(VLOOKUP(B17,Uzun!$F$8:$L$980,7,0)))</f>
        <v>3</v>
      </c>
      <c r="I17" s="347">
        <f>IF(ISERROR(VLOOKUP(B17,'1500m.'!$E$8:$F$986,2,0)),"",(VLOOKUP(B17,'1500m.'!$E$8:$H$986,2,0)))</f>
        <v>50005</v>
      </c>
      <c r="J17" s="348">
        <f>IF(ISERROR(VLOOKUP(B17,'1500m.'!$E$8:$G$986,3,0)),"",(VLOOKUP(B17,'1500m.'!$E$8:$G$986,3,0)))</f>
        <v>11</v>
      </c>
      <c r="K17" s="349">
        <f>IF(ISERROR(VLOOKUP(B17,'300m.'!$E$8:$F$990,2,0)),"",(VLOOKUP(B17,'300m.'!$E$8:$H$990,2,0)))</f>
        <v>4589</v>
      </c>
      <c r="L17" s="346">
        <f>IF(ISERROR(VLOOKUP(B17,'300m.'!$E$8:$G$990,3,0)),"",(VLOOKUP(B17,'300m.'!$E$8:$G$990,3,0)))</f>
        <v>3</v>
      </c>
      <c r="M17" s="350">
        <f t="shared" si="0"/>
        <v>24</v>
      </c>
      <c r="N17" s="235"/>
      <c r="O17" s="236"/>
    </row>
    <row r="18" spans="1:15" ht="55.5" customHeight="1">
      <c r="A18" s="271">
        <v>11</v>
      </c>
      <c r="B18" s="359" t="s">
        <v>484</v>
      </c>
      <c r="C18" s="341">
        <f>IF(ISERROR(VLOOKUP(B18,'100m.'!$E$8:$F$990,2,0)),"",(VLOOKUP(B18,'100m.'!$E$8:$H$990,2,0)))</f>
        <v>1554</v>
      </c>
      <c r="D18" s="342">
        <f>IF(ISERROR(VLOOKUP(B18,'100m.'!$E$8:$G$990,3,0)),"",(VLOOKUP(B18,'100m.'!$E$8:$G$990,3,0)))</f>
        <v>1</v>
      </c>
      <c r="E18" s="343">
        <f>IF(ISERROR(VLOOKUP(B18,Gülle!$F$8:$K$980,6,0)),"",(VLOOKUP(B18,Gülle!$F$8:$K$980,6,0)))</f>
        <v>785</v>
      </c>
      <c r="F18" s="344">
        <f>IF(ISERROR(VLOOKUP(B18,Gülle!$F$8:$L$980,7,0)),"",(VLOOKUP(B18,Gülle!$F$8:$L$980,7,0)))</f>
        <v>5</v>
      </c>
      <c r="G18" s="345">
        <f>IF(ISERROR(VLOOKUP(B18,Uzun!$F$8:$K$980,6,0)),"",(VLOOKUP(B18,Uzun!$F$8:$K$980,6,0)))</f>
        <v>398</v>
      </c>
      <c r="H18" s="346">
        <f>IF(ISERROR(VLOOKUP(B18,Uzun!$F$8:$L$980,7,0)),"",(VLOOKUP(B18,Uzun!$F$8:$L$980,7,0)))</f>
        <v>2</v>
      </c>
      <c r="I18" s="347">
        <f>IF(ISERROR(VLOOKUP(B18,'1500m.'!$E$8:$F$986,2,0)),"",(VLOOKUP(B18,'1500m.'!$E$8:$H$986,2,0)))</f>
        <v>44831</v>
      </c>
      <c r="J18" s="348">
        <f>IF(ISERROR(VLOOKUP(B18,'1500m.'!$E$8:$G$986,3,0)),"",(VLOOKUP(B18,'1500m.'!$E$8:$G$986,3,0)))</f>
        <v>12</v>
      </c>
      <c r="K18" s="349">
        <f>IF(ISERROR(VLOOKUP(B18,'300m.'!$E$8:$F$990,2,0)),"",(VLOOKUP(B18,'300m.'!$E$8:$H$990,2,0)))</f>
        <v>4673</v>
      </c>
      <c r="L18" s="346">
        <f>IF(ISERROR(VLOOKUP(B18,'300m.'!$E$8:$G$990,3,0)),"",(VLOOKUP(B18,'300m.'!$E$8:$G$990,3,0)))</f>
        <v>2</v>
      </c>
      <c r="M18" s="350">
        <f t="shared" si="0"/>
        <v>22</v>
      </c>
      <c r="N18" s="235"/>
      <c r="O18" s="236"/>
    </row>
    <row r="19" spans="1:15" ht="55.5" customHeight="1">
      <c r="A19" s="271">
        <v>12</v>
      </c>
      <c r="B19" s="359" t="s">
        <v>490</v>
      </c>
      <c r="C19" s="341">
        <f>IF(ISERROR(VLOOKUP(B19,'100m.'!$E$8:$F$990,2,0)),"",(VLOOKUP(B19,'100m.'!$E$8:$H$990,2,0)))</f>
        <v>1398</v>
      </c>
      <c r="D19" s="342">
        <f>IF(ISERROR(VLOOKUP(B19,'100m.'!$E$8:$G$990,3,0)),"",(VLOOKUP(B19,'100m.'!$E$8:$G$990,3,0)))</f>
        <v>4</v>
      </c>
      <c r="E19" s="343">
        <f>IF(ISERROR(VLOOKUP(B19,Gülle!$F$8:$K$980,6,0)),"",(VLOOKUP(B19,Gülle!$F$8:$K$980,6,0)))</f>
        <v>700</v>
      </c>
      <c r="F19" s="344">
        <f>IF(ISERROR(VLOOKUP(B19,Gülle!$F$8:$L$980,7,0)),"",(VLOOKUP(B19,Gülle!$F$8:$L$980,7,0)))</f>
        <v>2</v>
      </c>
      <c r="G19" s="345">
        <f>IF(ISERROR(VLOOKUP(B19,Uzun!$F$8:$K$980,6,0)),"",(VLOOKUP(B19,Uzun!$F$8:$K$980,6,0)))</f>
        <v>392</v>
      </c>
      <c r="H19" s="346">
        <f>IF(ISERROR(VLOOKUP(B19,Uzun!$F$8:$L$980,7,0)),"",(VLOOKUP(B19,Uzun!$F$8:$L$980,7,0)))</f>
        <v>1</v>
      </c>
      <c r="I19" s="347">
        <f>IF(ISERROR(VLOOKUP(B19,'1500m.'!$E$8:$F$986,2,0)),"",(VLOOKUP(B19,'1500m.'!$E$8:$H$986,2,0)))</f>
        <v>50452</v>
      </c>
      <c r="J19" s="348">
        <f>IF(ISERROR(VLOOKUP(B19,'1500m.'!$E$8:$G$986,3,0)),"",(VLOOKUP(B19,'1500m.'!$E$8:$G$986,3,0)))</f>
        <v>8</v>
      </c>
      <c r="K19" s="349">
        <f>IF(ISERROR(VLOOKUP(B19,'300m.'!$E$8:$F$990,2,0)),"",(VLOOKUP(B19,'300m.'!$E$8:$H$990,2,0)))</f>
        <v>4526</v>
      </c>
      <c r="L19" s="346">
        <f>IF(ISERROR(VLOOKUP(B19,'300m.'!$E$8:$G$990,3,0)),"",(VLOOKUP(B19,'300m.'!$E$8:$G$990,3,0)))</f>
        <v>6</v>
      </c>
      <c r="M19" s="350">
        <f t="shared" si="0"/>
        <v>21</v>
      </c>
      <c r="N19" s="235"/>
      <c r="O19" s="236"/>
    </row>
    <row r="20" spans="1:15" ht="30" customHeight="1">
      <c r="A20" s="547" t="s">
        <v>335</v>
      </c>
      <c r="B20" s="547"/>
      <c r="C20" s="547"/>
      <c r="D20" s="547"/>
      <c r="E20" s="547"/>
      <c r="F20" s="547"/>
      <c r="G20" s="547"/>
      <c r="H20" s="547"/>
      <c r="I20" s="547"/>
      <c r="J20" s="547"/>
      <c r="K20" s="547"/>
      <c r="L20" s="547"/>
      <c r="M20" s="547"/>
      <c r="N20" s="547"/>
      <c r="O20" s="547"/>
    </row>
    <row r="21" spans="1:15" ht="42" customHeight="1">
      <c r="A21" s="548" t="str">
        <f>'YARIŞMA BİLGİLERİ'!F21</f>
        <v>Yıldız Kızlar</v>
      </c>
      <c r="B21" s="548"/>
      <c r="C21" s="548"/>
      <c r="D21" s="548"/>
      <c r="E21" s="548"/>
      <c r="F21" s="548"/>
      <c r="G21" s="548"/>
      <c r="H21" s="548"/>
      <c r="I21" s="548"/>
      <c r="J21" s="548"/>
      <c r="K21" s="548"/>
      <c r="L21" s="548"/>
      <c r="M21" s="548"/>
      <c r="N21" s="548"/>
      <c r="O21" s="548"/>
    </row>
    <row r="22" spans="1:15" ht="24" customHeight="1">
      <c r="A22" s="543" t="s">
        <v>223</v>
      </c>
      <c r="B22" s="537" t="s">
        <v>350</v>
      </c>
      <c r="C22" s="535" t="s">
        <v>309</v>
      </c>
      <c r="D22" s="535"/>
      <c r="E22" s="535" t="s">
        <v>333</v>
      </c>
      <c r="F22" s="535"/>
      <c r="G22" s="535" t="s">
        <v>220</v>
      </c>
      <c r="H22" s="535"/>
      <c r="I22" s="535" t="s">
        <v>219</v>
      </c>
      <c r="J22" s="535"/>
      <c r="K22" s="535" t="s">
        <v>222</v>
      </c>
      <c r="L22" s="535"/>
      <c r="M22" s="536" t="s">
        <v>224</v>
      </c>
      <c r="N22" s="536" t="s">
        <v>225</v>
      </c>
      <c r="O22" s="536" t="s">
        <v>226</v>
      </c>
    </row>
    <row r="23" spans="1:15" ht="24" customHeight="1">
      <c r="A23" s="544"/>
      <c r="B23" s="537"/>
      <c r="C23" s="209" t="s">
        <v>27</v>
      </c>
      <c r="D23" s="210" t="s">
        <v>130</v>
      </c>
      <c r="E23" s="209" t="s">
        <v>27</v>
      </c>
      <c r="F23" s="210" t="s">
        <v>130</v>
      </c>
      <c r="G23" s="209" t="s">
        <v>27</v>
      </c>
      <c r="H23" s="210" t="s">
        <v>130</v>
      </c>
      <c r="I23" s="209" t="s">
        <v>27</v>
      </c>
      <c r="J23" s="210" t="s">
        <v>130</v>
      </c>
      <c r="K23" s="209" t="s">
        <v>27</v>
      </c>
      <c r="L23" s="210" t="s">
        <v>130</v>
      </c>
      <c r="M23" s="536"/>
      <c r="N23" s="536"/>
      <c r="O23" s="536"/>
    </row>
    <row r="24" spans="1:15" ht="49.5" customHeight="1">
      <c r="A24" s="271">
        <v>1</v>
      </c>
      <c r="B24" s="359" t="s">
        <v>540</v>
      </c>
      <c r="C24" s="341">
        <f>IF(ISERROR(VLOOKUP(B24,'100m.Eng'!$E$8:$F$990,2,0)),"",(VLOOKUP(B24,'100m.Eng'!$E$8:$H$990,2,0)))</f>
        <v>1838</v>
      </c>
      <c r="D24" s="342">
        <f>IF(ISERROR(VLOOKUP(B24,'100m.Eng'!$E$8:$G$990,3,0)),"",(VLOOKUP(B24,'100m.Eng'!$E$8:$G$990,3,0)))</f>
        <v>8</v>
      </c>
      <c r="E24" s="368">
        <f>IF(ISERROR(VLOOKUP(B24,Cirit!$F$8:$K$980,6,0)),"",(VLOOKUP(B24,Cirit!$F$8:$K$980,6,0)))</f>
        <v>3135</v>
      </c>
      <c r="F24" s="369">
        <f>IF(ISERROR(VLOOKUP(B24,Cirit!$F$8:$L$980,7,0)),"",(VLOOKUP(B24,Cirit!$F$8:$L$980,7,0)))</f>
        <v>8</v>
      </c>
      <c r="G24" s="370">
        <f>IF(ISERROR(VLOOKUP(B24,'800m.'!$E$8:$F$986,2,0)),"",(VLOOKUP(B24,'800m.'!$E$8:$H$986,2,0)))</f>
        <v>23426</v>
      </c>
      <c r="H24" s="346">
        <f>IF(ISERROR(VLOOKUP(B24,'800m.'!$E$8:$G$986,3,0)),"",(VLOOKUP(B24,'800m.'!$E$8:$G$986,3,0)))</f>
        <v>5</v>
      </c>
      <c r="I24" s="343">
        <f>IF(ISERROR(VLOOKUP(B24,Yüksek!$F$8:$BO$995,62,0)),"",(VLOOKUP(B24,Yüksek!$F$8:$BO$995,62,0)))</f>
        <v>162</v>
      </c>
      <c r="J24" s="344">
        <f>IF(ISERROR(VLOOKUP(B24,Yüksek!$F$8:$BP$995,63,0)),"",(VLOOKUP(B24,Yüksek!$F$8:$BP$995,63,0)))</f>
        <v>12</v>
      </c>
      <c r="K24" s="370">
        <f>IF(ISERROR(VLOOKUP(B24,'4x100m.'!$E$8:$F$1000,2,0)),"",(VLOOKUP(B24,'4x100m.'!$E$8:$H$1000,2,0)))</f>
        <v>5348</v>
      </c>
      <c r="L24" s="346">
        <f>IF(ISERROR(VLOOKUP(B24,'4x100m.'!$E$8:$G$1000,3,0)),"",(VLOOKUP(B24,'4x100m.'!$E$8:$G$1000,3,0)))</f>
        <v>12</v>
      </c>
      <c r="M24" s="354">
        <f>IF(ISERROR(VLOOKUP(B24,'Genel Puan Tablosu'!$B$8:$M$19,12,0)),"",(VLOOKUP(B24,'Genel Puan Tablosu'!$B$8:$M$19,12,0)))</f>
        <v>42</v>
      </c>
      <c r="N24" s="354">
        <f aca="true" t="shared" si="1" ref="N24:N35">SUM(D24,F24,H24,J24,L24)</f>
        <v>45</v>
      </c>
      <c r="O24" s="355">
        <f aca="true" t="shared" si="2" ref="O24:O35">SUM(M24,N24)</f>
        <v>87</v>
      </c>
    </row>
    <row r="25" spans="1:15" ht="49.5" customHeight="1">
      <c r="A25" s="271">
        <v>2</v>
      </c>
      <c r="B25" s="359" t="s">
        <v>532</v>
      </c>
      <c r="C25" s="341">
        <f>IF(ISERROR(VLOOKUP(B25,'100m.Eng'!$E$8:$F$990,2,0)),"",(VLOOKUP(B25,'100m.Eng'!$E$8:$H$990,2,0)))</f>
        <v>2011</v>
      </c>
      <c r="D25" s="342">
        <f>IF(ISERROR(VLOOKUP(B25,'100m.Eng'!$E$8:$G$990,3,0)),"",(VLOOKUP(B25,'100m.Eng'!$E$8:$G$990,3,0)))</f>
        <v>4</v>
      </c>
      <c r="E25" s="368">
        <f>IF(ISERROR(VLOOKUP(B25,Cirit!$F$8:$K$980,6,0)),"",(VLOOKUP(B25,Cirit!$F$8:$K$980,6,0)))</f>
        <v>2881</v>
      </c>
      <c r="F25" s="369">
        <f>IF(ISERROR(VLOOKUP(B25,Cirit!$F$8:$L$980,7,0)),"",(VLOOKUP(B25,Cirit!$F$8:$L$980,7,0)))</f>
        <v>7</v>
      </c>
      <c r="G25" s="370">
        <f>IF(ISERROR(VLOOKUP(B25,'800m.'!$E$8:$F$986,2,0)),"",(VLOOKUP(B25,'800m.'!$E$8:$H$986,2,0)))</f>
        <v>23190</v>
      </c>
      <c r="H25" s="346">
        <f>IF(ISERROR(VLOOKUP(B25,'800m.'!$E$8:$G$986,3,0)),"",(VLOOKUP(B25,'800m.'!$E$8:$G$986,3,0)))</f>
        <v>6</v>
      </c>
      <c r="I25" s="343">
        <f>IF(ISERROR(VLOOKUP(B25,Yüksek!$F$8:$BO$995,62,0)),"",(VLOOKUP(B25,Yüksek!$F$8:$BO$995,62,0)))</f>
        <v>146</v>
      </c>
      <c r="J25" s="344">
        <f>IF(ISERROR(VLOOKUP(B25,Yüksek!$F$8:$BP$995,63,0)),"",(VLOOKUP(B25,Yüksek!$F$8:$BP$995,63,0)))</f>
        <v>11</v>
      </c>
      <c r="K25" s="370">
        <f>IF(ISERROR(VLOOKUP(B25,'4x100m.'!$E$8:$F$1000,2,0)),"",(VLOOKUP(B25,'4x100m.'!$E$8:$H$1000,2,0)))</f>
        <v>5407</v>
      </c>
      <c r="L25" s="346">
        <f>IF(ISERROR(VLOOKUP(B25,'4x100m.'!$E$8:$G$1000,3,0)),"",(VLOOKUP(B25,'4x100m.'!$E$8:$G$1000,3,0)))</f>
        <v>11</v>
      </c>
      <c r="M25" s="354">
        <f>IF(ISERROR(VLOOKUP(B25,'Genel Puan Tablosu'!$B$8:$M$19,12,0)),"",(VLOOKUP(B25,'Genel Puan Tablosu'!$B$8:$M$19,12,0)))</f>
        <v>41</v>
      </c>
      <c r="N25" s="354">
        <f t="shared" si="1"/>
        <v>39</v>
      </c>
      <c r="O25" s="355">
        <f t="shared" si="2"/>
        <v>80</v>
      </c>
    </row>
    <row r="26" spans="1:15" ht="49.5" customHeight="1">
      <c r="A26" s="271">
        <v>3</v>
      </c>
      <c r="B26" s="359" t="s">
        <v>520</v>
      </c>
      <c r="C26" s="341">
        <f>IF(ISERROR(VLOOKUP(B26,'100m.Eng'!$E$8:$F$990,2,0)),"",(VLOOKUP(B26,'100m.Eng'!$E$8:$H$990,2,0)))</f>
        <v>2006</v>
      </c>
      <c r="D26" s="342">
        <f>IF(ISERROR(VLOOKUP(B26,'100m.Eng'!$E$8:$G$990,3,0)),"",(VLOOKUP(B26,'100m.Eng'!$E$8:$G$990,3,0)))</f>
        <v>5</v>
      </c>
      <c r="E26" s="368">
        <f>IF(ISERROR(VLOOKUP(B26,Cirit!$F$8:$K$980,6,0)),"",(VLOOKUP(B26,Cirit!$F$8:$K$980,6,0)))</f>
        <v>3189</v>
      </c>
      <c r="F26" s="369">
        <f>IF(ISERROR(VLOOKUP(B26,Cirit!$F$8:$L$980,7,0)),"",(VLOOKUP(B26,Cirit!$F$8:$L$980,7,0)))</f>
        <v>9</v>
      </c>
      <c r="G26" s="370">
        <f>IF(ISERROR(VLOOKUP(B26,'800m.'!$E$8:$F$986,2,0)),"",(VLOOKUP(B26,'800m.'!$E$8:$H$986,2,0)))</f>
        <v>22625</v>
      </c>
      <c r="H26" s="346">
        <f>IF(ISERROR(VLOOKUP(B26,'800m.'!$E$8:$G$986,3,0)),"",(VLOOKUP(B26,'800m.'!$E$8:$G$986,3,0)))</f>
        <v>8</v>
      </c>
      <c r="I26" s="343">
        <f>IF(ISERROR(VLOOKUP(B26,Yüksek!$F$8:$BO$995,62,0)),"",(VLOOKUP(B26,Yüksek!$F$8:$BO$995,62,0)))</f>
        <v>137</v>
      </c>
      <c r="J26" s="344">
        <f>IF(ISERROR(VLOOKUP(B26,Yüksek!$F$8:$BP$995,63,0)),"",(VLOOKUP(B26,Yüksek!$F$8:$BP$995,63,0)))</f>
        <v>6</v>
      </c>
      <c r="K26" s="370">
        <f>IF(ISERROR(VLOOKUP(B26,'4x100m.'!$E$8:$F$1000,2,0)),"",(VLOOKUP(B26,'4x100m.'!$E$8:$H$1000,2,0)))</f>
        <v>5420</v>
      </c>
      <c r="L26" s="346">
        <f>IF(ISERROR(VLOOKUP(B26,'4x100m.'!$E$8:$G$1000,3,0)),"",(VLOOKUP(B26,'4x100m.'!$E$8:$G$1000,3,0)))</f>
        <v>9</v>
      </c>
      <c r="M26" s="354">
        <f>IF(ISERROR(VLOOKUP(B26,'Genel Puan Tablosu'!$B$8:$M$19,12,0)),"",(VLOOKUP(B26,'Genel Puan Tablosu'!$B$8:$M$19,12,0)))</f>
        <v>40</v>
      </c>
      <c r="N26" s="354">
        <f t="shared" si="1"/>
        <v>37</v>
      </c>
      <c r="O26" s="355">
        <f t="shared" si="2"/>
        <v>77</v>
      </c>
    </row>
    <row r="27" spans="1:15" ht="49.5" customHeight="1">
      <c r="A27" s="271">
        <v>4</v>
      </c>
      <c r="B27" s="359" t="s">
        <v>504</v>
      </c>
      <c r="C27" s="341">
        <f>IF(ISERROR(VLOOKUP(B27,'100m.Eng'!$E$8:$F$990,2,0)),"",(VLOOKUP(B27,'100m.Eng'!$E$8:$H$990,2,0)))</f>
        <v>1543</v>
      </c>
      <c r="D27" s="342">
        <f>IF(ISERROR(VLOOKUP(B27,'100m.Eng'!$E$8:$G$990,3,0)),"",(VLOOKUP(B27,'100m.Eng'!$E$8:$G$990,3,0)))</f>
        <v>12</v>
      </c>
      <c r="E27" s="368">
        <f>IF(ISERROR(VLOOKUP(B27,Cirit!$F$8:$K$980,6,0)),"",(VLOOKUP(B27,Cirit!$F$8:$K$980,6,0)))</f>
        <v>3293</v>
      </c>
      <c r="F27" s="369">
        <f>IF(ISERROR(VLOOKUP(B27,Cirit!$F$8:$L$980,7,0)),"",(VLOOKUP(B27,Cirit!$F$8:$L$980,7,0)))</f>
        <v>11</v>
      </c>
      <c r="G27" s="370">
        <f>IF(ISERROR(VLOOKUP(B27,'800m.'!$E$8:$F$986,2,0)),"",(VLOOKUP(B27,'800m.'!$E$8:$H$986,2,0)))</f>
        <v>23950</v>
      </c>
      <c r="H27" s="346">
        <f>IF(ISERROR(VLOOKUP(B27,'800m.'!$E$8:$G$986,3,0)),"",(VLOOKUP(B27,'800m.'!$E$8:$G$986,3,0)))</f>
        <v>3</v>
      </c>
      <c r="I27" s="343">
        <f>IF(ISERROR(VLOOKUP(B27,Yüksek!$F$8:$BO$995,62,0)),"",(VLOOKUP(B27,Yüksek!$F$8:$BO$995,62,0)))</f>
        <v>146</v>
      </c>
      <c r="J27" s="344">
        <f>IF(ISERROR(VLOOKUP(B27,Yüksek!$F$8:$BP$995,63,0)),"",(VLOOKUP(B27,Yüksek!$F$8:$BP$995,63,0)))</f>
        <v>10</v>
      </c>
      <c r="K27" s="370" t="str">
        <f>IF(ISERROR(VLOOKUP(B27,'4x100m.'!$E$8:$F$1000,2,0)),"",(VLOOKUP(B27,'4x100m.'!$E$8:$H$1000,2,0)))</f>
        <v>DNF</v>
      </c>
      <c r="L27" s="346">
        <f>IF(ISERROR(VLOOKUP(B27,'4x100m.'!$E$8:$G$1000,3,0)),"",(VLOOKUP(B27,'4x100m.'!$E$8:$G$1000,3,0)))</f>
        <v>0</v>
      </c>
      <c r="M27" s="354">
        <f>IF(ISERROR(VLOOKUP(B27,'Genel Puan Tablosu'!$B$8:$M$19,12,0)),"",(VLOOKUP(B27,'Genel Puan Tablosu'!$B$8:$M$19,12,0)))</f>
        <v>38</v>
      </c>
      <c r="N27" s="354">
        <f t="shared" si="1"/>
        <v>36</v>
      </c>
      <c r="O27" s="355">
        <f t="shared" si="2"/>
        <v>74</v>
      </c>
    </row>
    <row r="28" spans="1:15" ht="49.5" customHeight="1">
      <c r="A28" s="271">
        <v>5</v>
      </c>
      <c r="B28" s="359" t="s">
        <v>510</v>
      </c>
      <c r="C28" s="341">
        <f>IF(ISERROR(VLOOKUP(B28,'100m.Eng'!$E$8:$F$990,2,0)),"",(VLOOKUP(B28,'100m.Eng'!$E$8:$H$990,2,0)))</f>
        <v>1696</v>
      </c>
      <c r="D28" s="342">
        <f>IF(ISERROR(VLOOKUP(B28,'100m.Eng'!$E$8:$G$990,3,0)),"",(VLOOKUP(B28,'100m.Eng'!$E$8:$G$990,3,0)))</f>
        <v>11</v>
      </c>
      <c r="E28" s="368">
        <f>IF(ISERROR(VLOOKUP(B28,Cirit!$F$8:$K$980,6,0)),"",(VLOOKUP(B28,Cirit!$F$8:$K$980,6,0)))</f>
        <v>2734</v>
      </c>
      <c r="F28" s="369">
        <f>IF(ISERROR(VLOOKUP(B28,Cirit!$F$8:$L$980,7,0)),"",(VLOOKUP(B28,Cirit!$F$8:$L$980,7,0)))</f>
        <v>5</v>
      </c>
      <c r="G28" s="370">
        <f>IF(ISERROR(VLOOKUP(B28,'800m.'!$E$8:$F$986,2,0)),"",(VLOOKUP(B28,'800m.'!$E$8:$H$986,2,0)))</f>
        <v>22346</v>
      </c>
      <c r="H28" s="346">
        <f>IF(ISERROR(VLOOKUP(B28,'800m.'!$E$8:$G$986,3,0)),"",(VLOOKUP(B28,'800m.'!$E$8:$G$986,3,0)))</f>
        <v>11</v>
      </c>
      <c r="I28" s="343">
        <f>IF(ISERROR(VLOOKUP(B28,Yüksek!$F$8:$BO$995,62,0)),"",(VLOOKUP(B28,Yüksek!$F$8:$BO$995,62,0)))</f>
        <v>137</v>
      </c>
      <c r="J28" s="344">
        <f>IF(ISERROR(VLOOKUP(B28,Yüksek!$F$8:$BP$995,63,0)),"",(VLOOKUP(B28,Yüksek!$F$8:$BP$995,63,0)))</f>
        <v>8</v>
      </c>
      <c r="K28" s="370">
        <f>IF(ISERROR(VLOOKUP(B28,'4x100m.'!$E$8:$F$1000,2,0)),"",(VLOOKUP(B28,'4x100m.'!$E$8:$H$1000,2,0)))</f>
        <v>5457</v>
      </c>
      <c r="L28" s="346">
        <f>IF(ISERROR(VLOOKUP(B28,'4x100m.'!$E$8:$G$1000,3,0)),"",(VLOOKUP(B28,'4x100m.'!$E$8:$G$1000,3,0)))</f>
        <v>7</v>
      </c>
      <c r="M28" s="354">
        <f>IF(ISERROR(VLOOKUP(B28,'Genel Puan Tablosu'!$B$8:$M$19,12,0)),"",(VLOOKUP(B28,'Genel Puan Tablosu'!$B$8:$M$19,12,0)))</f>
        <v>32</v>
      </c>
      <c r="N28" s="354">
        <f t="shared" si="1"/>
        <v>42</v>
      </c>
      <c r="O28" s="355">
        <f t="shared" si="2"/>
        <v>74</v>
      </c>
    </row>
    <row r="29" spans="1:15" ht="49.5" customHeight="1">
      <c r="A29" s="271">
        <v>6</v>
      </c>
      <c r="B29" s="359" t="s">
        <v>526</v>
      </c>
      <c r="C29" s="341">
        <f>IF(ISERROR(VLOOKUP(B29,'100m.Eng'!$E$8:$F$990,2,0)),"",(VLOOKUP(B29,'100m.Eng'!$E$8:$H$990,2,0)))</f>
        <v>1712</v>
      </c>
      <c r="D29" s="342">
        <f>IF(ISERROR(VLOOKUP(B29,'100m.Eng'!$E$8:$G$990,3,0)),"",(VLOOKUP(B29,'100m.Eng'!$E$8:$G$990,3,0)))</f>
        <v>10</v>
      </c>
      <c r="E29" s="368">
        <f>IF(ISERROR(VLOOKUP(B29,Cirit!$F$8:$K$980,6,0)),"",(VLOOKUP(B29,Cirit!$F$8:$K$980,6,0)))</f>
        <v>1997</v>
      </c>
      <c r="F29" s="369">
        <f>IF(ISERROR(VLOOKUP(B29,Cirit!$F$8:$L$980,7,0)),"",(VLOOKUP(B29,Cirit!$F$8:$L$980,7,0)))</f>
        <v>2</v>
      </c>
      <c r="G29" s="370">
        <f>IF(ISERROR(VLOOKUP(B29,'800m.'!$E$8:$F$986,2,0)),"",(VLOOKUP(B29,'800m.'!$E$8:$H$986,2,0)))</f>
        <v>25593</v>
      </c>
      <c r="H29" s="346">
        <f>IF(ISERROR(VLOOKUP(B29,'800m.'!$E$8:$G$986,3,0)),"",(VLOOKUP(B29,'800m.'!$E$8:$G$986,3,0)))</f>
        <v>1</v>
      </c>
      <c r="I29" s="343">
        <f>IF(ISERROR(VLOOKUP(B29,Yüksek!$F$8:$BO$995,62,0)),"",(VLOOKUP(B29,Yüksek!$F$8:$BO$995,62,0)))</f>
        <v>140</v>
      </c>
      <c r="J29" s="344">
        <f>IF(ISERROR(VLOOKUP(B29,Yüksek!$F$8:$BP$995,63,0)),"",(VLOOKUP(B29,Yüksek!$F$8:$BP$995,63,0)))</f>
        <v>9</v>
      </c>
      <c r="K29" s="370">
        <f>IF(ISERROR(VLOOKUP(B29,'4x100m.'!$E$8:$F$1000,2,0)),"",(VLOOKUP(B29,'4x100m.'!$E$8:$H$1000,2,0)))</f>
        <v>5426</v>
      </c>
      <c r="L29" s="346">
        <f>IF(ISERROR(VLOOKUP(B29,'4x100m.'!$E$8:$G$1000,3,0)),"",(VLOOKUP(B29,'4x100m.'!$E$8:$G$1000,3,0)))</f>
        <v>8</v>
      </c>
      <c r="M29" s="354">
        <f>IF(ISERROR(VLOOKUP(B29,'Genel Puan Tablosu'!$B$8:$M$19,12,0)),"",(VLOOKUP(B29,'Genel Puan Tablosu'!$B$8:$M$19,12,0)))</f>
        <v>42</v>
      </c>
      <c r="N29" s="354">
        <f t="shared" si="1"/>
        <v>30</v>
      </c>
      <c r="O29" s="355">
        <f t="shared" si="2"/>
        <v>72</v>
      </c>
    </row>
    <row r="30" spans="1:15" ht="49.5" customHeight="1">
      <c r="A30" s="271">
        <v>7</v>
      </c>
      <c r="B30" s="359" t="s">
        <v>553</v>
      </c>
      <c r="C30" s="341">
        <f>IF(ISERROR(VLOOKUP(B30,'100m.Eng'!$E$8:$F$990,2,0)),"",(VLOOKUP(B30,'100m.Eng'!$E$8:$H$990,2,0)))</f>
        <v>1723</v>
      </c>
      <c r="D30" s="342">
        <f>IF(ISERROR(VLOOKUP(B30,'100m.Eng'!$E$8:$G$990,3,0)),"",(VLOOKUP(B30,'100m.Eng'!$E$8:$G$990,3,0)))</f>
        <v>9</v>
      </c>
      <c r="E30" s="368">
        <f>IF(ISERROR(VLOOKUP(B30,Cirit!$F$8:$K$980,6,0)),"",(VLOOKUP(B30,Cirit!$F$8:$K$980,6,0)))</f>
        <v>4121</v>
      </c>
      <c r="F30" s="369">
        <f>IF(ISERROR(VLOOKUP(B30,Cirit!$F$8:$L$980,7,0)),"",(VLOOKUP(B30,Cirit!$F$8:$L$980,7,0)))</f>
        <v>12</v>
      </c>
      <c r="G30" s="370">
        <f>IF(ISERROR(VLOOKUP(B30,'800m.'!$E$8:$F$986,2,0)),"",(VLOOKUP(B30,'800m.'!$E$8:$H$986,2,0)))</f>
        <v>24870</v>
      </c>
      <c r="H30" s="346">
        <f>IF(ISERROR(VLOOKUP(B30,'800m.'!$E$8:$G$986,3,0)),"",(VLOOKUP(B30,'800m.'!$E$8:$G$986,3,0)))</f>
        <v>2</v>
      </c>
      <c r="I30" s="343">
        <f>IF(ISERROR(VLOOKUP(B30,Yüksek!$F$8:$BO$995,62,0)),"",(VLOOKUP(B30,Yüksek!$F$8:$BO$995,62,0)))</f>
        <v>128</v>
      </c>
      <c r="J30" s="344">
        <f>IF(ISERROR(VLOOKUP(B30,Yüksek!$F$8:$BP$995,63,0)),"",(VLOOKUP(B30,Yüksek!$F$8:$BP$995,63,0)))</f>
        <v>4</v>
      </c>
      <c r="K30" s="370">
        <f>IF(ISERROR(VLOOKUP(B30,'4x100m.'!$E$8:$F$1000,2,0)),"",(VLOOKUP(B30,'4x100m.'!$E$8:$H$1000,2,0)))</f>
        <v>5412</v>
      </c>
      <c r="L30" s="346">
        <f>IF(ISERROR(VLOOKUP(B30,'4x100m.'!$E$8:$G$1000,3,0)),"",(VLOOKUP(B30,'4x100m.'!$E$8:$G$1000,3,0)))</f>
        <v>10</v>
      </c>
      <c r="M30" s="354">
        <f>IF(ISERROR(VLOOKUP(B30,'Genel Puan Tablosu'!$B$8:$M$19,12,0)),"",(VLOOKUP(B30,'Genel Puan Tablosu'!$B$8:$M$19,12,0)))</f>
        <v>33</v>
      </c>
      <c r="N30" s="354">
        <f t="shared" si="1"/>
        <v>37</v>
      </c>
      <c r="O30" s="355">
        <f t="shared" si="2"/>
        <v>70</v>
      </c>
    </row>
    <row r="31" spans="1:15" ht="49.5" customHeight="1">
      <c r="A31" s="271">
        <v>8</v>
      </c>
      <c r="B31" s="359" t="s">
        <v>563</v>
      </c>
      <c r="C31" s="341">
        <f>IF(ISERROR(VLOOKUP(B31,'100m.Eng'!$E$8:$F$990,2,0)),"",(VLOOKUP(B31,'100m.Eng'!$E$8:$H$990,2,0)))</f>
        <v>1853</v>
      </c>
      <c r="D31" s="342">
        <f>IF(ISERROR(VLOOKUP(B31,'100m.Eng'!$E$8:$G$990,3,0)),"",(VLOOKUP(B31,'100m.Eng'!$E$8:$G$990,3,0)))</f>
        <v>7</v>
      </c>
      <c r="E31" s="368">
        <f>IF(ISERROR(VLOOKUP(B31,Cirit!$F$8:$K$980,6,0)),"",(VLOOKUP(B31,Cirit!$F$8:$K$980,6,0)))</f>
        <v>2813</v>
      </c>
      <c r="F31" s="369">
        <f>IF(ISERROR(VLOOKUP(B31,Cirit!$F$8:$L$980,7,0)),"",(VLOOKUP(B31,Cirit!$F$8:$L$980,7,0)))</f>
        <v>6</v>
      </c>
      <c r="G31" s="370">
        <f>IF(ISERROR(VLOOKUP(B31,'800m.'!$E$8:$F$986,2,0)),"",(VLOOKUP(B31,'800m.'!$E$8:$H$986,2,0)))</f>
        <v>22891</v>
      </c>
      <c r="H31" s="346">
        <f>IF(ISERROR(VLOOKUP(B31,'800m.'!$E$8:$G$986,3,0)),"",(VLOOKUP(B31,'800m.'!$E$8:$G$986,3,0)))</f>
        <v>7</v>
      </c>
      <c r="I31" s="343">
        <f>IF(ISERROR(VLOOKUP(B31,Yüksek!$F$8:$BO$995,62,0)),"",(VLOOKUP(B31,Yüksek!$F$8:$BO$995,62,0)))</f>
        <v>137</v>
      </c>
      <c r="J31" s="344">
        <f>IF(ISERROR(VLOOKUP(B31,Yüksek!$F$8:$BP$995,63,0)),"",(VLOOKUP(B31,Yüksek!$F$8:$BP$995,63,0)))</f>
        <v>7</v>
      </c>
      <c r="K31" s="370">
        <f>IF(ISERROR(VLOOKUP(B31,'4x100m.'!$E$8:$F$1000,2,0)),"",(VLOOKUP(B31,'4x100m.'!$E$8:$H$1000,2,0)))</f>
        <v>5507</v>
      </c>
      <c r="L31" s="346">
        <f>IF(ISERROR(VLOOKUP(B31,'4x100m.'!$E$8:$G$1000,3,0)),"",(VLOOKUP(B31,'4x100m.'!$E$8:$G$1000,3,0)))</f>
        <v>5</v>
      </c>
      <c r="M31" s="354">
        <f>IF(ISERROR(VLOOKUP(B31,'Genel Puan Tablosu'!$B$8:$M$19,12,0)),"",(VLOOKUP(B31,'Genel Puan Tablosu'!$B$8:$M$19,12,0)))</f>
        <v>29</v>
      </c>
      <c r="N31" s="354">
        <f t="shared" si="1"/>
        <v>32</v>
      </c>
      <c r="O31" s="355">
        <f t="shared" si="2"/>
        <v>61</v>
      </c>
    </row>
    <row r="32" spans="1:15" ht="49.5" customHeight="1">
      <c r="A32" s="271">
        <v>9</v>
      </c>
      <c r="B32" s="359" t="s">
        <v>548</v>
      </c>
      <c r="C32" s="341">
        <f>IF(ISERROR(VLOOKUP(B32,'100m.Eng'!$E$8:$F$990,2,0)),"",(VLOOKUP(B32,'100m.Eng'!$E$8:$H$990,2,0)))</f>
        <v>2038</v>
      </c>
      <c r="D32" s="342">
        <f>IF(ISERROR(VLOOKUP(B32,'100m.Eng'!$E$8:$G$990,3,0)),"",(VLOOKUP(B32,'100m.Eng'!$E$8:$G$990,3,0)))</f>
        <v>3</v>
      </c>
      <c r="E32" s="368">
        <f>IF(ISERROR(VLOOKUP(B32,Cirit!$F$8:$K$980,6,0)),"",(VLOOKUP(B32,Cirit!$F$8:$K$980,6,0)))</f>
        <v>3210</v>
      </c>
      <c r="F32" s="369">
        <f>IF(ISERROR(VLOOKUP(B32,Cirit!$F$8:$L$980,7,0)),"",(VLOOKUP(B32,Cirit!$F$8:$L$980,7,0)))</f>
        <v>10</v>
      </c>
      <c r="G32" s="370">
        <f>IF(ISERROR(VLOOKUP(B32,'800m.'!$E$8:$F$986,2,0)),"",(VLOOKUP(B32,'800m.'!$E$8:$H$986,2,0)))</f>
        <v>23701</v>
      </c>
      <c r="H32" s="346">
        <f>IF(ISERROR(VLOOKUP(B32,'800m.'!$E$8:$G$986,3,0)),"",(VLOOKUP(B32,'800m.'!$E$8:$G$986,3,0)))</f>
        <v>4</v>
      </c>
      <c r="I32" s="343">
        <f>IF(ISERROR(VLOOKUP(B32,Yüksek!$F$8:$BO$995,62,0)),"",(VLOOKUP(B32,Yüksek!$F$8:$BO$995,62,0)))</f>
        <v>131</v>
      </c>
      <c r="J32" s="344">
        <f>IF(ISERROR(VLOOKUP(B32,Yüksek!$F$8:$BP$995,63,0)),"",(VLOOKUP(B32,Yüksek!$F$8:$BP$995,63,0)))</f>
        <v>5</v>
      </c>
      <c r="K32" s="370">
        <f>IF(ISERROR(VLOOKUP(B32,'4x100m.'!$E$8:$F$1000,2,0)),"",(VLOOKUP(B32,'4x100m.'!$E$8:$H$1000,2,0)))</f>
        <v>5582</v>
      </c>
      <c r="L32" s="346">
        <f>IF(ISERROR(VLOOKUP(B32,'4x100m.'!$E$8:$G$1000,3,0)),"",(VLOOKUP(B32,'4x100m.'!$E$8:$G$1000,3,0)))</f>
        <v>4</v>
      </c>
      <c r="M32" s="354">
        <f>IF(ISERROR(VLOOKUP(B32,'Genel Puan Tablosu'!$B$8:$M$19,12,0)),"",(VLOOKUP(B32,'Genel Puan Tablosu'!$B$8:$M$19,12,0)))</f>
        <v>26</v>
      </c>
      <c r="N32" s="354">
        <f t="shared" si="1"/>
        <v>26</v>
      </c>
      <c r="O32" s="355">
        <f t="shared" si="2"/>
        <v>52</v>
      </c>
    </row>
    <row r="33" spans="1:15" ht="49.5" customHeight="1">
      <c r="A33" s="271">
        <v>10</v>
      </c>
      <c r="B33" s="359" t="s">
        <v>490</v>
      </c>
      <c r="C33" s="341">
        <f>IF(ISERROR(VLOOKUP(B33,'100m.Eng'!$E$8:$F$990,2,0)),"",(VLOOKUP(B33,'100m.Eng'!$E$8:$H$990,2,0)))</f>
        <v>1866</v>
      </c>
      <c r="D33" s="342">
        <f>IF(ISERROR(VLOOKUP(B33,'100m.Eng'!$E$8:$G$990,3,0)),"",(VLOOKUP(B33,'100m.Eng'!$E$8:$G$990,3,0)))</f>
        <v>6</v>
      </c>
      <c r="E33" s="368">
        <f>IF(ISERROR(VLOOKUP(B33,Cirit!$F$8:$K$980,6,0)),"",(VLOOKUP(B33,Cirit!$F$8:$K$980,6,0)))</f>
        <v>2405</v>
      </c>
      <c r="F33" s="369">
        <f>IF(ISERROR(VLOOKUP(B33,Cirit!$F$8:$L$980,7,0)),"",(VLOOKUP(B33,Cirit!$F$8:$L$980,7,0)))</f>
        <v>4</v>
      </c>
      <c r="G33" s="370">
        <f>IF(ISERROR(VLOOKUP(B33,'800m.'!$E$8:$F$986,2,0)),"",(VLOOKUP(B33,'800m.'!$E$8:$H$986,2,0)))</f>
        <v>22521</v>
      </c>
      <c r="H33" s="346">
        <f>IF(ISERROR(VLOOKUP(B33,'800m.'!$E$8:$G$986,3,0)),"",(VLOOKUP(B33,'800m.'!$E$8:$G$986,3,0)))</f>
        <v>9</v>
      </c>
      <c r="I33" s="343">
        <f>IF(ISERROR(VLOOKUP(B33,Yüksek!$F$8:$BO$995,62,0)),"",(VLOOKUP(B33,Yüksek!$F$8:$BO$995,62,0)))</f>
        <v>125</v>
      </c>
      <c r="J33" s="344">
        <f>IF(ISERROR(VLOOKUP(B33,Yüksek!$F$8:$BP$995,63,0)),"",(VLOOKUP(B33,Yüksek!$F$8:$BP$995,63,0)))</f>
        <v>3</v>
      </c>
      <c r="K33" s="370">
        <f>IF(ISERROR(VLOOKUP(B33,'4x100m.'!$E$8:$F$1000,2,0)),"",(VLOOKUP(B33,'4x100m.'!$E$8:$H$1000,2,0)))</f>
        <v>5502</v>
      </c>
      <c r="L33" s="346">
        <f>IF(ISERROR(VLOOKUP(B33,'4x100m.'!$E$8:$G$1000,3,0)),"",(VLOOKUP(B33,'4x100m.'!$E$8:$G$1000,3,0)))</f>
        <v>6</v>
      </c>
      <c r="M33" s="354">
        <f>IF(ISERROR(VLOOKUP(B33,'Genel Puan Tablosu'!$B$8:$M$19,12,0)),"",(VLOOKUP(B33,'Genel Puan Tablosu'!$B$8:$M$19,12,0)))</f>
        <v>21</v>
      </c>
      <c r="N33" s="354">
        <f t="shared" si="1"/>
        <v>28</v>
      </c>
      <c r="O33" s="355">
        <f t="shared" si="2"/>
        <v>49</v>
      </c>
    </row>
    <row r="34" spans="1:15" ht="49.5" customHeight="1">
      <c r="A34" s="271">
        <v>11</v>
      </c>
      <c r="B34" s="359" t="s">
        <v>484</v>
      </c>
      <c r="C34" s="341">
        <f>IF(ISERROR(VLOOKUP(B34,'100m.Eng'!$E$8:$F$990,2,0)),"",(VLOOKUP(B34,'100m.Eng'!$E$8:$H$990,2,0)))</f>
        <v>2064</v>
      </c>
      <c r="D34" s="342">
        <f>IF(ISERROR(VLOOKUP(B34,'100m.Eng'!$E$8:$G$990,3,0)),"",(VLOOKUP(B34,'100m.Eng'!$E$8:$G$990,3,0)))</f>
        <v>1</v>
      </c>
      <c r="E34" s="368">
        <f>IF(ISERROR(VLOOKUP(B34,Cirit!$F$8:$K$980,6,0)),"",(VLOOKUP(B34,Cirit!$F$8:$K$980,6,0)))</f>
        <v>2279</v>
      </c>
      <c r="F34" s="369">
        <f>IF(ISERROR(VLOOKUP(B34,Cirit!$F$8:$L$980,7,0)),"",(VLOOKUP(B34,Cirit!$F$8:$L$980,7,0)))</f>
        <v>3</v>
      </c>
      <c r="G34" s="370">
        <f>IF(ISERROR(VLOOKUP(B34,'800m.'!$E$8:$F$986,2,0)),"",(VLOOKUP(B34,'800m.'!$E$8:$H$986,2,0)))</f>
        <v>22137</v>
      </c>
      <c r="H34" s="346">
        <f>IF(ISERROR(VLOOKUP(B34,'800m.'!$E$8:$G$986,3,0)),"",(VLOOKUP(B34,'800m.'!$E$8:$G$986,3,0)))</f>
        <v>12</v>
      </c>
      <c r="I34" s="343">
        <f>IF(ISERROR(VLOOKUP(B34,Yüksek!$F$8:$BO$995,62,0)),"",(VLOOKUP(B34,Yüksek!$F$8:$BO$995,62,0)))</f>
        <v>120</v>
      </c>
      <c r="J34" s="344">
        <f>IF(ISERROR(VLOOKUP(B34,Yüksek!$F$8:$BP$995,63,0)),"",(VLOOKUP(B34,Yüksek!$F$8:$BP$995,63,0)))</f>
        <v>2</v>
      </c>
      <c r="K34" s="370">
        <f>IF(ISERROR(VLOOKUP(B34,'4x100m.'!$E$8:$F$1000,2,0)),"",(VLOOKUP(B34,'4x100m.'!$E$8:$H$1000,2,0)))</f>
        <v>5910</v>
      </c>
      <c r="L34" s="346">
        <f>IF(ISERROR(VLOOKUP(B34,'4x100m.'!$E$8:$G$1000,3,0)),"",(VLOOKUP(B34,'4x100m.'!$E$8:$G$1000,3,0)))</f>
        <v>2</v>
      </c>
      <c r="M34" s="354">
        <f>IF(ISERROR(VLOOKUP(B34,'Genel Puan Tablosu'!$B$8:$M$19,12,0)),"",(VLOOKUP(B34,'Genel Puan Tablosu'!$B$8:$M$19,12,0)))</f>
        <v>22</v>
      </c>
      <c r="N34" s="354">
        <f t="shared" si="1"/>
        <v>20</v>
      </c>
      <c r="O34" s="355">
        <f t="shared" si="2"/>
        <v>42</v>
      </c>
    </row>
    <row r="35" spans="1:15" ht="49.5" customHeight="1">
      <c r="A35" s="271">
        <v>12</v>
      </c>
      <c r="B35" s="359" t="s">
        <v>495</v>
      </c>
      <c r="C35" s="341">
        <f>IF(ISERROR(VLOOKUP(B35,'100m.Eng'!$E$8:$F$990,2,0)),"",(VLOOKUP(B35,'100m.Eng'!$E$8:$H$990,2,0)))</f>
        <v>2059</v>
      </c>
      <c r="D35" s="342">
        <f>IF(ISERROR(VLOOKUP(B35,'100m.Eng'!$E$8:$G$990,3,0)),"",(VLOOKUP(B35,'100m.Eng'!$E$8:$G$990,3,0)))</f>
        <v>2</v>
      </c>
      <c r="E35" s="368">
        <f>IF(ISERROR(VLOOKUP(B35,Cirit!$F$8:$K$980,6,0)),"",(VLOOKUP(B35,Cirit!$F$8:$K$980,6,0)))</f>
        <v>1634</v>
      </c>
      <c r="F35" s="369">
        <f>IF(ISERROR(VLOOKUP(B35,Cirit!$F$8:$L$980,7,0)),"",(VLOOKUP(B35,Cirit!$F$8:$L$980,7,0)))</f>
        <v>1</v>
      </c>
      <c r="G35" s="370">
        <f>IF(ISERROR(VLOOKUP(B35,'800m.'!$E$8:$F$986,2,0)),"",(VLOOKUP(B35,'800m.'!$E$8:$H$986,2,0)))</f>
        <v>22398</v>
      </c>
      <c r="H35" s="346">
        <f>IF(ISERROR(VLOOKUP(B35,'800m.'!$E$8:$G$986,3,0)),"",(VLOOKUP(B35,'800m.'!$E$8:$G$986,3,0)))</f>
        <v>10</v>
      </c>
      <c r="I35" s="343" t="str">
        <f>IF(ISERROR(VLOOKUP(B35,Yüksek!$F$8:$BO$995,62,0)),"",(VLOOKUP(B35,Yüksek!$F$8:$BO$995,62,0)))</f>
        <v>NM</v>
      </c>
      <c r="J35" s="344">
        <f>IF(ISERROR(VLOOKUP(B35,Yüksek!$F$8:$BP$995,63,0)),"",(VLOOKUP(B35,Yüksek!$F$8:$BP$995,63,0)))</f>
        <v>0</v>
      </c>
      <c r="K35" s="370">
        <f>IF(ISERROR(VLOOKUP(B35,'4x100m.'!$E$8:$F$1000,2,0)),"",(VLOOKUP(B35,'4x100m.'!$E$8:$H$1000,2,0)))</f>
        <v>5665</v>
      </c>
      <c r="L35" s="346">
        <f>IF(ISERROR(VLOOKUP(B35,'4x100m.'!$E$8:$G$1000,3,0)),"",(VLOOKUP(B35,'4x100m.'!$E$8:$G$1000,3,0)))</f>
        <v>3</v>
      </c>
      <c r="M35" s="354">
        <f>IF(ISERROR(VLOOKUP(B35,'Genel Puan Tablosu'!$B$8:$M$19,12,0)),"",(VLOOKUP(B35,'Genel Puan Tablosu'!$B$8:$M$19,12,0)))</f>
        <v>24</v>
      </c>
      <c r="N35" s="354">
        <f t="shared" si="1"/>
        <v>16</v>
      </c>
      <c r="O35" s="355">
        <f t="shared" si="2"/>
        <v>40</v>
      </c>
    </row>
    <row r="36" ht="24" customHeight="1"/>
    <row r="37" ht="24" customHeight="1"/>
    <row r="38" ht="24" customHeight="1"/>
    <row r="39" ht="24" customHeight="1"/>
    <row r="40" ht="22.5" customHeight="1"/>
    <row r="43" ht="50.25" customHeight="1"/>
    <row r="44" ht="50.25" customHeight="1"/>
    <row r="45" ht="50.25" customHeight="1"/>
    <row r="46" ht="50.25" customHeight="1"/>
    <row r="47" ht="50.25" customHeight="1"/>
    <row r="48" ht="50.25" customHeight="1"/>
    <row r="49" ht="50.25" customHeight="1"/>
    <row r="50" ht="50.25" customHeight="1"/>
    <row r="53" ht="61.5" customHeight="1"/>
    <row r="54" ht="61.5" customHeight="1"/>
    <row r="55" ht="61.5" customHeight="1"/>
    <row r="56" ht="61.5" customHeight="1"/>
    <row r="57" ht="61.5" customHeight="1"/>
    <row r="58" ht="61.5" customHeight="1"/>
    <row r="59" ht="61.5" customHeight="1"/>
    <row r="60" ht="61.5" customHeight="1"/>
  </sheetData>
  <sheetProtection selectLockedCells="1" sort="0" selectUnlockedCells="1"/>
  <mergeCells count="25">
    <mergeCell ref="A22:A23"/>
    <mergeCell ref="C6:D6"/>
    <mergeCell ref="G6:H6"/>
    <mergeCell ref="L5:O5"/>
    <mergeCell ref="A4:O4"/>
    <mergeCell ref="B6:B7"/>
    <mergeCell ref="A20:O20"/>
    <mergeCell ref="E6:F6"/>
    <mergeCell ref="K6:L6"/>
    <mergeCell ref="A21:O21"/>
    <mergeCell ref="I6:J6"/>
    <mergeCell ref="A1:O1"/>
    <mergeCell ref="A2:O2"/>
    <mergeCell ref="A3:O3"/>
    <mergeCell ref="M6:M7"/>
    <mergeCell ref="A6:A7"/>
    <mergeCell ref="G22:H22"/>
    <mergeCell ref="I22:J22"/>
    <mergeCell ref="K22:L22"/>
    <mergeCell ref="O22:O23"/>
    <mergeCell ref="N22:N23"/>
    <mergeCell ref="B22:B23"/>
    <mergeCell ref="M22:M23"/>
    <mergeCell ref="C22:D22"/>
    <mergeCell ref="E22:F22"/>
  </mergeCells>
  <hyperlinks>
    <hyperlink ref="A3:O3" location="'YARIŞMA PROGRAMI'!A1" display="GENEL PUAN TABLOSU"/>
    <hyperlink ref="A20:O20"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4" r:id="rId2"/>
  <rowBreaks count="1" manualBreakCount="1">
    <brk id="19"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Zafer Yilmaz Sayir</cp:lastModifiedBy>
  <cp:lastPrinted>2014-05-18T14:12:12Z</cp:lastPrinted>
  <dcterms:created xsi:type="dcterms:W3CDTF">2004-05-10T13:01:28Z</dcterms:created>
  <dcterms:modified xsi:type="dcterms:W3CDTF">2014-05-18T14:12:37Z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