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70" windowWidth="15480" windowHeight="5685" tabRatio="939" activeTab="8"/>
  </bookViews>
  <sheets>
    <sheet name="1.GÜN START LİSTE" sheetId="1" r:id="rId1"/>
    <sheet name="BİLGİLERİ" sheetId="2" r:id="rId2"/>
    <sheet name="YARIŞMA PROGRAMI" sheetId="3" r:id="rId3"/>
    <sheet name="100m." sheetId="4" r:id="rId4"/>
    <sheet name="Uzun" sheetId="5" r:id="rId5"/>
    <sheet name="Yüksek" sheetId="6" r:id="rId6"/>
    <sheet name="Gülle" sheetId="7" r:id="rId7"/>
    <sheet name="400m" sheetId="8" r:id="rId8"/>
    <sheet name="Genel Puan Tablosu" sheetId="9" r:id="rId9"/>
    <sheet name="110m.Eng" sheetId="10" r:id="rId10"/>
    <sheet name="Disk" sheetId="11" r:id="rId11"/>
    <sheet name="Sırık" sheetId="12" r:id="rId12"/>
    <sheet name="Cirit" sheetId="13" r:id="rId13"/>
    <sheet name="1500m" sheetId="14" r:id="rId14"/>
    <sheet name="ALMANAK TOPLU SONUÇ" sheetId="15" state="hidden" r:id="rId15"/>
  </sheets>
  <externalReferences>
    <externalReference r:id="rId18"/>
    <externalReference r:id="rId19"/>
    <externalReference r:id="rId20"/>
    <externalReference r:id="rId21"/>
  </externalReferences>
  <definedNames>
    <definedName name="_xlnm._FilterDatabase" localSheetId="14" hidden="1">'ALMANAK TOPLU SONUÇ'!$A$2:$M$181</definedName>
    <definedName name="_xlfn.COUNTIFS" hidden="1">#NAME?</definedName>
    <definedName name="_xlfn.IFERROR" hidden="1">#NAME?</definedName>
    <definedName name="Excel_BuiltIn__FilterDatabase_3" localSheetId="0">#REF!</definedName>
    <definedName name="Excel_BuiltIn__FilterDatabase_3">#REF!</definedName>
    <definedName name="Excel_BuiltIn__FilterDatabase_3_1">#N/A</definedName>
    <definedName name="Excel_BuiltIn_Print_Area_11" localSheetId="0">#REF!</definedName>
    <definedName name="Excel_BuiltIn_Print_Area_11" localSheetId="3">#REF!</definedName>
    <definedName name="Excel_BuiltIn_Print_Area_11" localSheetId="9">#REF!</definedName>
    <definedName name="Excel_BuiltIn_Print_Area_11" localSheetId="13">#REF!</definedName>
    <definedName name="Excel_BuiltIn_Print_Area_11" localSheetId="7">#REF!</definedName>
    <definedName name="Excel_BuiltIn_Print_Area_11" localSheetId="12">#REF!</definedName>
    <definedName name="Excel_BuiltIn_Print_Area_11" localSheetId="10">#REF!</definedName>
    <definedName name="Excel_BuiltIn_Print_Area_11" localSheetId="8">#REF!</definedName>
    <definedName name="Excel_BuiltIn_Print_Area_11" localSheetId="6">#REF!</definedName>
    <definedName name="Excel_BuiltIn_Print_Area_11" localSheetId="11">#REF!</definedName>
    <definedName name="Excel_BuiltIn_Print_Area_11" localSheetId="4">#REF!</definedName>
    <definedName name="Excel_BuiltIn_Print_Area_11" localSheetId="5">#REF!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0">#REF!</definedName>
    <definedName name="Excel_BuiltIn_Print_Area_12" localSheetId="3">#REF!</definedName>
    <definedName name="Excel_BuiltIn_Print_Area_12" localSheetId="9">#REF!</definedName>
    <definedName name="Excel_BuiltIn_Print_Area_12" localSheetId="13">#REF!</definedName>
    <definedName name="Excel_BuiltIn_Print_Area_12" localSheetId="7">#REF!</definedName>
    <definedName name="Excel_BuiltIn_Print_Area_12" localSheetId="12">#REF!</definedName>
    <definedName name="Excel_BuiltIn_Print_Area_12" localSheetId="10">#REF!</definedName>
    <definedName name="Excel_BuiltIn_Print_Area_12" localSheetId="8">#REF!</definedName>
    <definedName name="Excel_BuiltIn_Print_Area_12" localSheetId="6">#REF!</definedName>
    <definedName name="Excel_BuiltIn_Print_Area_12" localSheetId="11">#REF!</definedName>
    <definedName name="Excel_BuiltIn_Print_Area_12" localSheetId="4">#REF!</definedName>
    <definedName name="Excel_BuiltIn_Print_Area_12" localSheetId="5">#REF!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0">#REF!</definedName>
    <definedName name="Excel_BuiltIn_Print_Area_13" localSheetId="3">#REF!</definedName>
    <definedName name="Excel_BuiltIn_Print_Area_13" localSheetId="9">#REF!</definedName>
    <definedName name="Excel_BuiltIn_Print_Area_13" localSheetId="13">#REF!</definedName>
    <definedName name="Excel_BuiltIn_Print_Area_13" localSheetId="7">#REF!</definedName>
    <definedName name="Excel_BuiltIn_Print_Area_13" localSheetId="12">#REF!</definedName>
    <definedName name="Excel_BuiltIn_Print_Area_13" localSheetId="10">#REF!</definedName>
    <definedName name="Excel_BuiltIn_Print_Area_13" localSheetId="8">#REF!</definedName>
    <definedName name="Excel_BuiltIn_Print_Area_13" localSheetId="6">#REF!</definedName>
    <definedName name="Excel_BuiltIn_Print_Area_13" localSheetId="11">#REF!</definedName>
    <definedName name="Excel_BuiltIn_Print_Area_13" localSheetId="4">#REF!</definedName>
    <definedName name="Excel_BuiltIn_Print_Area_13" localSheetId="5">#REF!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0">#REF!</definedName>
    <definedName name="Excel_BuiltIn_Print_Area_16" localSheetId="3">#REF!</definedName>
    <definedName name="Excel_BuiltIn_Print_Area_16" localSheetId="9">#REF!</definedName>
    <definedName name="Excel_BuiltIn_Print_Area_16" localSheetId="13">#REF!</definedName>
    <definedName name="Excel_BuiltIn_Print_Area_16" localSheetId="7">#REF!</definedName>
    <definedName name="Excel_BuiltIn_Print_Area_16" localSheetId="12">#REF!</definedName>
    <definedName name="Excel_BuiltIn_Print_Area_16" localSheetId="10">#REF!</definedName>
    <definedName name="Excel_BuiltIn_Print_Area_16" localSheetId="8">#REF!</definedName>
    <definedName name="Excel_BuiltIn_Print_Area_16" localSheetId="6">#REF!</definedName>
    <definedName name="Excel_BuiltIn_Print_Area_16" localSheetId="11">#REF!</definedName>
    <definedName name="Excel_BuiltIn_Print_Area_16" localSheetId="4">#REF!</definedName>
    <definedName name="Excel_BuiltIn_Print_Area_16" localSheetId="5">#REF!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0">#REF!</definedName>
    <definedName name="Excel_BuiltIn_Print_Area_19" localSheetId="3">#REF!</definedName>
    <definedName name="Excel_BuiltIn_Print_Area_19" localSheetId="9">#REF!</definedName>
    <definedName name="Excel_BuiltIn_Print_Area_19" localSheetId="13">#REF!</definedName>
    <definedName name="Excel_BuiltIn_Print_Area_19" localSheetId="7">#REF!</definedName>
    <definedName name="Excel_BuiltIn_Print_Area_19" localSheetId="12">#REF!</definedName>
    <definedName name="Excel_BuiltIn_Print_Area_19" localSheetId="10">#REF!</definedName>
    <definedName name="Excel_BuiltIn_Print_Area_19" localSheetId="8">#REF!</definedName>
    <definedName name="Excel_BuiltIn_Print_Area_19" localSheetId="6">#REF!</definedName>
    <definedName name="Excel_BuiltIn_Print_Area_19" localSheetId="11">#REF!</definedName>
    <definedName name="Excel_BuiltIn_Print_Area_19" localSheetId="4">#REF!</definedName>
    <definedName name="Excel_BuiltIn_Print_Area_19" localSheetId="5">#REF!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0">#REF!</definedName>
    <definedName name="Excel_BuiltIn_Print_Area_20" localSheetId="3">#REF!</definedName>
    <definedName name="Excel_BuiltIn_Print_Area_20" localSheetId="9">#REF!</definedName>
    <definedName name="Excel_BuiltIn_Print_Area_20" localSheetId="13">#REF!</definedName>
    <definedName name="Excel_BuiltIn_Print_Area_20" localSheetId="7">#REF!</definedName>
    <definedName name="Excel_BuiltIn_Print_Area_20" localSheetId="12">#REF!</definedName>
    <definedName name="Excel_BuiltIn_Print_Area_20" localSheetId="10">#REF!</definedName>
    <definedName name="Excel_BuiltIn_Print_Area_20" localSheetId="8">#REF!</definedName>
    <definedName name="Excel_BuiltIn_Print_Area_20" localSheetId="6">#REF!</definedName>
    <definedName name="Excel_BuiltIn_Print_Area_20" localSheetId="11">#REF!</definedName>
    <definedName name="Excel_BuiltIn_Print_Area_20" localSheetId="4">#REF!</definedName>
    <definedName name="Excel_BuiltIn_Print_Area_20" localSheetId="5">#REF!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0">#REF!</definedName>
    <definedName name="Excel_BuiltIn_Print_Area_21" localSheetId="3">#REF!</definedName>
    <definedName name="Excel_BuiltIn_Print_Area_21" localSheetId="9">#REF!</definedName>
    <definedName name="Excel_BuiltIn_Print_Area_21" localSheetId="13">#REF!</definedName>
    <definedName name="Excel_BuiltIn_Print_Area_21" localSheetId="7">#REF!</definedName>
    <definedName name="Excel_BuiltIn_Print_Area_21" localSheetId="12">#REF!</definedName>
    <definedName name="Excel_BuiltIn_Print_Area_21" localSheetId="10">#REF!</definedName>
    <definedName name="Excel_BuiltIn_Print_Area_21" localSheetId="8">#REF!</definedName>
    <definedName name="Excel_BuiltIn_Print_Area_21" localSheetId="6">#REF!</definedName>
    <definedName name="Excel_BuiltIn_Print_Area_21" localSheetId="11">#REF!</definedName>
    <definedName name="Excel_BuiltIn_Print_Area_21" localSheetId="4">#REF!</definedName>
    <definedName name="Excel_BuiltIn_Print_Area_21" localSheetId="5">#REF!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0">#REF!</definedName>
    <definedName name="Excel_BuiltIn_Print_Area_4" localSheetId="3">#REF!</definedName>
    <definedName name="Excel_BuiltIn_Print_Area_4" localSheetId="9">#REF!</definedName>
    <definedName name="Excel_BuiltIn_Print_Area_4" localSheetId="13">#REF!</definedName>
    <definedName name="Excel_BuiltIn_Print_Area_4" localSheetId="7">#REF!</definedName>
    <definedName name="Excel_BuiltIn_Print_Area_4" localSheetId="12">#REF!</definedName>
    <definedName name="Excel_BuiltIn_Print_Area_4" localSheetId="10">#REF!</definedName>
    <definedName name="Excel_BuiltIn_Print_Area_4" localSheetId="8">#REF!</definedName>
    <definedName name="Excel_BuiltIn_Print_Area_4" localSheetId="6">#REF!</definedName>
    <definedName name="Excel_BuiltIn_Print_Area_4" localSheetId="11">#REF!</definedName>
    <definedName name="Excel_BuiltIn_Print_Area_4" localSheetId="4">#REF!</definedName>
    <definedName name="Excel_BuiltIn_Print_Area_4" localSheetId="5">#REF!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0">#REF!</definedName>
    <definedName name="Excel_BuiltIn_Print_Area_5" localSheetId="3">#REF!</definedName>
    <definedName name="Excel_BuiltIn_Print_Area_5" localSheetId="9">#REF!</definedName>
    <definedName name="Excel_BuiltIn_Print_Area_5" localSheetId="13">#REF!</definedName>
    <definedName name="Excel_BuiltIn_Print_Area_5" localSheetId="7">#REF!</definedName>
    <definedName name="Excel_BuiltIn_Print_Area_5" localSheetId="12">#REF!</definedName>
    <definedName name="Excel_BuiltIn_Print_Area_5" localSheetId="10">#REF!</definedName>
    <definedName name="Excel_BuiltIn_Print_Area_5" localSheetId="8">#REF!</definedName>
    <definedName name="Excel_BuiltIn_Print_Area_5" localSheetId="6">#REF!</definedName>
    <definedName name="Excel_BuiltIn_Print_Area_5" localSheetId="11">#REF!</definedName>
    <definedName name="Excel_BuiltIn_Print_Area_5" localSheetId="4">#REF!</definedName>
    <definedName name="Excel_BuiltIn_Print_Area_5" localSheetId="5">#REF!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0">#REF!</definedName>
    <definedName name="Excel_BuiltIn_Print_Area_9" localSheetId="3">#REF!</definedName>
    <definedName name="Excel_BuiltIn_Print_Area_9" localSheetId="9">#REF!</definedName>
    <definedName name="Excel_BuiltIn_Print_Area_9" localSheetId="13">#REF!</definedName>
    <definedName name="Excel_BuiltIn_Print_Area_9" localSheetId="7">#REF!</definedName>
    <definedName name="Excel_BuiltIn_Print_Area_9" localSheetId="12">#REF!</definedName>
    <definedName name="Excel_BuiltIn_Print_Area_9" localSheetId="10">#REF!</definedName>
    <definedName name="Excel_BuiltIn_Print_Area_9" localSheetId="8">#REF!</definedName>
    <definedName name="Excel_BuiltIn_Print_Area_9" localSheetId="6">#REF!</definedName>
    <definedName name="Excel_BuiltIn_Print_Area_9" localSheetId="11">#REF!</definedName>
    <definedName name="Excel_BuiltIn_Print_Area_9" localSheetId="4">#REF!</definedName>
    <definedName name="Excel_BuiltIn_Print_Area_9" localSheetId="5">#REF!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LL" localSheetId="0">#REF!</definedName>
    <definedName name="LL">#REF!</definedName>
    <definedName name="_xlnm.Print_Area" localSheetId="0">'1.GÜN START LİSTE'!$A$1:$M$27</definedName>
    <definedName name="_xlnm.Print_Area" localSheetId="3">'100m.'!$A$1:$P$47</definedName>
    <definedName name="_xlnm.Print_Area" localSheetId="9">'110m.Eng'!$A$1:$P$47</definedName>
    <definedName name="_xlnm.Print_Area" localSheetId="13">'1500m'!$A$1:$P$47</definedName>
    <definedName name="_xlnm.Print_Area" localSheetId="7">'400m'!$A$1:$P$47</definedName>
    <definedName name="_xlnm.Print_Area" localSheetId="12">'Cirit'!$A$1:$P$49</definedName>
    <definedName name="_xlnm.Print_Area" localSheetId="10">'Disk'!$A$1:$P$49</definedName>
    <definedName name="_xlnm.Print_Area" localSheetId="8">'Genel Puan Tablosu'!$A$1:$W$9</definedName>
    <definedName name="_xlnm.Print_Area" localSheetId="6">'Gülle'!$A$1:$P$49</definedName>
    <definedName name="_xlnm.Print_Area" localSheetId="11">'Sırık'!$A$1:$AH$35</definedName>
    <definedName name="_xlnm.Print_Area" localSheetId="4">'Uzun'!$A$1:$P$49</definedName>
    <definedName name="_xlnm.Print_Area" localSheetId="5">'Yüksek'!$A$1:$AG$35</definedName>
    <definedName name="_xlnm.Print_Titles" localSheetId="8">'Genel Puan Tablosu'!$1:$2</definedName>
  </definedNames>
  <calcPr fullCalcOnLoad="1"/>
</workbook>
</file>

<file path=xl/sharedStrings.xml><?xml version="1.0" encoding="utf-8"?>
<sst xmlns="http://schemas.openxmlformats.org/spreadsheetml/2006/main" count="2090" uniqueCount="440">
  <si>
    <t>Baş Hakem</t>
  </si>
  <si>
    <t>Lider</t>
  </si>
  <si>
    <t>Sekreter</t>
  </si>
  <si>
    <t>Hakem</t>
  </si>
  <si>
    <t>Müsabaka 
Direktörü</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</si>
  <si>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</si>
  <si>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</si>
  <si>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</si>
  <si>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</si>
  <si>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</si>
  <si>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</si>
  <si>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</si>
  <si>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</si>
  <si>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</si>
  <si>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</si>
  <si>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</si>
  <si>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</si>
  <si>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</si>
  <si>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</si>
  <si>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</si>
  <si>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</si>
  <si>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</si>
  <si>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</si>
  <si>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</si>
  <si>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</si>
  <si>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</si>
  <si>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</si>
  <si>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</si>
  <si>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</si>
  <si>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</si>
  <si>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</si>
  <si>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</si>
  <si>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</si>
  <si>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</si>
  <si>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</si>
  <si>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</si>
  <si>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</si>
  <si>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</si>
  <si>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</si>
  <si>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</si>
  <si>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</si>
  <si>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</si>
  <si>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</si>
  <si>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İLİ</t>
  </si>
  <si>
    <t>400M-2-2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</si>
  <si>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</si>
  <si>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</si>
  <si>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</si>
  <si>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</si>
  <si>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</si>
  <si>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</si>
  <si>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</si>
  <si>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</si>
  <si>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</si>
  <si>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</si>
  <si>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</si>
  <si>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</si>
  <si>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</si>
  <si>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</si>
  <si>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</si>
  <si>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</si>
  <si>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</si>
  <si>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</si>
  <si>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</si>
  <si>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</si>
  <si>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</si>
  <si>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</si>
  <si>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</si>
  <si>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GÖĞÜS NO</t>
  </si>
  <si>
    <t>Göğüs No</t>
  </si>
  <si>
    <t>Formül</t>
  </si>
  <si>
    <t>REKOR</t>
  </si>
  <si>
    <t>Yarışma Adı :</t>
  </si>
  <si>
    <t>Yarışmanın Yapıldığı İl :</t>
  </si>
  <si>
    <t>Kategori :</t>
  </si>
  <si>
    <t>Tarih :</t>
  </si>
  <si>
    <t>Yarışma Bilgileri</t>
  </si>
  <si>
    <t>Katılan Sporcu Sayısı :</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</si>
  <si>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</si>
  <si>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</si>
  <si>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</si>
  <si>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</si>
  <si>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</si>
  <si>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</si>
  <si>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</si>
  <si>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</si>
  <si>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</si>
  <si>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</si>
  <si>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</si>
  <si>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</si>
  <si>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</si>
  <si>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</si>
  <si>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</si>
  <si>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</si>
  <si>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</si>
  <si>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</si>
  <si>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</si>
  <si>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</si>
  <si>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</si>
  <si>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</si>
  <si>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</si>
  <si>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Yüksek-2</t>
  </si>
  <si>
    <t>Yüksek-4</t>
  </si>
  <si>
    <t>Yüksek-5</t>
  </si>
  <si>
    <t>Yüksek-6</t>
  </si>
  <si>
    <t>Yüksek-7</t>
  </si>
  <si>
    <t>Yüksek-8</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</si>
  <si>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</si>
  <si>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</si>
  <si>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</si>
  <si>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</si>
  <si>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</si>
  <si>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</si>
  <si>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</si>
  <si>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</si>
  <si>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</si>
  <si>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</si>
  <si>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</si>
  <si>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</si>
  <si>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</si>
  <si>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</si>
  <si>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</si>
  <si>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</si>
  <si>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rPr>
      <t>Rüzgar</t>
    </r>
    <r>
      <rPr>
        <b/>
        <sz val="9"/>
        <color indexed="8"/>
        <rFont val="Cambria"/>
        <family val="1"/>
      </rPr>
      <t xml:space="preserve">
ATMA KG.</t>
    </r>
  </si>
  <si>
    <t>PUAN</t>
  </si>
  <si>
    <t>100 Metre</t>
  </si>
  <si>
    <t>Uzun Atlama</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</si>
  <si>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</si>
  <si>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</si>
  <si>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</si>
  <si>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</si>
  <si>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</si>
  <si>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</si>
  <si>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</si>
  <si>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</si>
  <si>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</si>
  <si>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</si>
  <si>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</si>
  <si>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</si>
  <si>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</si>
  <si>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</si>
  <si>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</si>
  <si>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</si>
  <si>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</si>
  <si>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</si>
  <si>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</si>
  <si>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</si>
  <si>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</si>
  <si>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</si>
  <si>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</si>
  <si>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</si>
  <si>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</si>
  <si>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</si>
  <si>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</si>
  <si>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</si>
  <si>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</si>
  <si>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</si>
  <si>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</si>
  <si>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</si>
  <si>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</si>
  <si>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</si>
  <si>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</si>
  <si>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</si>
  <si>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</si>
  <si>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</si>
  <si>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</si>
  <si>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</si>
  <si>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</si>
  <si>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</si>
  <si>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</si>
  <si>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</si>
  <si>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</si>
  <si>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</si>
  <si>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</si>
  <si>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</si>
  <si>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</si>
  <si>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</si>
  <si>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</si>
  <si>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</si>
  <si>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</si>
  <si>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</si>
  <si>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</si>
  <si>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</si>
  <si>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</si>
  <si>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</si>
  <si>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</si>
  <si>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</si>
  <si>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</si>
  <si>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</si>
  <si>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</si>
  <si>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</si>
  <si>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</si>
  <si>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</si>
  <si>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</si>
  <si>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</si>
  <si>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</si>
  <si>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</si>
  <si>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</si>
  <si>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</si>
  <si>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</si>
  <si>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</si>
  <si>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Genel Puan Durumu</t>
  </si>
  <si>
    <t>100 METRE</t>
  </si>
  <si>
    <t>SIRA</t>
  </si>
  <si>
    <t>GENEL PUAN</t>
  </si>
  <si>
    <t>Puan</t>
  </si>
  <si>
    <t>100 metre</t>
  </si>
  <si>
    <t>GÜLLE ATMA</t>
  </si>
  <si>
    <t>CİRİT ATMA</t>
  </si>
  <si>
    <t>GENEL PUAN TABLOSU 1.GÜN</t>
  </si>
  <si>
    <t>200M</t>
  </si>
  <si>
    <t>400M</t>
  </si>
  <si>
    <t>300M.ENG</t>
  </si>
  <si>
    <t>SIRIK</t>
  </si>
  <si>
    <t>400 METRE</t>
  </si>
  <si>
    <t>400M-1-7</t>
  </si>
  <si>
    <t>400M-1-8</t>
  </si>
  <si>
    <t>400M-2-7</t>
  </si>
  <si>
    <t>400M-2-8</t>
  </si>
  <si>
    <t>400M-3-7</t>
  </si>
  <si>
    <t>400M-3-8</t>
  </si>
  <si>
    <t>400M-4-7</t>
  </si>
  <si>
    <t>400M-4-8</t>
  </si>
  <si>
    <t>SIRIKLA ATLAMA</t>
  </si>
  <si>
    <t>400 Metre</t>
  </si>
  <si>
    <t>Sırıkla Atlama</t>
  </si>
  <si>
    <t>200 Metre</t>
  </si>
  <si>
    <t>300 METRE ENGELLİ</t>
  </si>
  <si>
    <t>200 METRE</t>
  </si>
  <si>
    <t>SIRIK-2</t>
  </si>
  <si>
    <t>SIRIK-4</t>
  </si>
  <si>
    <t>SIRIK-5</t>
  </si>
  <si>
    <t>SIRIK-6</t>
  </si>
  <si>
    <t>SIRIK-7</t>
  </si>
  <si>
    <t>SIRIK-8</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</si>
  <si>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</si>
  <si>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</si>
  <si>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</si>
  <si>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</si>
  <si>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</si>
  <si>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</si>
  <si>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</si>
  <si>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</si>
  <si>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</si>
  <si>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</si>
  <si>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</si>
  <si>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</si>
  <si>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</si>
  <si>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</si>
  <si>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</si>
  <si>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</si>
  <si>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</si>
  <si>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ÜÇADIM-2</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</si>
  <si>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</si>
  <si>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</si>
  <si>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</si>
  <si>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</si>
  <si>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</si>
  <si>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</si>
  <si>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</si>
  <si>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</si>
  <si>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</si>
  <si>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</si>
  <si>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</si>
  <si>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</si>
  <si>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</si>
  <si>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</si>
  <si>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</si>
  <si>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</si>
  <si>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</si>
  <si>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</si>
  <si>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</si>
  <si>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</si>
  <si>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</si>
  <si>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</si>
  <si>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</si>
  <si>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</si>
  <si>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</si>
  <si>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</si>
  <si>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</si>
  <si>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</si>
  <si>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</si>
  <si>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</si>
  <si>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</si>
  <si>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ÜÇADIM-35</t>
  </si>
  <si>
    <t>ÜÇADIM-36</t>
  </si>
  <si>
    <t>ÜÇADIM-37</t>
  </si>
  <si>
    <t>ÜÇADIM-38</t>
  </si>
  <si>
    <t>ÜÇADIM-39</t>
  </si>
  <si>
    <t>ÜÇADIM-40</t>
  </si>
  <si>
    <t>PİST</t>
  </si>
  <si>
    <t>ARA DERECE</t>
  </si>
  <si>
    <t>110 Metre Engelli</t>
  </si>
  <si>
    <t>110M.ENG</t>
  </si>
  <si>
    <t>110 METRE ENGELLİ</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</si>
  <si>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</si>
  <si>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</si>
  <si>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</si>
  <si>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</si>
  <si>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</si>
  <si>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</si>
  <si>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</si>
  <si>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</si>
  <si>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</si>
  <si>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</si>
  <si>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</si>
  <si>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</si>
  <si>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</si>
  <si>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</si>
  <si>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</si>
  <si>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</si>
  <si>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</si>
  <si>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</si>
  <si>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</si>
  <si>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</si>
  <si>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</si>
  <si>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</si>
  <si>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110M.ENG-4-1</t>
  </si>
  <si>
    <t>110M.ENG-4-2</t>
  </si>
  <si>
    <t>110M.ENG-4-3</t>
  </si>
  <si>
    <t>110M.ENG-4-4</t>
  </si>
  <si>
    <t>110M.ENG-4-5</t>
  </si>
  <si>
    <t>110M.ENG-4-6</t>
  </si>
  <si>
    <t>110M.ENG-4-7</t>
  </si>
  <si>
    <t>110M.ENG-4-8</t>
  </si>
  <si>
    <t>Rüzgar:</t>
  </si>
  <si>
    <t>RÜZGAR</t>
  </si>
  <si>
    <t>İLİ-OKULU</t>
  </si>
  <si>
    <t>Yüksek  Atlama</t>
  </si>
  <si>
    <t>A T  L A M A L A R</t>
  </si>
  <si>
    <t>CELAL KAYAÖZ</t>
  </si>
  <si>
    <t>GTR : Gençler Türkiye Rekoru</t>
  </si>
  <si>
    <t>YTR : Yıldızlar Türkiye Rekoru</t>
  </si>
  <si>
    <t>400M.ENG-1-3</t>
  </si>
  <si>
    <t>400M.ENG-1-4</t>
  </si>
  <si>
    <t>400M.ENG-1-5</t>
  </si>
  <si>
    <t>400M.ENG-1-6</t>
  </si>
  <si>
    <t>400M.ENG-1-7</t>
  </si>
  <si>
    <t>400M.ENG-1-8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</si>
  <si>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</si>
  <si>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</si>
  <si>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</si>
  <si>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</si>
  <si>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</si>
  <si>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</si>
  <si>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</si>
  <si>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</si>
  <si>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</si>
  <si>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</si>
  <si>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</si>
  <si>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</si>
  <si>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</si>
  <si>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</si>
  <si>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</si>
  <si>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</si>
  <si>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400M.ENG-4-1</t>
  </si>
  <si>
    <t>400M.ENG-4-2</t>
  </si>
  <si>
    <t>400M.ENG-4-3</t>
  </si>
  <si>
    <t>400M.ENG-4-4</t>
  </si>
  <si>
    <t>400M.ENG-4-5</t>
  </si>
  <si>
    <t>400M.ENG-4-6</t>
  </si>
  <si>
    <t>400M.ENG-4-7</t>
  </si>
  <si>
    <t>400M.ENG-4-8</t>
  </si>
  <si>
    <t>Gülle Atma</t>
  </si>
  <si>
    <t>Cirit Atma</t>
  </si>
  <si>
    <t>Disk Atma</t>
  </si>
  <si>
    <t>1500 Metre</t>
  </si>
  <si>
    <t>Çoklu Branşlar Federasyon Deneme Yarışmaları</t>
  </si>
  <si>
    <t>10 Mayıs 2014 - 10.00</t>
  </si>
  <si>
    <t>11 Mayıs 2014 - 11.00</t>
  </si>
  <si>
    <t>UZUN ATLAMA</t>
  </si>
  <si>
    <t>YÜKSEK ATLAMA</t>
  </si>
  <si>
    <t>1500 METRE</t>
  </si>
  <si>
    <t>110 METRE ENGEL</t>
  </si>
  <si>
    <t>DİSK ATMA</t>
  </si>
  <si>
    <t>10 Mayıs 2014 - 9.00</t>
  </si>
  <si>
    <t>10 Mayıs 2014 - 9.45</t>
  </si>
  <si>
    <t>10 Mayıs 2014 - 15.00</t>
  </si>
  <si>
    <t>11 Mayıs 2014 - 9.30</t>
  </si>
  <si>
    <t>11 Mayıs 2014 - 15.00</t>
  </si>
  <si>
    <t>-</t>
  </si>
  <si>
    <t>11 Mayıs 2014 - 16.05</t>
  </si>
  <si>
    <t>Ankara</t>
  </si>
  <si>
    <t>14-15 Haziran 2014</t>
  </si>
  <si>
    <t>14 Haziran 2014 - 10.55</t>
  </si>
  <si>
    <t>14 Haziran 2014 - 15.00</t>
  </si>
  <si>
    <t>14 Haziran 2014 - 16.30</t>
  </si>
  <si>
    <t>14 Haziran 2014 - 18.25</t>
  </si>
  <si>
    <t>15 Haziran 2014 - 10.00</t>
  </si>
  <si>
    <t>15 Haziran 2014 - 10.45</t>
  </si>
  <si>
    <t>15 Haziran 2014 - 16.40</t>
  </si>
  <si>
    <t>15 Haziran 2014 - 18.40</t>
  </si>
  <si>
    <t>14 Haziran 2014 10.15</t>
  </si>
  <si>
    <t>Genç Erkekler Dakatlon</t>
  </si>
  <si>
    <t>YAĞIZ ERDOĞAN</t>
  </si>
  <si>
    <t>YUNUS EMRE TANYILDIZI</t>
  </si>
  <si>
    <t>ELAZIĞ</t>
  </si>
  <si>
    <t>ÇOKLU BRANŞLARIN BAŞLAMA YÜKSEKLİKLERİ BAŞHAKEM TARAFINDAN BELİRLENEK VE BELİRLENEN YÜKSEKLİK 3 CM YÜKSELECEKTİR.</t>
  </si>
  <si>
    <t>İSTANBUL</t>
  </si>
  <si>
    <t>15 Haziran 2014 - 12.00</t>
  </si>
  <si>
    <t>-0.2</t>
  </si>
  <si>
    <t>Katılan İl  Sayısı :</t>
  </si>
  <si>
    <t>Atletizm Federasyonu                                                                                                                                                                                                                                                   Ankara Atletizm İl Temsilciliği</t>
  </si>
  <si>
    <t/>
  </si>
  <si>
    <t xml:space="preserve">   </t>
  </si>
  <si>
    <t>Türkiye Atletizm Federasyonu Başkanlığı
Ankara</t>
  </si>
  <si>
    <t>TARİH : 14 HAZİRAN 10:15</t>
  </si>
  <si>
    <t>TARİH : 14 HAZİRAN 10:55</t>
  </si>
  <si>
    <t>TARİH : 14 HAZİRAN 15:00</t>
  </si>
  <si>
    <t>TARİH : 14 HAZİRAN 16:30</t>
  </si>
  <si>
    <t>TARİH : 14 HAZİRAN 18:25</t>
  </si>
  <si>
    <t>TARİH : 15 HAZİRAN 12:00</t>
  </si>
  <si>
    <t>1.SERİ</t>
  </si>
  <si>
    <t>2.SERİ</t>
  </si>
  <si>
    <t>TARİH : 15 HAZİRAN 10:45</t>
  </si>
  <si>
    <t>TARİH : 15 HAZİRAN 18:40</t>
  </si>
  <si>
    <t>TARİH : 15 HAZİRAN 16:40</t>
  </si>
  <si>
    <t>Yarışma : GENÇ ERKEK-100M</t>
  </si>
  <si>
    <t>Yarışma : GENÇ ERKEK-UZUN ATLAMA</t>
  </si>
  <si>
    <t>Yarışma : GENÇ ERKEK-GÜLLE ATMA</t>
  </si>
  <si>
    <t>Yarışma : GENÇ ERKEK-YÜKSEK ATLAMA</t>
  </si>
  <si>
    <t>Yarışma : GENÇ ERKEK-400 METRE</t>
  </si>
  <si>
    <t>Yarışma : GENÇ ERKEK-SIRIKLA ATLAMA</t>
  </si>
  <si>
    <t>Yarışma : GENÇ ERKEK-110 METRE ENGEL</t>
  </si>
  <si>
    <t>Yarışma : GENÇ ERKEK-DİSK ATMA</t>
  </si>
  <si>
    <t>Yarışma : GENÇ ERKEK-1500M</t>
  </si>
  <si>
    <t>Yarışma : GENÇ ERKEK-CİRİT ATMA</t>
  </si>
  <si>
    <t>Federasyon Deneme Atletizm Yarışmaları
ÇOKLU BRANŞLAR GENÇ ERKEKLER  1. VE 2. GÜN START LİSTELERİ</t>
  </si>
  <si>
    <t>TARİH : 15 HAZİRAN 10:00</t>
  </si>
  <si>
    <t>Genç Erkekler Dekatlon</t>
  </si>
  <si>
    <t>X</t>
  </si>
  <si>
    <t xml:space="preserve"> </t>
  </si>
  <si>
    <t>X0</t>
  </si>
  <si>
    <t>0</t>
  </si>
  <si>
    <t>XXX</t>
  </si>
  <si>
    <t>-0,2</t>
  </si>
  <si>
    <t>BARAJ DERECESİ :  4500 PUAN</t>
  </si>
  <si>
    <t>O</t>
  </si>
  <si>
    <t>XO</t>
  </si>
  <si>
    <t>XX-</t>
  </si>
</sst>
</file>

<file path=xl/styles.xml><?xml version="1.0" encoding="utf-8"?>
<styleSheet xmlns="http://schemas.openxmlformats.org/spreadsheetml/2006/main">
  <numFmts count="6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dese\rm\l"/>
    <numFmt numFmtId="222" formatCode="0;0;@"/>
  </numFmts>
  <fonts count="101">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b/>
      <sz val="16"/>
      <color indexed="8"/>
      <name val="Cambria"/>
      <family val="1"/>
    </font>
    <font>
      <b/>
      <sz val="18"/>
      <name val="Cambria"/>
      <family val="1"/>
    </font>
    <font>
      <sz val="16"/>
      <name val="Cambria"/>
      <family val="1"/>
    </font>
    <font>
      <b/>
      <sz val="22"/>
      <name val="Arial"/>
      <family val="2"/>
    </font>
    <font>
      <u val="single"/>
      <sz val="8.5"/>
      <color indexed="12"/>
      <name val="Arial"/>
      <family val="2"/>
    </font>
    <font>
      <b/>
      <sz val="14"/>
      <name val="Cambria"/>
      <family val="1"/>
    </font>
    <font>
      <sz val="18"/>
      <name val="Cambria"/>
      <family val="1"/>
    </font>
    <font>
      <u val="single"/>
      <sz val="11"/>
      <color indexed="12"/>
      <name val="Calibri"/>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0"/>
      <color indexed="10"/>
      <name val="Cambria"/>
      <family val="1"/>
    </font>
    <font>
      <b/>
      <sz val="11"/>
      <color indexed="8"/>
      <name val="Cambria"/>
      <family val="1"/>
    </font>
    <font>
      <sz val="16"/>
      <color indexed="10"/>
      <name val="Cambria"/>
      <family val="1"/>
    </font>
    <font>
      <sz val="12"/>
      <color indexed="8"/>
      <name val="Cambria"/>
      <family val="1"/>
    </font>
    <font>
      <sz val="20"/>
      <name val="Cambria"/>
      <family val="1"/>
    </font>
    <font>
      <sz val="8"/>
      <color indexed="10"/>
      <name val="Arial"/>
      <family val="2"/>
    </font>
    <font>
      <b/>
      <sz val="11"/>
      <color indexed="23"/>
      <name val="Cambria"/>
      <family val="1"/>
    </font>
    <font>
      <b/>
      <sz val="18"/>
      <color indexed="10"/>
      <name val="Cambria"/>
      <family val="1"/>
    </font>
    <font>
      <b/>
      <sz val="18"/>
      <color indexed="55"/>
      <name val="Cambria"/>
      <family val="1"/>
    </font>
    <font>
      <b/>
      <sz val="16"/>
      <color indexed="55"/>
      <name val="Cambria"/>
      <family val="1"/>
    </font>
    <font>
      <b/>
      <sz val="10"/>
      <color indexed="55"/>
      <name val="Cambria"/>
      <family val="1"/>
    </font>
    <font>
      <b/>
      <sz val="1"/>
      <color indexed="55"/>
      <name val="Cambria"/>
      <family val="1"/>
    </font>
    <font>
      <b/>
      <sz val="8"/>
      <color indexed="56"/>
      <name val="Cambria"/>
      <family val="1"/>
    </font>
    <font>
      <b/>
      <sz val="16"/>
      <color indexed="56"/>
      <name val="Cambria"/>
      <family val="1"/>
    </font>
    <font>
      <b/>
      <sz val="14"/>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8"/>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24"/>
      <name val="Cambria"/>
      <family val="1"/>
    </font>
    <font>
      <b/>
      <sz val="15"/>
      <color indexed="8"/>
      <name val="Cambria"/>
      <family val="1"/>
    </font>
    <font>
      <sz val="8"/>
      <name val="Tahoma"/>
      <family val="2"/>
    </font>
    <font>
      <sz val="20"/>
      <name val="Arial"/>
      <family val="2"/>
    </font>
    <font>
      <sz val="18"/>
      <color indexed="10"/>
      <name val="Cambria"/>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right/>
      <top style="dashDot"/>
      <bottom style="dashDot"/>
    </border>
    <border>
      <left style="dashDotDot"/>
      <right>
        <color indexed="63"/>
      </right>
      <top style="dashDotDot"/>
      <bottom style="dashDotDot"/>
    </border>
    <border>
      <left style="thin"/>
      <right style="thin"/>
      <top>
        <color indexed="63"/>
      </top>
      <bottom>
        <color indexed="63"/>
      </bottom>
    </border>
    <border>
      <left style="thin"/>
      <right style="thin"/>
      <top>
        <color indexed="63"/>
      </top>
      <bottom style="thin"/>
    </border>
    <border>
      <left>
        <color indexed="63"/>
      </left>
      <right style="thin"/>
      <top style="dashDot"/>
      <bottom style="dashDotDot"/>
    </border>
    <border>
      <left style="thin"/>
      <right style="thin"/>
      <top style="thin"/>
      <bottom style="double"/>
    </border>
    <border>
      <left style="thin"/>
      <right>
        <color indexed="63"/>
      </right>
      <top style="dashDot"/>
      <bottom style="dashDotDot"/>
    </border>
    <border>
      <left>
        <color indexed="63"/>
      </left>
      <right>
        <color indexed="63"/>
      </right>
      <top style="dashDot"/>
      <bottom style="dashDotDot"/>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style="dashDotDot"/>
      <top>
        <color indexed="63"/>
      </top>
      <bottom>
        <color indexed="63"/>
      </botto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color indexed="63"/>
      </right>
      <top style="dashDot"/>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48" fillId="0" borderId="0" applyNumberFormat="0" applyFill="0" applyBorder="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5"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43">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7" applyFont="1" applyAlignment="1" applyProtection="1">
      <alignment wrapText="1"/>
      <protection locked="0"/>
    </xf>
    <xf numFmtId="0" fontId="28" fillId="0" borderId="0" xfId="57" applyFont="1" applyAlignment="1" applyProtection="1">
      <alignment vertical="center" wrapText="1"/>
      <protection locked="0"/>
    </xf>
    <xf numFmtId="0" fontId="28" fillId="24" borderId="0" xfId="57" applyFont="1" applyFill="1" applyBorder="1" applyAlignment="1" applyProtection="1">
      <alignment horizontal="left" vertical="center" wrapText="1"/>
      <protection locked="0"/>
    </xf>
    <xf numFmtId="0" fontId="29" fillId="24" borderId="0" xfId="57" applyFont="1" applyFill="1" applyBorder="1" applyAlignment="1" applyProtection="1">
      <alignment vertical="center" wrapText="1"/>
      <protection locked="0"/>
    </xf>
    <xf numFmtId="0" fontId="28" fillId="24" borderId="0" xfId="57" applyFont="1" applyFill="1" applyBorder="1" applyAlignment="1" applyProtection="1">
      <alignment wrapText="1"/>
      <protection locked="0"/>
    </xf>
    <xf numFmtId="0" fontId="28" fillId="24" borderId="0" xfId="57" applyFont="1" applyFill="1" applyBorder="1" applyAlignment="1" applyProtection="1">
      <alignment horizontal="left" wrapText="1"/>
      <protection locked="0"/>
    </xf>
    <xf numFmtId="14" fontId="28" fillId="24" borderId="0" xfId="57" applyNumberFormat="1" applyFont="1" applyFill="1" applyBorder="1" applyAlignment="1" applyProtection="1">
      <alignment horizontal="left" vertical="center" wrapText="1"/>
      <protection locked="0"/>
    </xf>
    <xf numFmtId="0" fontId="28" fillId="0" borderId="0" xfId="57" applyFont="1" applyAlignment="1" applyProtection="1">
      <alignment wrapText="1"/>
      <protection locked="0"/>
    </xf>
    <xf numFmtId="0" fontId="49" fillId="18" borderId="10" xfId="57" applyFont="1" applyFill="1" applyBorder="1" applyAlignment="1" applyProtection="1">
      <alignment vertical="center" wrapText="1"/>
      <protection locked="0"/>
    </xf>
    <xf numFmtId="0" fontId="28" fillId="0" borderId="0" xfId="57" applyFont="1" applyAlignment="1" applyProtection="1">
      <alignment vertical="center" wrapText="1"/>
      <protection locked="0"/>
    </xf>
    <xf numFmtId="0" fontId="28" fillId="24" borderId="0" xfId="57" applyFont="1" applyFill="1" applyBorder="1" applyAlignment="1" applyProtection="1">
      <alignment horizontal="left" vertical="center" wrapText="1"/>
      <protection locked="0"/>
    </xf>
    <xf numFmtId="0" fontId="29" fillId="24" borderId="0" xfId="57" applyFont="1" applyFill="1" applyBorder="1" applyAlignment="1" applyProtection="1">
      <alignment vertical="center" wrapText="1"/>
      <protection locked="0"/>
    </xf>
    <xf numFmtId="0" fontId="28" fillId="24" borderId="0" xfId="57" applyFont="1" applyFill="1" applyBorder="1" applyAlignment="1" applyProtection="1">
      <alignment wrapText="1"/>
      <protection locked="0"/>
    </xf>
    <xf numFmtId="0" fontId="28" fillId="24" borderId="0" xfId="57" applyFont="1" applyFill="1" applyBorder="1" applyAlignment="1" applyProtection="1">
      <alignment horizontal="left" wrapText="1"/>
      <protection locked="0"/>
    </xf>
    <xf numFmtId="14" fontId="28" fillId="24" borderId="0" xfId="57" applyNumberFormat="1" applyFont="1" applyFill="1" applyBorder="1" applyAlignment="1" applyProtection="1">
      <alignment horizontal="left" vertical="center" wrapText="1"/>
      <protection locked="0"/>
    </xf>
    <xf numFmtId="0" fontId="29" fillId="24" borderId="0" xfId="57" applyNumberFormat="1" applyFont="1" applyFill="1" applyBorder="1" applyAlignment="1" applyProtection="1">
      <alignment horizontal="right" vertical="center" wrapText="1"/>
      <protection locked="0"/>
    </xf>
    <xf numFmtId="0" fontId="22" fillId="0" borderId="0" xfId="57" applyFont="1" applyFill="1" applyAlignment="1">
      <alignment vertical="center"/>
      <protection/>
    </xf>
    <xf numFmtId="0" fontId="22" fillId="0" borderId="0" xfId="57" applyFont="1" applyFill="1" applyAlignment="1">
      <alignment horizontal="center" vertical="center"/>
      <protection/>
    </xf>
    <xf numFmtId="0" fontId="22" fillId="0" borderId="0" xfId="57" applyFont="1" applyFill="1">
      <alignment/>
      <protection/>
    </xf>
    <xf numFmtId="0" fontId="50" fillId="0" borderId="0" xfId="57" applyFont="1" applyFill="1" applyAlignment="1">
      <alignment vertical="center"/>
      <protection/>
    </xf>
    <xf numFmtId="0" fontId="26" fillId="0" borderId="11" xfId="57" applyFont="1" applyFill="1" applyBorder="1" applyAlignment="1">
      <alignment horizontal="center" vertical="center"/>
      <protection/>
    </xf>
    <xf numFmtId="0" fontId="51" fillId="0" borderId="11" xfId="57" applyFont="1" applyFill="1" applyBorder="1" applyAlignment="1">
      <alignment horizontal="center" vertical="center"/>
      <protection/>
    </xf>
    <xf numFmtId="1" fontId="26" fillId="0" borderId="11" xfId="57" applyNumberFormat="1" applyFont="1" applyFill="1" applyBorder="1" applyAlignment="1">
      <alignment horizontal="center" vertical="center"/>
      <protection/>
    </xf>
    <xf numFmtId="14" fontId="26" fillId="0" borderId="11" xfId="57" applyNumberFormat="1" applyFont="1" applyFill="1" applyBorder="1" applyAlignment="1">
      <alignment horizontal="center" vertical="center"/>
      <protection/>
    </xf>
    <xf numFmtId="203" fontId="26" fillId="0" borderId="11" xfId="57" applyNumberFormat="1" applyFont="1" applyFill="1" applyBorder="1" applyAlignment="1">
      <alignment horizontal="center" vertical="center"/>
      <protection/>
    </xf>
    <xf numFmtId="0" fontId="22" fillId="0" borderId="0" xfId="57" applyFont="1" applyFill="1" applyAlignment="1">
      <alignment horizontal="center"/>
      <protection/>
    </xf>
    <xf numFmtId="0" fontId="28" fillId="0" borderId="0" xfId="57" applyFont="1" applyFill="1" applyAlignment="1">
      <alignment horizontal="center"/>
      <protection/>
    </xf>
    <xf numFmtId="14" fontId="22" fillId="0" borderId="0" xfId="57" applyNumberFormat="1" applyFont="1" applyFill="1">
      <alignment/>
      <protection/>
    </xf>
    <xf numFmtId="0" fontId="22" fillId="0" borderId="0" xfId="57" applyFont="1" applyFill="1" applyBorder="1" applyAlignment="1">
      <alignment/>
      <protection/>
    </xf>
    <xf numFmtId="0" fontId="22" fillId="0" borderId="0" xfId="57" applyFont="1" applyFill="1" applyAlignment="1">
      <alignment/>
      <protection/>
    </xf>
    <xf numFmtId="2" fontId="22" fillId="0" borderId="0" xfId="57" applyNumberFormat="1" applyFont="1" applyFill="1" applyBorder="1" applyAlignment="1">
      <alignment horizontal="center"/>
      <protection/>
    </xf>
    <xf numFmtId="0" fontId="29" fillId="18" borderId="12" xfId="57" applyFont="1" applyFill="1" applyBorder="1" applyAlignment="1" applyProtection="1">
      <alignment vertical="center" wrapText="1"/>
      <protection locked="0"/>
    </xf>
    <xf numFmtId="14" fontId="29" fillId="18" borderId="12" xfId="57"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7" applyFont="1" applyFill="1" applyBorder="1" applyAlignment="1">
      <alignment horizontal="center" vertical="center"/>
      <protection/>
    </xf>
    <xf numFmtId="14" fontId="22" fillId="0" borderId="0" xfId="57" applyNumberFormat="1" applyFont="1" applyFill="1" applyBorder="1" applyAlignment="1">
      <alignment horizontal="center" vertical="center"/>
      <protection/>
    </xf>
    <xf numFmtId="0" fontId="52" fillId="0" borderId="0" xfId="57" applyFont="1" applyFill="1" applyBorder="1" applyAlignment="1">
      <alignment horizontal="center" vertical="center" wrapText="1"/>
      <protection/>
    </xf>
    <xf numFmtId="203" fontId="22" fillId="0" borderId="0" xfId="57" applyNumberFormat="1" applyFont="1" applyFill="1" applyBorder="1" applyAlignment="1">
      <alignment horizontal="center" vertical="center"/>
      <protection/>
    </xf>
    <xf numFmtId="1" fontId="22" fillId="0" borderId="0" xfId="57" applyNumberFormat="1" applyFont="1" applyFill="1" applyBorder="1" applyAlignment="1">
      <alignment horizontal="center" vertical="center"/>
      <protection/>
    </xf>
    <xf numFmtId="0" fontId="26" fillId="0" borderId="0" xfId="57" applyFont="1" applyFill="1" applyBorder="1" applyAlignment="1">
      <alignment horizontal="center" vertical="center"/>
      <protection/>
    </xf>
    <xf numFmtId="0" fontId="51" fillId="0" borderId="0" xfId="57" applyFont="1" applyFill="1" applyBorder="1" applyAlignment="1">
      <alignment horizontal="center" vertical="center"/>
      <protection/>
    </xf>
    <xf numFmtId="1" fontId="26" fillId="0" borderId="0" xfId="57" applyNumberFormat="1" applyFont="1" applyFill="1" applyBorder="1" applyAlignment="1">
      <alignment horizontal="center" vertical="center"/>
      <protection/>
    </xf>
    <xf numFmtId="14" fontId="26" fillId="0" borderId="0" xfId="57" applyNumberFormat="1" applyFont="1" applyFill="1" applyBorder="1" applyAlignment="1">
      <alignment horizontal="center" vertical="center"/>
      <protection/>
    </xf>
    <xf numFmtId="203" fontId="26" fillId="0" borderId="0" xfId="57" applyNumberFormat="1" applyFont="1" applyFill="1" applyBorder="1" applyAlignment="1">
      <alignment horizontal="center" vertical="center"/>
      <protection/>
    </xf>
    <xf numFmtId="0" fontId="22" fillId="0" borderId="0" xfId="57" applyFont="1" applyFill="1" applyAlignment="1">
      <alignment horizontal="left"/>
      <protection/>
    </xf>
    <xf numFmtId="0" fontId="53" fillId="18" borderId="11" xfId="57" applyFont="1" applyFill="1" applyBorder="1" applyAlignment="1">
      <alignment horizontal="center" vertical="center" wrapText="1"/>
      <protection/>
    </xf>
    <xf numFmtId="14" fontId="53" fillId="18" borderId="11" xfId="57" applyNumberFormat="1" applyFont="1" applyFill="1" applyBorder="1" applyAlignment="1">
      <alignment horizontal="center" vertical="center" wrapText="1"/>
      <protection/>
    </xf>
    <xf numFmtId="0" fontId="53" fillId="18" borderId="11" xfId="57" applyNumberFormat="1" applyFont="1" applyFill="1" applyBorder="1" applyAlignment="1">
      <alignment horizontal="center" vertical="center" wrapText="1"/>
      <protection/>
    </xf>
    <xf numFmtId="0" fontId="54" fillId="18" borderId="11" xfId="57" applyFont="1" applyFill="1" applyBorder="1" applyAlignment="1">
      <alignment horizontal="center" vertical="center" wrapText="1"/>
      <protection/>
    </xf>
    <xf numFmtId="0" fontId="26" fillId="0" borderId="11" xfId="57" applyNumberFormat="1" applyFont="1" applyFill="1" applyBorder="1" applyAlignment="1">
      <alignment horizontal="left" vertical="center" wrapText="1"/>
      <protection/>
    </xf>
    <xf numFmtId="0" fontId="22" fillId="0" borderId="0" xfId="57" applyFont="1" applyFill="1" applyAlignment="1">
      <alignment horizontal="left" wrapText="1"/>
      <protection/>
    </xf>
    <xf numFmtId="0" fontId="22" fillId="0" borderId="0" xfId="57" applyFont="1" applyFill="1" applyAlignment="1">
      <alignment wrapText="1"/>
      <protection/>
    </xf>
    <xf numFmtId="0" fontId="26" fillId="0" borderId="0" xfId="57" applyNumberFormat="1" applyFont="1" applyFill="1" applyBorder="1" applyAlignment="1">
      <alignment horizontal="left" vertical="center" wrapText="1"/>
      <protection/>
    </xf>
    <xf numFmtId="0" fontId="22" fillId="0" borderId="0" xfId="57" applyNumberFormat="1" applyFont="1" applyFill="1" applyBorder="1" applyAlignment="1">
      <alignment horizontal="center" wrapText="1"/>
      <protection/>
    </xf>
    <xf numFmtId="0" fontId="22" fillId="0" borderId="0" xfId="57" applyNumberFormat="1" applyFont="1" applyFill="1" applyBorder="1" applyAlignment="1">
      <alignment horizontal="left" wrapText="1"/>
      <protection/>
    </xf>
    <xf numFmtId="0" fontId="22" fillId="0" borderId="0" xfId="57" applyNumberFormat="1" applyFont="1" applyFill="1" applyAlignment="1">
      <alignment horizontal="center" wrapText="1"/>
      <protection/>
    </xf>
    <xf numFmtId="0" fontId="22" fillId="0" borderId="0" xfId="57" applyFont="1" applyFill="1" applyBorder="1" applyAlignment="1">
      <alignment horizontal="center" vertical="center" wrapText="1"/>
      <protection/>
    </xf>
    <xf numFmtId="0" fontId="22" fillId="0" borderId="0" xfId="57" applyFont="1" applyFill="1" applyBorder="1" applyAlignment="1">
      <alignment wrapText="1"/>
      <protection/>
    </xf>
    <xf numFmtId="0" fontId="28" fillId="0" borderId="0" xfId="57" applyFont="1" applyFill="1">
      <alignment/>
      <protection/>
    </xf>
    <xf numFmtId="14" fontId="55" fillId="0" borderId="11" xfId="57" applyNumberFormat="1" applyFont="1" applyFill="1" applyBorder="1" applyAlignment="1">
      <alignment horizontal="center" vertical="center" wrapText="1"/>
      <protection/>
    </xf>
    <xf numFmtId="14" fontId="28" fillId="0" borderId="0" xfId="57" applyNumberFormat="1" applyFont="1" applyFill="1" applyAlignment="1">
      <alignment horizontal="center"/>
      <protection/>
    </xf>
    <xf numFmtId="49" fontId="28" fillId="0" borderId="0" xfId="57" applyNumberFormat="1" applyFont="1" applyFill="1" applyAlignment="1">
      <alignment horizontal="center"/>
      <protection/>
    </xf>
    <xf numFmtId="0" fontId="29" fillId="0" borderId="0" xfId="57" applyFont="1" applyFill="1" applyAlignment="1">
      <alignment horizontal="center"/>
      <protection/>
    </xf>
    <xf numFmtId="0" fontId="29" fillId="24" borderId="0" xfId="57" applyFont="1" applyFill="1" applyBorder="1" applyAlignment="1" applyProtection="1">
      <alignment horizontal="center" vertical="center" wrapText="1"/>
      <protection locked="0"/>
    </xf>
    <xf numFmtId="0" fontId="28" fillId="24" borderId="0" xfId="57" applyFont="1" applyFill="1" applyBorder="1" applyAlignment="1" applyProtection="1">
      <alignment horizontal="center" wrapText="1"/>
      <protection locked="0"/>
    </xf>
    <xf numFmtId="0" fontId="28" fillId="24" borderId="0" xfId="57" applyFont="1" applyFill="1" applyAlignment="1" applyProtection="1">
      <alignment wrapText="1"/>
      <protection locked="0"/>
    </xf>
    <xf numFmtId="1" fontId="55" fillId="0" borderId="11" xfId="57" applyNumberFormat="1" applyFont="1" applyFill="1" applyBorder="1" applyAlignment="1">
      <alignment horizontal="center" vertical="center" wrapText="1"/>
      <protection/>
    </xf>
    <xf numFmtId="0" fontId="56" fillId="18" borderId="10" xfId="57" applyFont="1" applyFill="1" applyBorder="1" applyAlignment="1" applyProtection="1">
      <alignment vertical="center" wrapText="1"/>
      <protection locked="0"/>
    </xf>
    <xf numFmtId="0" fontId="57" fillId="18" borderId="10" xfId="57" applyFont="1" applyFill="1" applyBorder="1" applyAlignment="1" applyProtection="1">
      <alignment vertical="center" wrapText="1"/>
      <protection locked="0"/>
    </xf>
    <xf numFmtId="0" fontId="57" fillId="0" borderId="0" xfId="57" applyFont="1" applyAlignment="1" applyProtection="1">
      <alignment vertical="center" wrapText="1"/>
      <protection locked="0"/>
    </xf>
    <xf numFmtId="0" fontId="57" fillId="18" borderId="12" xfId="57" applyFont="1" applyFill="1" applyBorder="1" applyAlignment="1" applyProtection="1">
      <alignment vertical="center" wrapText="1"/>
      <protection locked="0"/>
    </xf>
    <xf numFmtId="207" fontId="58" fillId="0" borderId="11" xfId="57" applyNumberFormat="1" applyFont="1" applyFill="1" applyBorder="1" applyAlignment="1">
      <alignment horizontal="center" vertical="center"/>
      <protection/>
    </xf>
    <xf numFmtId="0" fontId="55" fillId="0" borderId="11" xfId="57" applyFont="1" applyFill="1" applyBorder="1" applyAlignment="1">
      <alignment horizontal="left" vertical="center" wrapText="1"/>
      <protection/>
    </xf>
    <xf numFmtId="0" fontId="59" fillId="0" borderId="11" xfId="57" applyFont="1" applyFill="1" applyBorder="1" applyAlignment="1">
      <alignment horizontal="center" vertical="center"/>
      <protection/>
    </xf>
    <xf numFmtId="0" fontId="46" fillId="0" borderId="0" xfId="57" applyFont="1" applyFill="1" applyAlignment="1">
      <alignment horizontal="left"/>
      <protection/>
    </xf>
    <xf numFmtId="14" fontId="46" fillId="0" borderId="0" xfId="57" applyNumberFormat="1" applyFont="1" applyFill="1" applyAlignment="1">
      <alignment horizontal="center"/>
      <protection/>
    </xf>
    <xf numFmtId="0" fontId="58" fillId="0" borderId="0" xfId="57" applyFont="1" applyFill="1" applyBorder="1" applyAlignment="1">
      <alignment horizontal="center" vertical="center" wrapText="1"/>
      <protection/>
    </xf>
    <xf numFmtId="0" fontId="46" fillId="0" borderId="0" xfId="57" applyFont="1" applyFill="1" applyAlignment="1">
      <alignment horizontal="center"/>
      <protection/>
    </xf>
    <xf numFmtId="0" fontId="46" fillId="0" borderId="0" xfId="57" applyFont="1" applyFill="1">
      <alignment/>
      <protection/>
    </xf>
    <xf numFmtId="49" fontId="46" fillId="0" borderId="0" xfId="57" applyNumberFormat="1" applyFont="1" applyFill="1" applyAlignment="1">
      <alignment horizontal="center"/>
      <protection/>
    </xf>
    <xf numFmtId="0" fontId="32" fillId="18" borderId="10" xfId="57" applyNumberFormat="1" applyFont="1" applyFill="1" applyBorder="1" applyAlignment="1" applyProtection="1">
      <alignment horizontal="right" vertical="center" wrapText="1"/>
      <protection locked="0"/>
    </xf>
    <xf numFmtId="0" fontId="25" fillId="18" borderId="12" xfId="57" applyNumberFormat="1" applyFont="1" applyFill="1" applyBorder="1" applyAlignment="1" applyProtection="1">
      <alignment horizontal="right" vertical="center" wrapText="1"/>
      <protection locked="0"/>
    </xf>
    <xf numFmtId="0" fontId="28" fillId="0" borderId="0" xfId="57" applyFont="1" applyFill="1" applyAlignment="1" applyProtection="1">
      <alignment vertical="center" wrapText="1"/>
      <protection locked="0"/>
    </xf>
    <xf numFmtId="0" fontId="28" fillId="0" borderId="0" xfId="57" applyFont="1" applyFill="1" applyAlignment="1" applyProtection="1">
      <alignment horizontal="center" wrapText="1"/>
      <protection locked="0"/>
    </xf>
    <xf numFmtId="14" fontId="28" fillId="0" borderId="0" xfId="57" applyNumberFormat="1" applyFont="1" applyFill="1" applyAlignment="1" applyProtection="1">
      <alignment horizontal="center" wrapText="1"/>
      <protection locked="0"/>
    </xf>
    <xf numFmtId="0" fontId="28" fillId="0" borderId="0" xfId="57" applyFont="1" applyFill="1" applyAlignment="1" applyProtection="1">
      <alignment wrapText="1"/>
      <protection locked="0"/>
    </xf>
    <xf numFmtId="2" fontId="28" fillId="0" borderId="0" xfId="57" applyNumberFormat="1" applyFont="1" applyFill="1" applyAlignment="1" applyProtection="1">
      <alignment horizontal="center" wrapText="1"/>
      <protection locked="0"/>
    </xf>
    <xf numFmtId="0" fontId="28" fillId="0" borderId="0" xfId="57" applyFont="1" applyFill="1" applyAlignment="1" applyProtection="1">
      <alignment horizontal="center" vertical="center" wrapText="1"/>
      <protection locked="0"/>
    </xf>
    <xf numFmtId="0" fontId="28" fillId="0" borderId="0" xfId="57" applyFont="1" applyAlignment="1" applyProtection="1">
      <alignment horizontal="center" wrapText="1"/>
      <protection locked="0"/>
    </xf>
    <xf numFmtId="14" fontId="28" fillId="0" borderId="0" xfId="57" applyNumberFormat="1" applyFont="1" applyAlignment="1" applyProtection="1">
      <alignment horizontal="center" wrapText="1"/>
      <protection locked="0"/>
    </xf>
    <xf numFmtId="2" fontId="28" fillId="0" borderId="0" xfId="57" applyNumberFormat="1" applyFont="1" applyAlignment="1" applyProtection="1">
      <alignment horizontal="center" wrapText="1"/>
      <protection locked="0"/>
    </xf>
    <xf numFmtId="0" fontId="32" fillId="18" borderId="10" xfId="57" applyFont="1" applyFill="1" applyBorder="1" applyAlignment="1" applyProtection="1">
      <alignment horizontal="right" vertical="center" wrapText="1"/>
      <protection locked="0"/>
    </xf>
    <xf numFmtId="0" fontId="30" fillId="18" borderId="12" xfId="57" applyFont="1" applyFill="1" applyBorder="1" applyAlignment="1" applyProtection="1">
      <alignment vertical="center" wrapText="1"/>
      <protection locked="0"/>
    </xf>
    <xf numFmtId="0" fontId="60" fillId="6" borderId="11" xfId="57" applyFont="1" applyFill="1" applyBorder="1" applyAlignment="1" applyProtection="1">
      <alignment horizontal="center" vertical="center" wrapText="1"/>
      <protection locked="0"/>
    </xf>
    <xf numFmtId="0" fontId="36" fillId="0" borderId="11" xfId="57" applyFont="1" applyFill="1" applyBorder="1" applyAlignment="1" applyProtection="1">
      <alignment horizontal="center" vertical="center" wrapText="1"/>
      <protection locked="0"/>
    </xf>
    <xf numFmtId="0" fontId="61" fillId="0" borderId="11" xfId="57" applyFont="1" applyFill="1" applyBorder="1" applyAlignment="1" applyProtection="1">
      <alignment horizontal="center" vertical="center" wrapText="1"/>
      <protection locked="0"/>
    </xf>
    <xf numFmtId="1" fontId="36" fillId="0" borderId="11" xfId="57" applyNumberFormat="1" applyFont="1" applyFill="1" applyBorder="1" applyAlignment="1" applyProtection="1">
      <alignment horizontal="center" vertical="center" wrapText="1"/>
      <protection locked="0"/>
    </xf>
    <xf numFmtId="14" fontId="36" fillId="0" borderId="11" xfId="57" applyNumberFormat="1" applyFont="1" applyFill="1" applyBorder="1" applyAlignment="1" applyProtection="1">
      <alignment horizontal="center" vertical="center" wrapText="1"/>
      <protection locked="0"/>
    </xf>
    <xf numFmtId="0" fontId="62"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63" fillId="0" borderId="11" xfId="0" applyFont="1" applyBorder="1" applyAlignment="1">
      <alignment vertical="center" wrapText="1"/>
    </xf>
    <xf numFmtId="0" fontId="63" fillId="0" borderId="0" xfId="0" applyFont="1" applyAlignment="1">
      <alignment vertical="center" wrapText="1"/>
    </xf>
    <xf numFmtId="0" fontId="64" fillId="5" borderId="0" xfId="0" applyFont="1" applyFill="1" applyAlignment="1">
      <alignment horizontal="center" vertical="center"/>
    </xf>
    <xf numFmtId="181" fontId="32" fillId="7" borderId="11" xfId="0" applyNumberFormat="1" applyFont="1" applyFill="1" applyBorder="1" applyAlignment="1">
      <alignment horizontal="center" vertical="center" wrapText="1"/>
    </xf>
    <xf numFmtId="0" fontId="30" fillId="18" borderId="11" xfId="49" applyFont="1" applyFill="1" applyBorder="1" applyAlignment="1" applyProtection="1">
      <alignment horizontal="center" vertical="center" wrapText="1"/>
      <protection/>
    </xf>
    <xf numFmtId="0" fontId="64"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5"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4" fillId="0" borderId="0" xfId="0" applyFont="1" applyFill="1" applyAlignment="1">
      <alignment horizontal="center" vertical="center"/>
    </xf>
    <xf numFmtId="0" fontId="64" fillId="0" borderId="0" xfId="0" applyFont="1" applyAlignment="1">
      <alignment horizontal="center" vertical="center" wrapText="1"/>
    </xf>
    <xf numFmtId="0" fontId="64"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66" fillId="18" borderId="11" xfId="0" applyFont="1" applyFill="1" applyBorder="1" applyAlignment="1">
      <alignment horizontal="left" vertical="center" wrapText="1"/>
    </xf>
    <xf numFmtId="0" fontId="66" fillId="18" borderId="11" xfId="0" applyFont="1" applyFill="1" applyBorder="1" applyAlignment="1">
      <alignment vertical="center" wrapText="1"/>
    </xf>
    <xf numFmtId="0" fontId="67" fillId="6" borderId="11" xfId="0" applyFont="1" applyFill="1" applyBorder="1" applyAlignment="1">
      <alignment horizontal="center" vertical="center" wrapText="1"/>
    </xf>
    <xf numFmtId="0" fontId="66" fillId="18" borderId="11" xfId="49" applyFont="1" applyFill="1" applyBorder="1" applyAlignment="1" applyProtection="1">
      <alignment horizontal="left" vertical="center" wrapText="1"/>
      <protection/>
    </xf>
    <xf numFmtId="0" fontId="33" fillId="2" borderId="11" xfId="0" applyFont="1" applyFill="1" applyBorder="1" applyAlignment="1">
      <alignment horizontal="center" vertical="center" wrapText="1"/>
    </xf>
    <xf numFmtId="0" fontId="52" fillId="0" borderId="0" xfId="0" applyFont="1" applyBorder="1" applyAlignment="1">
      <alignment vertical="center" wrapText="1"/>
    </xf>
    <xf numFmtId="0" fontId="68" fillId="18" borderId="11" xfId="0" applyNumberFormat="1" applyFont="1" applyFill="1" applyBorder="1" applyAlignment="1">
      <alignment horizontal="center" vertical="center" wrapText="1"/>
    </xf>
    <xf numFmtId="0" fontId="39" fillId="18" borderId="11" xfId="0" applyNumberFormat="1" applyFont="1" applyFill="1" applyBorder="1" applyAlignment="1">
      <alignment horizontal="center" vertical="center" wrapText="1"/>
    </xf>
    <xf numFmtId="14" fontId="39" fillId="18" borderId="11" xfId="0" applyNumberFormat="1" applyFont="1" applyFill="1" applyBorder="1" applyAlignment="1">
      <alignment horizontal="center" vertical="center" wrapText="1"/>
    </xf>
    <xf numFmtId="0" fontId="39" fillId="18" borderId="11" xfId="0" applyNumberFormat="1" applyFont="1" applyFill="1" applyBorder="1" applyAlignment="1">
      <alignment horizontal="left" vertical="center" wrapText="1"/>
    </xf>
    <xf numFmtId="203" fontId="39" fillId="18" borderId="11" xfId="0" applyNumberFormat="1" applyFont="1" applyFill="1" applyBorder="1" applyAlignment="1">
      <alignment horizontal="center" vertical="center" wrapText="1"/>
    </xf>
    <xf numFmtId="180" fontId="39" fillId="18" borderId="11" xfId="0" applyNumberFormat="1" applyFont="1" applyFill="1" applyBorder="1" applyAlignment="1">
      <alignment horizontal="center" vertical="center" wrapText="1"/>
    </xf>
    <xf numFmtId="0" fontId="69" fillId="0" borderId="0" xfId="0" applyFont="1" applyAlignment="1">
      <alignment vertical="center" wrapText="1"/>
    </xf>
    <xf numFmtId="0" fontId="70" fillId="0" borderId="0" xfId="0" applyFont="1" applyFill="1" applyAlignment="1">
      <alignment/>
    </xf>
    <xf numFmtId="0" fontId="71" fillId="0" borderId="11" xfId="49" applyNumberFormat="1" applyFont="1" applyFill="1" applyBorder="1" applyAlignment="1" applyProtection="1">
      <alignment horizontal="center" vertical="center" wrapText="1"/>
      <protection/>
    </xf>
    <xf numFmtId="14" fontId="69" fillId="24" borderId="11" xfId="49" applyNumberFormat="1" applyFont="1" applyFill="1" applyBorder="1" applyAlignment="1" applyProtection="1">
      <alignment horizontal="center" vertical="center" wrapText="1"/>
      <protection/>
    </xf>
    <xf numFmtId="203" fontId="69" fillId="24" borderId="11" xfId="49" applyNumberFormat="1" applyFont="1" applyFill="1" applyBorder="1" applyAlignment="1" applyProtection="1">
      <alignment horizontal="center" vertical="center" wrapText="1"/>
      <protection/>
    </xf>
    <xf numFmtId="1" fontId="69" fillId="24" borderId="11" xfId="49" applyNumberFormat="1" applyFont="1" applyFill="1" applyBorder="1" applyAlignment="1" applyProtection="1">
      <alignment horizontal="center" vertical="center" wrapText="1"/>
      <protection/>
    </xf>
    <xf numFmtId="49" fontId="69" fillId="24" borderId="11" xfId="49" applyNumberFormat="1" applyFont="1" applyFill="1" applyBorder="1" applyAlignment="1" applyProtection="1">
      <alignment horizontal="center" vertical="center" wrapText="1"/>
      <protection/>
    </xf>
    <xf numFmtId="0" fontId="69" fillId="24" borderId="11" xfId="0" applyNumberFormat="1" applyFont="1" applyFill="1" applyBorder="1" applyAlignment="1">
      <alignment horizontal="left" vertical="center" wrapText="1"/>
    </xf>
    <xf numFmtId="180" fontId="69" fillId="24" borderId="11" xfId="0" applyNumberFormat="1" applyFont="1" applyFill="1" applyBorder="1" applyAlignment="1">
      <alignment horizontal="center" vertical="center" wrapText="1"/>
    </xf>
    <xf numFmtId="0" fontId="69" fillId="24" borderId="11" xfId="0" applyNumberFormat="1" applyFont="1" applyFill="1" applyBorder="1" applyAlignment="1">
      <alignment horizontal="center" vertical="center" wrapText="1"/>
    </xf>
    <xf numFmtId="0" fontId="69" fillId="24" borderId="11" xfId="49" applyNumberFormat="1" applyFont="1" applyFill="1" applyBorder="1" applyAlignment="1" applyProtection="1">
      <alignment horizontal="left" vertical="center" wrapText="1"/>
      <protection/>
    </xf>
    <xf numFmtId="0" fontId="72" fillId="24" borderId="11" xfId="49" applyNumberFormat="1" applyFont="1" applyFill="1" applyBorder="1" applyAlignment="1" applyProtection="1">
      <alignment horizontal="center" vertical="center" wrapText="1"/>
      <protection/>
    </xf>
    <xf numFmtId="0" fontId="33" fillId="6" borderId="13" xfId="0" applyFont="1" applyFill="1" applyBorder="1" applyAlignment="1">
      <alignment vertical="center" wrapText="1"/>
    </xf>
    <xf numFmtId="0" fontId="0" fillId="0" borderId="0" xfId="0" applyNumberFormat="1" applyFont="1" applyAlignment="1">
      <alignment horizontal="left"/>
    </xf>
    <xf numFmtId="0" fontId="73" fillId="18" borderId="11" xfId="0" applyNumberFormat="1" applyFont="1" applyFill="1" applyBorder="1" applyAlignment="1">
      <alignment horizontal="center" vertical="center" wrapText="1"/>
    </xf>
    <xf numFmtId="0" fontId="22" fillId="6" borderId="14" xfId="0" applyFont="1" applyFill="1" applyBorder="1" applyAlignment="1">
      <alignment/>
    </xf>
    <xf numFmtId="0" fontId="22" fillId="6" borderId="15" xfId="0" applyFont="1" applyFill="1" applyBorder="1" applyAlignment="1">
      <alignment/>
    </xf>
    <xf numFmtId="0" fontId="22" fillId="6" borderId="16" xfId="0" applyFont="1" applyFill="1" applyBorder="1" applyAlignment="1">
      <alignment/>
    </xf>
    <xf numFmtId="0" fontId="26" fillId="6" borderId="17" xfId="0" applyFont="1" applyFill="1" applyBorder="1" applyAlignment="1">
      <alignment/>
    </xf>
    <xf numFmtId="0" fontId="26" fillId="6" borderId="0" xfId="0" applyFont="1" applyFill="1" applyBorder="1" applyAlignment="1">
      <alignment/>
    </xf>
    <xf numFmtId="0" fontId="26" fillId="6" borderId="18" xfId="0" applyFont="1" applyFill="1" applyBorder="1" applyAlignment="1">
      <alignment/>
    </xf>
    <xf numFmtId="0" fontId="22" fillId="6" borderId="17" xfId="0" applyFont="1" applyFill="1" applyBorder="1" applyAlignment="1">
      <alignment/>
    </xf>
    <xf numFmtId="0" fontId="22" fillId="6" borderId="0" xfId="0" applyFont="1" applyFill="1" applyBorder="1" applyAlignment="1">
      <alignment/>
    </xf>
    <xf numFmtId="0" fontId="22" fillId="6" borderId="18" xfId="0" applyFont="1" applyFill="1" applyBorder="1" applyAlignment="1">
      <alignment/>
    </xf>
    <xf numFmtId="180" fontId="74" fillId="6" borderId="19" xfId="0" applyNumberFormat="1" applyFont="1" applyFill="1" applyBorder="1" applyAlignment="1">
      <alignment vertical="center" wrapText="1"/>
    </xf>
    <xf numFmtId="180" fontId="74" fillId="6" borderId="20" xfId="0" applyNumberFormat="1" applyFont="1" applyFill="1" applyBorder="1" applyAlignment="1">
      <alignment vertical="center" wrapText="1"/>
    </xf>
    <xf numFmtId="0" fontId="22" fillId="6" borderId="21" xfId="0" applyFont="1" applyFill="1" applyBorder="1" applyAlignment="1">
      <alignment/>
    </xf>
    <xf numFmtId="0" fontId="22" fillId="6" borderId="13" xfId="0" applyFont="1" applyFill="1" applyBorder="1" applyAlignment="1">
      <alignment/>
    </xf>
    <xf numFmtId="0" fontId="22" fillId="6" borderId="22" xfId="0" applyFont="1" applyFill="1" applyBorder="1" applyAlignment="1">
      <alignment/>
    </xf>
    <xf numFmtId="0" fontId="75" fillId="0" borderId="11" xfId="57" applyFont="1" applyFill="1" applyBorder="1" applyAlignment="1">
      <alignment horizontal="center" vertical="center"/>
      <protection/>
    </xf>
    <xf numFmtId="207" fontId="36" fillId="0" borderId="11" xfId="57" applyNumberFormat="1" applyFont="1" applyFill="1" applyBorder="1" applyAlignment="1" applyProtection="1">
      <alignment horizontal="center" vertical="center" wrapText="1"/>
      <protection locked="0"/>
    </xf>
    <xf numFmtId="206" fontId="26" fillId="0" borderId="11" xfId="57" applyNumberFormat="1" applyFont="1" applyFill="1" applyBorder="1" applyAlignment="1">
      <alignment horizontal="center" vertical="center"/>
      <protection/>
    </xf>
    <xf numFmtId="207" fontId="69" fillId="24" borderId="11" xfId="0" applyNumberFormat="1" applyFont="1" applyFill="1" applyBorder="1" applyAlignment="1">
      <alignment horizontal="center" vertical="center" wrapText="1"/>
    </xf>
    <xf numFmtId="0" fontId="36" fillId="0" borderId="11" xfId="57" applyFont="1" applyFill="1" applyBorder="1" applyAlignment="1" applyProtection="1">
      <alignment horizontal="left" vertical="center" wrapText="1"/>
      <protection locked="0"/>
    </xf>
    <xf numFmtId="0" fontId="36" fillId="5" borderId="0" xfId="0" applyFont="1" applyFill="1" applyAlignment="1">
      <alignment vertical="center"/>
    </xf>
    <xf numFmtId="0" fontId="28" fillId="18" borderId="12" xfId="57" applyFont="1" applyFill="1" applyBorder="1" applyAlignment="1" applyProtection="1">
      <alignment horizontal="right" vertical="center" wrapText="1"/>
      <protection locked="0"/>
    </xf>
    <xf numFmtId="181" fontId="32" fillId="7" borderId="23" xfId="0" applyNumberFormat="1" applyFont="1" applyFill="1" applyBorder="1" applyAlignment="1">
      <alignment vertical="center" wrapText="1"/>
    </xf>
    <xf numFmtId="207" fontId="76" fillId="0" borderId="11" xfId="57" applyNumberFormat="1" applyFont="1" applyFill="1" applyBorder="1" applyAlignment="1" applyProtection="1">
      <alignment horizontal="center" vertical="center" wrapText="1"/>
      <protection locked="0"/>
    </xf>
    <xf numFmtId="207" fontId="47" fillId="0" borderId="11" xfId="57" applyNumberFormat="1" applyFont="1" applyFill="1" applyBorder="1" applyAlignment="1">
      <alignment horizontal="center" vertical="center"/>
      <protection/>
    </xf>
    <xf numFmtId="49" fontId="77" fillId="0" borderId="11" xfId="57" applyNumberFormat="1" applyFont="1" applyFill="1" applyBorder="1" applyAlignment="1">
      <alignment horizontal="center" vertical="center"/>
      <protection/>
    </xf>
    <xf numFmtId="49" fontId="77" fillId="2" borderId="11" xfId="57" applyNumberFormat="1" applyFont="1" applyFill="1" applyBorder="1" applyAlignment="1" applyProtection="1">
      <alignment horizontal="center" vertical="center"/>
      <protection hidden="1" locked="0"/>
    </xf>
    <xf numFmtId="49" fontId="77" fillId="2" borderId="11" xfId="57" applyNumberFormat="1" applyFont="1" applyFill="1" applyBorder="1" applyAlignment="1">
      <alignment horizontal="center" vertical="center"/>
      <protection/>
    </xf>
    <xf numFmtId="49" fontId="77" fillId="2" borderId="11" xfId="57" applyNumberFormat="1" applyFont="1" applyFill="1" applyBorder="1" applyAlignment="1">
      <alignment vertical="center"/>
      <protection/>
    </xf>
    <xf numFmtId="49" fontId="77" fillId="0" borderId="11" xfId="57" applyNumberFormat="1" applyFont="1" applyFill="1" applyBorder="1" applyAlignment="1">
      <alignment vertical="center"/>
      <protection/>
    </xf>
    <xf numFmtId="207" fontId="30" fillId="18" borderId="10" xfId="57" applyNumberFormat="1" applyFont="1" applyFill="1" applyBorder="1" applyAlignment="1" applyProtection="1">
      <alignment vertical="center" wrapText="1"/>
      <protection locked="0"/>
    </xf>
    <xf numFmtId="207" fontId="30" fillId="18" borderId="12" xfId="57" applyNumberFormat="1" applyFont="1" applyFill="1" applyBorder="1" applyAlignment="1" applyProtection="1">
      <alignment vertical="center" wrapText="1"/>
      <protection locked="0"/>
    </xf>
    <xf numFmtId="207" fontId="30" fillId="18" borderId="10" xfId="57" applyNumberFormat="1" applyFont="1" applyFill="1" applyBorder="1" applyAlignment="1" applyProtection="1">
      <alignment horizontal="left" vertical="center" wrapText="1"/>
      <protection locked="0"/>
    </xf>
    <xf numFmtId="0" fontId="22" fillId="0" borderId="11" xfId="0" applyFont="1" applyBorder="1" applyAlignment="1">
      <alignment/>
    </xf>
    <xf numFmtId="0" fontId="37" fillId="0" borderId="11" xfId="0" applyFont="1" applyBorder="1" applyAlignment="1">
      <alignment wrapText="1"/>
    </xf>
    <xf numFmtId="0" fontId="22" fillId="0" borderId="0" xfId="0" applyFont="1" applyAlignment="1">
      <alignment/>
    </xf>
    <xf numFmtId="0" fontId="72" fillId="0" borderId="11" xfId="0" applyFont="1" applyBorder="1" applyAlignment="1">
      <alignment horizontal="center" vertical="center"/>
    </xf>
    <xf numFmtId="0" fontId="78" fillId="0" borderId="0" xfId="0" applyFont="1" applyAlignment="1">
      <alignment horizontal="center" vertical="center"/>
    </xf>
    <xf numFmtId="14" fontId="37" fillId="0" borderId="11"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11" xfId="0" applyNumberFormat="1" applyFont="1" applyBorder="1" applyAlignment="1">
      <alignment horizontal="left" vertical="center"/>
    </xf>
    <xf numFmtId="203" fontId="37" fillId="0" borderId="11" xfId="0" applyNumberFormat="1" applyFont="1" applyBorder="1" applyAlignment="1">
      <alignment horizontal="center" vertical="center"/>
    </xf>
    <xf numFmtId="0" fontId="53" fillId="6" borderId="11" xfId="57" applyFont="1" applyFill="1" applyBorder="1" applyAlignment="1" applyProtection="1">
      <alignment horizontal="center" vertical="center" wrapText="1"/>
      <protection locked="0"/>
    </xf>
    <xf numFmtId="0" fontId="67" fillId="7" borderId="0" xfId="49" applyFont="1" applyFill="1" applyBorder="1" applyAlignment="1" applyProtection="1">
      <alignment horizontal="center" vertical="center"/>
      <protection/>
    </xf>
    <xf numFmtId="0" fontId="28" fillId="0" borderId="0" xfId="57" applyFont="1" applyAlignment="1" applyProtection="1">
      <alignment horizontal="center" vertical="center" wrapText="1"/>
      <protection locked="0"/>
    </xf>
    <xf numFmtId="0" fontId="28" fillId="0" borderId="0" xfId="57" applyFont="1" applyAlignment="1" applyProtection="1">
      <alignment horizontal="center" vertical="center" wrapText="1"/>
      <protection locked="0"/>
    </xf>
    <xf numFmtId="0" fontId="28" fillId="0" borderId="0" xfId="57" applyFont="1" applyFill="1" applyAlignment="1">
      <alignment horizontal="center" vertical="center"/>
      <protection/>
    </xf>
    <xf numFmtId="203" fontId="28" fillId="0" borderId="0" xfId="57" applyNumberFormat="1" applyFont="1" applyAlignment="1" applyProtection="1">
      <alignment horizontal="center" vertical="center" wrapText="1"/>
      <protection locked="0"/>
    </xf>
    <xf numFmtId="203" fontId="28" fillId="0" borderId="0" xfId="57" applyNumberFormat="1" applyFont="1" applyFill="1" applyAlignment="1">
      <alignment horizontal="center" vertical="center"/>
      <protection/>
    </xf>
    <xf numFmtId="206" fontId="28" fillId="0" borderId="0" xfId="57" applyNumberFormat="1" applyFont="1" applyAlignment="1" applyProtection="1">
      <alignment horizontal="center" vertical="center" wrapText="1"/>
      <protection locked="0"/>
    </xf>
    <xf numFmtId="206" fontId="28" fillId="0" borderId="0" xfId="57" applyNumberFormat="1" applyFont="1" applyFill="1" applyAlignment="1">
      <alignment horizontal="center" vertical="center"/>
      <protection/>
    </xf>
    <xf numFmtId="0" fontId="24" fillId="0" borderId="0" xfId="57" applyFont="1" applyAlignment="1" applyProtection="1">
      <alignment horizontal="center" vertical="center" wrapText="1"/>
      <protection locked="0"/>
    </xf>
    <xf numFmtId="0" fontId="24" fillId="0" borderId="0" xfId="57" applyFont="1" applyFill="1" applyAlignment="1">
      <alignment horizontal="center" vertical="center"/>
      <protection/>
    </xf>
    <xf numFmtId="207" fontId="24" fillId="0" borderId="0" xfId="57" applyNumberFormat="1" applyFont="1" applyAlignment="1" applyProtection="1">
      <alignment horizontal="center" vertical="center" wrapText="1"/>
      <protection locked="0"/>
    </xf>
    <xf numFmtId="207" fontId="24" fillId="0" borderId="0" xfId="57" applyNumberFormat="1" applyFont="1" applyFill="1" applyAlignment="1">
      <alignment horizontal="center" vertical="center"/>
      <protection/>
    </xf>
    <xf numFmtId="203" fontId="28" fillId="0" borderId="0" xfId="57" applyNumberFormat="1" applyFont="1" applyAlignment="1" applyProtection="1">
      <alignment horizontal="center" vertical="center" wrapText="1"/>
      <protection locked="0"/>
    </xf>
    <xf numFmtId="203" fontId="28" fillId="0" borderId="0" xfId="57" applyNumberFormat="1" applyFont="1" applyFill="1" applyAlignment="1" applyProtection="1">
      <alignment horizontal="center" vertical="center" wrapText="1"/>
      <protection locked="0"/>
    </xf>
    <xf numFmtId="0" fontId="42" fillId="0" borderId="0" xfId="57" applyFont="1" applyAlignment="1" applyProtection="1">
      <alignment horizontal="center" vertical="center" wrapText="1"/>
      <protection locked="0"/>
    </xf>
    <xf numFmtId="0" fontId="42" fillId="0" borderId="0" xfId="57" applyFont="1" applyFill="1" applyAlignment="1">
      <alignment horizontal="center" vertical="center"/>
      <protection/>
    </xf>
    <xf numFmtId="207" fontId="42" fillId="0" borderId="0" xfId="57" applyNumberFormat="1" applyFont="1" applyAlignment="1" applyProtection="1">
      <alignment horizontal="center" vertical="center" wrapText="1"/>
      <protection locked="0"/>
    </xf>
    <xf numFmtId="207" fontId="42" fillId="0" borderId="0" xfId="57" applyNumberFormat="1" applyFont="1" applyFill="1" applyAlignment="1">
      <alignment horizontal="center" vertical="center"/>
      <protection/>
    </xf>
    <xf numFmtId="0" fontId="66" fillId="6" borderId="24" xfId="57" applyFont="1" applyFill="1" applyBorder="1" applyAlignment="1">
      <alignment vertical="center"/>
      <protection/>
    </xf>
    <xf numFmtId="0" fontId="66" fillId="6" borderId="25" xfId="57" applyFont="1" applyFill="1" applyBorder="1" applyAlignment="1">
      <alignment vertical="center"/>
      <protection/>
    </xf>
    <xf numFmtId="0" fontId="66" fillId="6" borderId="23" xfId="57" applyFont="1" applyFill="1" applyBorder="1" applyAlignment="1">
      <alignment vertical="center"/>
      <protection/>
    </xf>
    <xf numFmtId="190" fontId="25" fillId="24" borderId="0" xfId="57" applyNumberFormat="1" applyFont="1" applyFill="1" applyBorder="1" applyAlignment="1" applyProtection="1">
      <alignment horizontal="center" vertical="center" wrapText="1"/>
      <protection locked="0"/>
    </xf>
    <xf numFmtId="0" fontId="79" fillId="6" borderId="25" xfId="57" applyFont="1" applyFill="1" applyBorder="1" applyAlignment="1">
      <alignment horizontal="right" vertical="center"/>
      <protection/>
    </xf>
    <xf numFmtId="49" fontId="49" fillId="6" borderId="25" xfId="57" applyNumberFormat="1" applyFont="1" applyFill="1" applyBorder="1" applyAlignment="1">
      <alignment horizontal="left" vertical="center"/>
      <protection/>
    </xf>
    <xf numFmtId="49" fontId="28" fillId="0" borderId="11" xfId="57" applyNumberFormat="1" applyFont="1" applyFill="1" applyBorder="1" applyAlignment="1" applyProtection="1">
      <alignment vertical="center" wrapText="1"/>
      <protection locked="0"/>
    </xf>
    <xf numFmtId="0" fontId="30" fillId="18" borderId="10" xfId="57" applyFont="1" applyFill="1" applyBorder="1" applyAlignment="1" applyProtection="1">
      <alignment vertical="center" wrapText="1"/>
      <protection locked="0"/>
    </xf>
    <xf numFmtId="0" fontId="26" fillId="0" borderId="11" xfId="57" applyFont="1" applyFill="1" applyBorder="1" applyAlignment="1">
      <alignment horizontal="left" vertical="center" wrapText="1"/>
      <protection/>
    </xf>
    <xf numFmtId="0" fontId="62" fillId="0" borderId="11" xfId="57" applyFont="1" applyFill="1" applyBorder="1" applyAlignment="1">
      <alignment horizontal="left" vertical="center" wrapText="1"/>
      <protection/>
    </xf>
    <xf numFmtId="1" fontId="49" fillId="0" borderId="11" xfId="57" applyNumberFormat="1" applyFont="1" applyFill="1" applyBorder="1" applyAlignment="1">
      <alignment horizontal="center" vertical="center"/>
      <protection/>
    </xf>
    <xf numFmtId="1" fontId="30" fillId="0" borderId="11" xfId="57" applyNumberFormat="1" applyFont="1" applyFill="1" applyBorder="1" applyAlignment="1" applyProtection="1">
      <alignment horizontal="center" vertical="center" wrapText="1"/>
      <protection locked="0"/>
    </xf>
    <xf numFmtId="0" fontId="80" fillId="0" borderId="11" xfId="57" applyNumberFormat="1" applyFont="1" applyFill="1" applyBorder="1" applyAlignment="1">
      <alignment horizontal="center" vertical="center"/>
      <protection/>
    </xf>
    <xf numFmtId="207" fontId="81" fillId="0" borderId="0" xfId="57" applyNumberFormat="1" applyFont="1" applyFill="1" applyAlignment="1">
      <alignment horizontal="center" vertical="center"/>
      <protection/>
    </xf>
    <xf numFmtId="0" fontId="81" fillId="0" borderId="0" xfId="57" applyFont="1" applyFill="1" applyAlignment="1">
      <alignment horizontal="center" vertical="center"/>
      <protection/>
    </xf>
    <xf numFmtId="207" fontId="82" fillId="0" borderId="0" xfId="57" applyNumberFormat="1" applyFont="1" applyFill="1" applyAlignment="1">
      <alignment horizontal="center" vertical="center"/>
      <protection/>
    </xf>
    <xf numFmtId="0" fontId="82" fillId="0" borderId="0" xfId="57" applyFont="1" applyFill="1" applyAlignment="1">
      <alignment horizontal="center" vertical="center"/>
      <protection/>
    </xf>
    <xf numFmtId="203" fontId="83" fillId="0" borderId="0" xfId="57" applyNumberFormat="1" applyFont="1" applyAlignment="1" applyProtection="1">
      <alignment horizontal="center" vertical="center" wrapText="1"/>
      <protection locked="0"/>
    </xf>
    <xf numFmtId="207" fontId="25" fillId="3" borderId="11" xfId="57" applyNumberFormat="1" applyFont="1" applyFill="1" applyBorder="1" applyAlignment="1" applyProtection="1">
      <alignment horizontal="center" vertical="center" wrapText="1"/>
      <protection hidden="1"/>
    </xf>
    <xf numFmtId="203" fontId="84" fillId="0" borderId="0" xfId="57" applyNumberFormat="1" applyFont="1" applyAlignment="1" applyProtection="1">
      <alignment horizontal="center" vertical="center" wrapText="1"/>
      <protection locked="0"/>
    </xf>
    <xf numFmtId="0" fontId="84" fillId="0" borderId="0" xfId="57" applyFont="1" applyAlignment="1" applyProtection="1">
      <alignment horizontal="center" vertical="center" wrapText="1"/>
      <protection locked="0"/>
    </xf>
    <xf numFmtId="207" fontId="84" fillId="0" borderId="0" xfId="57" applyNumberFormat="1" applyFont="1" applyFill="1" applyAlignment="1">
      <alignment horizontal="center" vertical="center"/>
      <protection/>
    </xf>
    <xf numFmtId="0" fontId="84" fillId="0" borderId="0" xfId="57" applyFont="1" applyFill="1" applyAlignment="1">
      <alignment horizontal="center" vertical="center"/>
      <protection/>
    </xf>
    <xf numFmtId="206" fontId="84" fillId="0" borderId="0" xfId="57" applyNumberFormat="1" applyFont="1" applyFill="1" applyAlignment="1">
      <alignment horizontal="center" vertical="center"/>
      <protection/>
    </xf>
    <xf numFmtId="203" fontId="84" fillId="0" borderId="0" xfId="57" applyNumberFormat="1" applyFont="1" applyFill="1" applyAlignment="1">
      <alignment horizontal="center" vertical="center"/>
      <protection/>
    </xf>
    <xf numFmtId="1" fontId="49" fillId="0" borderId="11" xfId="57" applyNumberFormat="1" applyFont="1" applyFill="1" applyBorder="1" applyAlignment="1" applyProtection="1" quotePrefix="1">
      <alignment horizontal="center" vertical="center"/>
      <protection locked="0"/>
    </xf>
    <xf numFmtId="207" fontId="8" fillId="6" borderId="11" xfId="57" applyNumberFormat="1" applyFont="1" applyFill="1" applyBorder="1" applyAlignment="1">
      <alignment horizontal="center" vertical="center"/>
      <protection/>
    </xf>
    <xf numFmtId="0" fontId="33" fillId="6" borderId="11" xfId="57" applyFont="1" applyFill="1" applyBorder="1" applyAlignment="1">
      <alignment horizontal="center" vertical="center"/>
      <protection/>
    </xf>
    <xf numFmtId="1" fontId="49" fillId="0" borderId="0" xfId="57" applyNumberFormat="1" applyFont="1" applyFill="1" applyBorder="1" applyAlignment="1">
      <alignment horizontal="center" vertical="center"/>
      <protection/>
    </xf>
    <xf numFmtId="0" fontId="53" fillId="6" borderId="26" xfId="57" applyFont="1" applyFill="1" applyBorder="1" applyAlignment="1" applyProtection="1">
      <alignment vertical="center" wrapText="1"/>
      <protection locked="0"/>
    </xf>
    <xf numFmtId="206" fontId="85" fillId="18" borderId="11" xfId="57" applyNumberFormat="1" applyFont="1" applyFill="1" applyBorder="1" applyAlignment="1">
      <alignment horizontal="center" vertical="center" wrapText="1"/>
      <protection/>
    </xf>
    <xf numFmtId="0" fontId="24" fillId="0" borderId="15" xfId="0" applyFont="1" applyBorder="1" applyAlignment="1">
      <alignment horizontal="center" vertical="center"/>
    </xf>
    <xf numFmtId="181" fontId="56" fillId="18" borderId="12" xfId="57" applyNumberFormat="1" applyFont="1" applyFill="1" applyBorder="1" applyAlignment="1" applyProtection="1">
      <alignment vertical="center" wrapText="1"/>
      <protection locked="0"/>
    </xf>
    <xf numFmtId="0" fontId="24" fillId="18" borderId="12" xfId="57" applyFont="1" applyFill="1" applyBorder="1" applyAlignment="1" applyProtection="1">
      <alignment vertical="center" wrapText="1"/>
      <protection locked="0"/>
    </xf>
    <xf numFmtId="0" fontId="86" fillId="6" borderId="27" xfId="57" applyFont="1" applyFill="1" applyBorder="1" applyAlignment="1" applyProtection="1">
      <alignment vertical="center" wrapText="1"/>
      <protection locked="0"/>
    </xf>
    <xf numFmtId="0" fontId="34" fillId="18" borderId="0" xfId="57" applyFont="1" applyFill="1" applyBorder="1" applyAlignment="1" applyProtection="1">
      <alignment vertical="center" wrapText="1"/>
      <protection locked="0"/>
    </xf>
    <xf numFmtId="1" fontId="29" fillId="0" borderId="11" xfId="57" applyNumberFormat="1" applyFont="1" applyFill="1" applyBorder="1" applyAlignment="1">
      <alignment horizontal="center" vertical="center"/>
      <protection/>
    </xf>
    <xf numFmtId="14" fontId="29" fillId="0" borderId="11" xfId="57" applyNumberFormat="1" applyFont="1" applyFill="1" applyBorder="1" applyAlignment="1">
      <alignment horizontal="center" vertical="center"/>
      <protection/>
    </xf>
    <xf numFmtId="0" fontId="29" fillId="0" borderId="11" xfId="57" applyNumberFormat="1" applyFont="1" applyFill="1" applyBorder="1" applyAlignment="1">
      <alignment horizontal="left" vertical="center" wrapText="1"/>
      <protection/>
    </xf>
    <xf numFmtId="0" fontId="87" fillId="18" borderId="0" xfId="57" applyFont="1" applyFill="1" applyBorder="1" applyAlignment="1" applyProtection="1">
      <alignment vertical="center" wrapText="1"/>
      <protection locked="0"/>
    </xf>
    <xf numFmtId="0" fontId="74" fillId="6" borderId="28" xfId="0" applyNumberFormat="1" applyFont="1" applyFill="1" applyBorder="1" applyAlignment="1">
      <alignment horizontal="center" vertical="center" wrapText="1"/>
    </xf>
    <xf numFmtId="14" fontId="36" fillId="0" borderId="11" xfId="57" applyNumberFormat="1" applyFont="1" applyFill="1" applyBorder="1" applyAlignment="1">
      <alignment horizontal="center" vertical="center"/>
      <protection/>
    </xf>
    <xf numFmtId="0" fontId="36" fillId="0" borderId="11" xfId="57" applyFont="1" applyFill="1" applyBorder="1" applyAlignment="1">
      <alignment horizontal="left" vertical="center" wrapText="1"/>
      <protection/>
    </xf>
    <xf numFmtId="0" fontId="43" fillId="0" borderId="11" xfId="57" applyFont="1" applyFill="1" applyBorder="1" applyAlignment="1" applyProtection="1">
      <alignment horizontal="center" vertical="center" wrapText="1"/>
      <protection locked="0"/>
    </xf>
    <xf numFmtId="0" fontId="75" fillId="0" borderId="11" xfId="57" applyFont="1" applyFill="1" applyBorder="1" applyAlignment="1" applyProtection="1">
      <alignment horizontal="center" vertical="center" wrapText="1"/>
      <protection locked="0"/>
    </xf>
    <xf numFmtId="1" fontId="43" fillId="0" borderId="11" xfId="57" applyNumberFormat="1" applyFont="1" applyFill="1" applyBorder="1" applyAlignment="1">
      <alignment horizontal="center" vertical="center"/>
      <protection/>
    </xf>
    <xf numFmtId="14" fontId="43" fillId="0" borderId="11" xfId="57" applyNumberFormat="1" applyFont="1" applyFill="1" applyBorder="1" applyAlignment="1">
      <alignment horizontal="center" vertical="center"/>
      <protection/>
    </xf>
    <xf numFmtId="0" fontId="43" fillId="0" borderId="11" xfId="57" applyFont="1" applyFill="1" applyBorder="1" applyAlignment="1">
      <alignment horizontal="left" vertical="center" wrapText="1"/>
      <protection/>
    </xf>
    <xf numFmtId="0" fontId="23" fillId="0" borderId="11" xfId="0" applyFont="1" applyBorder="1" applyAlignment="1">
      <alignment horizontal="center" vertical="center"/>
    </xf>
    <xf numFmtId="0" fontId="25" fillId="18" borderId="0" xfId="57" applyFont="1" applyFill="1" applyBorder="1" applyAlignment="1" applyProtection="1">
      <alignment vertical="center" wrapText="1"/>
      <protection locked="0"/>
    </xf>
    <xf numFmtId="0" fontId="25" fillId="18" borderId="0" xfId="57" applyFont="1" applyFill="1" applyBorder="1" applyAlignment="1" applyProtection="1">
      <alignment horizontal="left" vertical="center" wrapText="1"/>
      <protection locked="0"/>
    </xf>
    <xf numFmtId="14" fontId="25" fillId="18" borderId="0" xfId="57" applyNumberFormat="1" applyFont="1" applyFill="1" applyBorder="1" applyAlignment="1" applyProtection="1">
      <alignment vertical="center" wrapText="1"/>
      <protection locked="0"/>
    </xf>
    <xf numFmtId="181" fontId="25" fillId="18" borderId="0" xfId="57" applyNumberFormat="1" applyFont="1" applyFill="1" applyBorder="1" applyAlignment="1" applyProtection="1">
      <alignment horizontal="left" vertical="center" wrapText="1"/>
      <protection locked="0"/>
    </xf>
    <xf numFmtId="209" fontId="25" fillId="18" borderId="0" xfId="57" applyNumberFormat="1" applyFont="1" applyFill="1" applyBorder="1" applyAlignment="1" applyProtection="1">
      <alignment horizontal="left" vertical="center" wrapText="1"/>
      <protection locked="0"/>
    </xf>
    <xf numFmtId="0" fontId="28" fillId="0" borderId="0" xfId="57" applyFont="1" applyBorder="1" applyAlignment="1" applyProtection="1">
      <alignment vertical="center" wrapText="1"/>
      <protection locked="0"/>
    </xf>
    <xf numFmtId="0" fontId="28" fillId="6" borderId="11" xfId="57" applyFont="1" applyFill="1" applyBorder="1" applyAlignment="1" applyProtection="1">
      <alignment horizontal="center" vertical="center" wrapText="1"/>
      <protection locked="0"/>
    </xf>
    <xf numFmtId="14" fontId="28" fillId="6" borderId="11" xfId="57" applyNumberFormat="1" applyFont="1" applyFill="1" applyBorder="1" applyAlignment="1" applyProtection="1">
      <alignment horizontal="center" vertical="center" wrapText="1"/>
      <protection locked="0"/>
    </xf>
    <xf numFmtId="0" fontId="28" fillId="6" borderId="29" xfId="57" applyFont="1" applyFill="1" applyBorder="1" applyAlignment="1" applyProtection="1">
      <alignment horizontal="center" vertical="center" wrapText="1"/>
      <protection locked="0"/>
    </xf>
    <xf numFmtId="209" fontId="28" fillId="6" borderId="11" xfId="57" applyNumberFormat="1" applyFont="1" applyFill="1" applyBorder="1" applyAlignment="1" applyProtection="1">
      <alignment horizontal="center" vertical="center" wrapText="1"/>
      <protection locked="0"/>
    </xf>
    <xf numFmtId="207" fontId="36" fillId="0" borderId="29" xfId="57" applyNumberFormat="1" applyFont="1" applyFill="1" applyBorder="1" applyAlignment="1" applyProtection="1">
      <alignment horizontal="center" vertical="center" wrapText="1"/>
      <protection locked="0"/>
    </xf>
    <xf numFmtId="209" fontId="28" fillId="0" borderId="0" xfId="57" applyNumberFormat="1" applyFont="1" applyAlignment="1" applyProtection="1">
      <alignment wrapText="1"/>
      <protection locked="0"/>
    </xf>
    <xf numFmtId="0" fontId="24" fillId="5" borderId="26" xfId="0" applyFont="1" applyFill="1" applyBorder="1" applyAlignment="1">
      <alignment horizontal="center" vertical="center"/>
    </xf>
    <xf numFmtId="0" fontId="24" fillId="5" borderId="30" xfId="0" applyFont="1" applyFill="1" applyBorder="1" applyAlignment="1">
      <alignment horizontal="center" vertical="center"/>
    </xf>
    <xf numFmtId="0" fontId="24" fillId="4" borderId="11" xfId="0" applyFont="1" applyFill="1" applyBorder="1" applyAlignment="1">
      <alignment horizontal="center" vertical="center"/>
    </xf>
    <xf numFmtId="0" fontId="24" fillId="7" borderId="11" xfId="0" applyFont="1" applyFill="1" applyBorder="1" applyAlignment="1">
      <alignment horizontal="center" vertical="center"/>
    </xf>
    <xf numFmtId="0" fontId="47" fillId="0" borderId="11" xfId="57" applyFont="1" applyFill="1" applyBorder="1" applyAlignment="1">
      <alignment horizontal="left" vertical="center" wrapText="1"/>
      <protection/>
    </xf>
    <xf numFmtId="0" fontId="99" fillId="0" borderId="0" xfId="0" applyFont="1" applyAlignment="1">
      <alignment/>
    </xf>
    <xf numFmtId="0" fontId="23" fillId="0" borderId="11" xfId="57" applyFont="1" applyFill="1" applyBorder="1" applyAlignment="1">
      <alignment horizontal="left" vertical="center" wrapText="1"/>
      <protection/>
    </xf>
    <xf numFmtId="1" fontId="51" fillId="0" borderId="11" xfId="57" applyNumberFormat="1" applyFont="1" applyFill="1" applyBorder="1" applyAlignment="1">
      <alignment horizontal="center" vertical="center"/>
      <protection/>
    </xf>
    <xf numFmtId="0" fontId="47" fillId="0" borderId="11" xfId="57" applyFont="1" applyFill="1" applyBorder="1" applyAlignment="1" applyProtection="1">
      <alignment horizontal="center" vertical="center" wrapText="1"/>
      <protection locked="0"/>
    </xf>
    <xf numFmtId="0" fontId="100" fillId="0" borderId="11" xfId="57" applyFont="1" applyFill="1" applyBorder="1" applyAlignment="1" applyProtection="1">
      <alignment horizontal="center" vertical="center" wrapText="1"/>
      <protection locked="0"/>
    </xf>
    <xf numFmtId="1" fontId="47" fillId="0" borderId="11" xfId="57" applyNumberFormat="1" applyFont="1" applyFill="1" applyBorder="1" applyAlignment="1">
      <alignment horizontal="center" vertical="center"/>
      <protection/>
    </xf>
    <xf numFmtId="14" fontId="47" fillId="0" borderId="11" xfId="57" applyNumberFormat="1" applyFont="1" applyFill="1" applyBorder="1" applyAlignment="1">
      <alignment horizontal="center" vertical="center"/>
      <protection/>
    </xf>
    <xf numFmtId="1" fontId="36" fillId="0" borderId="11" xfId="57" applyNumberFormat="1" applyFont="1" applyFill="1" applyBorder="1" applyAlignment="1">
      <alignment horizontal="center" vertical="center"/>
      <protection/>
    </xf>
    <xf numFmtId="0" fontId="24" fillId="7" borderId="0" xfId="49" applyFont="1" applyFill="1" applyBorder="1" applyAlignment="1" applyProtection="1">
      <alignment horizontal="center" vertical="center"/>
      <protection/>
    </xf>
    <xf numFmtId="180" fontId="23" fillId="6" borderId="17" xfId="0" applyNumberFormat="1" applyFont="1" applyFill="1" applyBorder="1" applyAlignment="1">
      <alignment horizontal="center"/>
    </xf>
    <xf numFmtId="180" fontId="33" fillId="18" borderId="31" xfId="0" applyNumberFormat="1" applyFont="1" applyFill="1" applyBorder="1" applyAlignment="1">
      <alignment horizontal="center" vertical="center"/>
    </xf>
    <xf numFmtId="0" fontId="23" fillId="6" borderId="17" xfId="0" applyFont="1" applyFill="1" applyBorder="1" applyAlignment="1">
      <alignment horizontal="center"/>
    </xf>
    <xf numFmtId="0" fontId="23" fillId="6" borderId="0" xfId="0" applyFont="1" applyFill="1" applyBorder="1" applyAlignment="1">
      <alignment horizontal="center"/>
    </xf>
    <xf numFmtId="0" fontId="23" fillId="6" borderId="18" xfId="0" applyFont="1" applyFill="1" applyBorder="1" applyAlignment="1">
      <alignment horizontal="center"/>
    </xf>
    <xf numFmtId="203" fontId="77" fillId="2" borderId="30" xfId="0" applyNumberFormat="1" applyFont="1" applyFill="1" applyBorder="1" applyAlignment="1">
      <alignment horizontal="center" vertical="center"/>
    </xf>
    <xf numFmtId="222" fontId="23" fillId="2" borderId="30" xfId="0" applyNumberFormat="1" applyFont="1" applyFill="1" applyBorder="1" applyAlignment="1">
      <alignment horizontal="center" vertical="center"/>
    </xf>
    <xf numFmtId="203" fontId="77" fillId="0" borderId="30" xfId="0" applyNumberFormat="1" applyFont="1" applyFill="1" applyBorder="1" applyAlignment="1">
      <alignment horizontal="center" vertical="center"/>
    </xf>
    <xf numFmtId="222" fontId="77" fillId="0" borderId="30" xfId="0" applyNumberFormat="1" applyFont="1" applyFill="1" applyBorder="1" applyAlignment="1">
      <alignment horizontal="center" vertical="center"/>
    </xf>
    <xf numFmtId="207" fontId="77" fillId="2" borderId="30" xfId="0" applyNumberFormat="1" applyFont="1" applyFill="1" applyBorder="1" applyAlignment="1">
      <alignment horizontal="center" vertical="center"/>
    </xf>
    <xf numFmtId="222" fontId="77" fillId="2" borderId="30" xfId="0" applyNumberFormat="1" applyFont="1" applyFill="1" applyBorder="1" applyAlignment="1">
      <alignment horizontal="center" vertical="center"/>
    </xf>
    <xf numFmtId="206" fontId="77" fillId="2" borderId="30" xfId="0" applyNumberFormat="1" applyFont="1" applyFill="1" applyBorder="1" applyAlignment="1">
      <alignment horizontal="center" vertical="center"/>
    </xf>
    <xf numFmtId="207" fontId="77" fillId="0" borderId="30" xfId="0" applyNumberFormat="1" applyFont="1" applyFill="1" applyBorder="1" applyAlignment="1">
      <alignment horizontal="center" vertical="center"/>
    </xf>
    <xf numFmtId="222" fontId="90" fillId="11" borderId="30" xfId="0" applyNumberFormat="1" applyFont="1" applyFill="1" applyBorder="1" applyAlignment="1">
      <alignment horizontal="center" vertical="center"/>
    </xf>
    <xf numFmtId="203" fontId="77" fillId="2" borderId="32" xfId="0" applyNumberFormat="1" applyFont="1" applyFill="1" applyBorder="1" applyAlignment="1">
      <alignment horizontal="center" vertical="center"/>
    </xf>
    <xf numFmtId="222" fontId="23" fillId="2" borderId="32" xfId="0" applyNumberFormat="1" applyFont="1" applyFill="1" applyBorder="1" applyAlignment="1">
      <alignment horizontal="center" vertical="center"/>
    </xf>
    <xf numFmtId="203" fontId="77" fillId="0" borderId="32" xfId="0" applyNumberFormat="1" applyFont="1" applyFill="1" applyBorder="1" applyAlignment="1">
      <alignment horizontal="center" vertical="center"/>
    </xf>
    <xf numFmtId="222" fontId="77" fillId="0" borderId="32" xfId="0" applyNumberFormat="1" applyFont="1" applyFill="1" applyBorder="1" applyAlignment="1">
      <alignment horizontal="center" vertical="center"/>
    </xf>
    <xf numFmtId="207" fontId="77" fillId="2" borderId="32" xfId="0" applyNumberFormat="1" applyFont="1" applyFill="1" applyBorder="1" applyAlignment="1">
      <alignment horizontal="center" vertical="center"/>
    </xf>
    <xf numFmtId="222" fontId="77" fillId="2" borderId="32" xfId="0" applyNumberFormat="1" applyFont="1" applyFill="1" applyBorder="1" applyAlignment="1">
      <alignment horizontal="center" vertical="center"/>
    </xf>
    <xf numFmtId="206" fontId="77" fillId="2" borderId="32" xfId="0" applyNumberFormat="1" applyFont="1" applyFill="1" applyBorder="1" applyAlignment="1">
      <alignment horizontal="center" vertical="center"/>
    </xf>
    <xf numFmtId="180" fontId="33" fillId="18" borderId="33" xfId="0" applyNumberFormat="1" applyFont="1" applyFill="1" applyBorder="1" applyAlignment="1">
      <alignment horizontal="center" vertical="center"/>
    </xf>
    <xf numFmtId="180" fontId="33" fillId="18" borderId="34" xfId="0" applyNumberFormat="1" applyFont="1" applyFill="1" applyBorder="1" applyAlignment="1">
      <alignment horizontal="center" vertical="center"/>
    </xf>
    <xf numFmtId="207" fontId="77" fillId="0" borderId="32" xfId="0" applyNumberFormat="1" applyFont="1" applyFill="1" applyBorder="1" applyAlignment="1">
      <alignment horizontal="center" vertical="center"/>
    </xf>
    <xf numFmtId="222" fontId="90" fillId="11" borderId="32" xfId="0" applyNumberFormat="1" applyFont="1" applyFill="1" applyBorder="1" applyAlignment="1">
      <alignment horizontal="center" vertical="center"/>
    </xf>
    <xf numFmtId="0" fontId="25" fillId="18" borderId="0" xfId="57" applyFont="1" applyFill="1" applyBorder="1" applyAlignment="1" applyProtection="1">
      <alignment horizontal="left" vertical="center" wrapText="1"/>
      <protection locked="0"/>
    </xf>
    <xf numFmtId="0" fontId="34" fillId="18" borderId="0" xfId="57" applyFont="1" applyFill="1" applyBorder="1" applyAlignment="1" applyProtection="1">
      <alignment horizontal="center" vertical="center" wrapText="1"/>
      <protection locked="0"/>
    </xf>
    <xf numFmtId="0" fontId="46" fillId="6" borderId="0" xfId="57" applyFont="1" applyFill="1" applyBorder="1" applyAlignment="1" applyProtection="1">
      <alignment horizontal="center" vertical="center" wrapText="1"/>
      <protection locked="0"/>
    </xf>
    <xf numFmtId="180" fontId="24" fillId="6" borderId="17" xfId="0" applyNumberFormat="1" applyFont="1" applyFill="1" applyBorder="1" applyAlignment="1">
      <alignment horizontal="center"/>
    </xf>
    <xf numFmtId="180" fontId="24" fillId="6" borderId="0" xfId="0" applyNumberFormat="1" applyFont="1" applyFill="1" applyBorder="1" applyAlignment="1">
      <alignment horizontal="center"/>
    </xf>
    <xf numFmtId="180" fontId="24" fillId="6" borderId="18" xfId="0" applyNumberFormat="1" applyFont="1" applyFill="1" applyBorder="1" applyAlignment="1">
      <alignment horizontal="center"/>
    </xf>
    <xf numFmtId="0" fontId="24" fillId="6" borderId="17" xfId="0" applyFont="1" applyFill="1" applyBorder="1" applyAlignment="1">
      <alignment horizontal="center"/>
    </xf>
    <xf numFmtId="0" fontId="24" fillId="6" borderId="0" xfId="0" applyFont="1" applyFill="1" applyBorder="1" applyAlignment="1">
      <alignment horizontal="center"/>
    </xf>
    <xf numFmtId="0" fontId="24" fillId="6" borderId="18" xfId="0" applyFont="1" applyFill="1" applyBorder="1" applyAlignment="1">
      <alignment horizontal="center"/>
    </xf>
    <xf numFmtId="180" fontId="88" fillId="6" borderId="35" xfId="0" applyNumberFormat="1" applyFont="1" applyFill="1" applyBorder="1" applyAlignment="1">
      <alignment horizontal="right" vertical="center"/>
    </xf>
    <xf numFmtId="180" fontId="88" fillId="6" borderId="36" xfId="0" applyNumberFormat="1" applyFont="1" applyFill="1" applyBorder="1" applyAlignment="1">
      <alignment horizontal="right" vertical="center"/>
    </xf>
    <xf numFmtId="180" fontId="88" fillId="6" borderId="37" xfId="0" applyNumberFormat="1" applyFont="1" applyFill="1" applyBorder="1" applyAlignment="1">
      <alignment horizontal="right" vertical="center"/>
    </xf>
    <xf numFmtId="180" fontId="88" fillId="6" borderId="17" xfId="0" applyNumberFormat="1" applyFont="1" applyFill="1" applyBorder="1" applyAlignment="1">
      <alignment horizontal="right" vertical="center"/>
    </xf>
    <xf numFmtId="180" fontId="88" fillId="6" borderId="0" xfId="0" applyNumberFormat="1" applyFont="1" applyFill="1" applyBorder="1" applyAlignment="1">
      <alignment horizontal="right" vertical="center"/>
    </xf>
    <xf numFmtId="180" fontId="88" fillId="6" borderId="38" xfId="0" applyNumberFormat="1" applyFont="1" applyFill="1" applyBorder="1" applyAlignment="1">
      <alignment horizontal="right" vertical="center"/>
    </xf>
    <xf numFmtId="180" fontId="74" fillId="6" borderId="28" xfId="0" applyNumberFormat="1" applyFont="1" applyFill="1" applyBorder="1" applyAlignment="1">
      <alignment horizontal="left" vertical="center" wrapText="1"/>
    </xf>
    <xf numFmtId="180" fontId="74" fillId="6" borderId="19" xfId="0" applyNumberFormat="1" applyFont="1" applyFill="1" applyBorder="1" applyAlignment="1">
      <alignment horizontal="left" vertical="center" wrapText="1"/>
    </xf>
    <xf numFmtId="180" fontId="74" fillId="6" borderId="20" xfId="0" applyNumberFormat="1" applyFont="1" applyFill="1" applyBorder="1" applyAlignment="1">
      <alignment horizontal="left" vertical="center" wrapText="1"/>
    </xf>
    <xf numFmtId="0" fontId="88" fillId="6" borderId="17" xfId="0" applyFont="1" applyFill="1" applyBorder="1" applyAlignment="1">
      <alignment horizontal="center" vertical="center" wrapText="1"/>
    </xf>
    <xf numFmtId="0" fontId="88" fillId="6" borderId="0" xfId="0" applyFont="1" applyFill="1" applyBorder="1" applyAlignment="1">
      <alignment horizontal="center" vertical="center" wrapText="1"/>
    </xf>
    <xf numFmtId="0" fontId="88" fillId="6" borderId="18"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6" borderId="18" xfId="0" applyFont="1" applyFill="1" applyBorder="1" applyAlignment="1">
      <alignment horizontal="center" vertical="center" wrapText="1"/>
    </xf>
    <xf numFmtId="180" fontId="25" fillId="6" borderId="17" xfId="0" applyNumberFormat="1" applyFont="1" applyFill="1" applyBorder="1" applyAlignment="1">
      <alignment horizontal="center" vertical="center" wrapText="1"/>
    </xf>
    <xf numFmtId="180" fontId="25" fillId="6" borderId="0" xfId="0" applyNumberFormat="1" applyFont="1" applyFill="1" applyBorder="1" applyAlignment="1">
      <alignment horizontal="center" vertical="center"/>
    </xf>
    <xf numFmtId="180" fontId="25" fillId="6" borderId="18" xfId="0" applyNumberFormat="1" applyFont="1" applyFill="1" applyBorder="1" applyAlignment="1">
      <alignment horizontal="center" vertical="center"/>
    </xf>
    <xf numFmtId="180" fontId="89" fillId="6" borderId="17" xfId="0" applyNumberFormat="1" applyFont="1" applyFill="1" applyBorder="1" applyAlignment="1">
      <alignment horizontal="center" vertical="center" wrapText="1"/>
    </xf>
    <xf numFmtId="0" fontId="89" fillId="6" borderId="0" xfId="0" applyFont="1" applyFill="1" applyBorder="1" applyAlignment="1">
      <alignment horizontal="center" vertical="center" wrapText="1"/>
    </xf>
    <xf numFmtId="0" fontId="89" fillId="6" borderId="18" xfId="0" applyFont="1" applyFill="1" applyBorder="1" applyAlignment="1">
      <alignment horizontal="center" vertical="center" wrapText="1"/>
    </xf>
    <xf numFmtId="180" fontId="23" fillId="6" borderId="0" xfId="0" applyNumberFormat="1" applyFont="1" applyFill="1" applyBorder="1" applyAlignment="1">
      <alignment horizontal="center"/>
    </xf>
    <xf numFmtId="180" fontId="23" fillId="6" borderId="18" xfId="0" applyNumberFormat="1" applyFont="1" applyFill="1" applyBorder="1" applyAlignment="1">
      <alignment horizontal="center"/>
    </xf>
    <xf numFmtId="180" fontId="88" fillId="6" borderId="39" xfId="0" applyNumberFormat="1" applyFont="1" applyFill="1" applyBorder="1" applyAlignment="1">
      <alignment horizontal="right" vertical="center"/>
    </xf>
    <xf numFmtId="180" fontId="88" fillId="6" borderId="40" xfId="0" applyNumberFormat="1" applyFont="1" applyFill="1" applyBorder="1" applyAlignment="1">
      <alignment horizontal="right" vertical="center"/>
    </xf>
    <xf numFmtId="180" fontId="88" fillId="6" borderId="41" xfId="0" applyNumberFormat="1" applyFont="1" applyFill="1" applyBorder="1" applyAlignment="1">
      <alignment horizontal="right" vertical="center"/>
    </xf>
    <xf numFmtId="0" fontId="90" fillId="6" borderId="11" xfId="0" applyFont="1" applyFill="1" applyBorder="1" applyAlignment="1">
      <alignment horizontal="center" vertical="center" wrapText="1"/>
    </xf>
    <xf numFmtId="0" fontId="91" fillId="6" borderId="11" xfId="0" applyFont="1" applyFill="1" applyBorder="1" applyAlignment="1">
      <alignment horizontal="center" vertical="center" wrapText="1"/>
    </xf>
    <xf numFmtId="0" fontId="41" fillId="18" borderId="21" xfId="0" applyFont="1" applyFill="1" applyBorder="1" applyAlignment="1">
      <alignment horizontal="right" vertical="center" wrapText="1"/>
    </xf>
    <xf numFmtId="0" fontId="41" fillId="18" borderId="13" xfId="0" applyFont="1" applyFill="1" applyBorder="1" applyAlignment="1">
      <alignment horizontal="right" vertical="center" wrapText="1"/>
    </xf>
    <xf numFmtId="0" fontId="41" fillId="18" borderId="13" xfId="0" applyFont="1" applyFill="1" applyBorder="1" applyAlignment="1">
      <alignment horizontal="left" vertical="center" wrapText="1"/>
    </xf>
    <xf numFmtId="0" fontId="41" fillId="18" borderId="22" xfId="0" applyFont="1" applyFill="1" applyBorder="1" applyAlignment="1">
      <alignment horizontal="left" vertical="center" wrapText="1"/>
    </xf>
    <xf numFmtId="0" fontId="41" fillId="18" borderId="24" xfId="0" applyFont="1" applyFill="1" applyBorder="1" applyAlignment="1">
      <alignment horizontal="right" vertical="center" wrapText="1"/>
    </xf>
    <xf numFmtId="0" fontId="41" fillId="18" borderId="25" xfId="0" applyFont="1" applyFill="1" applyBorder="1" applyAlignment="1">
      <alignment horizontal="right" vertical="center" wrapText="1"/>
    </xf>
    <xf numFmtId="0" fontId="46" fillId="2" borderId="17"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9" fillId="6" borderId="18" xfId="0" applyFont="1" applyFill="1" applyBorder="1" applyAlignment="1">
      <alignment horizontal="center" vertical="center" wrapText="1"/>
    </xf>
    <xf numFmtId="190" fontId="28" fillId="24" borderId="42" xfId="57" applyNumberFormat="1" applyFont="1" applyFill="1" applyBorder="1" applyAlignment="1" applyProtection="1">
      <alignment horizontal="center" vertical="center" wrapText="1"/>
      <protection locked="0"/>
    </xf>
    <xf numFmtId="0" fontId="30" fillId="18" borderId="10" xfId="57" applyNumberFormat="1" applyFont="1" applyFill="1" applyBorder="1" applyAlignment="1" applyProtection="1">
      <alignment horizontal="left" vertical="center" wrapText="1"/>
      <protection locked="0"/>
    </xf>
    <xf numFmtId="0" fontId="30" fillId="18" borderId="12" xfId="57" applyNumberFormat="1" applyFont="1" applyFill="1" applyBorder="1" applyAlignment="1" applyProtection="1">
      <alignment horizontal="left" vertical="center" wrapText="1"/>
      <protection locked="0"/>
    </xf>
    <xf numFmtId="203" fontId="49" fillId="18" borderId="10" xfId="57" applyNumberFormat="1" applyFont="1" applyFill="1" applyBorder="1" applyAlignment="1" applyProtection="1">
      <alignment horizontal="left" vertical="center" wrapText="1"/>
      <protection locked="0"/>
    </xf>
    <xf numFmtId="0" fontId="92" fillId="18" borderId="0" xfId="57" applyFont="1" applyFill="1" applyBorder="1" applyAlignment="1" applyProtection="1">
      <alignment horizontal="center" vertical="center" wrapText="1"/>
      <protection locked="0"/>
    </xf>
    <xf numFmtId="0" fontId="86" fillId="6" borderId="27" xfId="57" applyFont="1" applyFill="1" applyBorder="1" applyAlignment="1" applyProtection="1">
      <alignment horizontal="center" vertical="center" wrapText="1"/>
      <protection locked="0"/>
    </xf>
    <xf numFmtId="0" fontId="25" fillId="18" borderId="10" xfId="57" applyFont="1" applyFill="1" applyBorder="1" applyAlignment="1" applyProtection="1">
      <alignment horizontal="right" vertical="center" wrapText="1"/>
      <protection locked="0"/>
    </xf>
    <xf numFmtId="0" fontId="93" fillId="18" borderId="10" xfId="49" applyFont="1" applyFill="1" applyBorder="1" applyAlignment="1" applyProtection="1">
      <alignment horizontal="left" vertical="center" wrapText="1"/>
      <protection locked="0"/>
    </xf>
    <xf numFmtId="0" fontId="32" fillId="18" borderId="10" xfId="57" applyNumberFormat="1" applyFont="1" applyFill="1" applyBorder="1" applyAlignment="1" applyProtection="1">
      <alignment horizontal="center" vertical="center" wrapText="1"/>
      <protection locked="0"/>
    </xf>
    <xf numFmtId="0" fontId="53" fillId="6" borderId="26" xfId="57" applyFont="1" applyFill="1" applyBorder="1" applyAlignment="1">
      <alignment horizontal="center" vertical="center" wrapText="1"/>
      <protection/>
    </xf>
    <xf numFmtId="0" fontId="53" fillId="6" borderId="30" xfId="57" applyFont="1" applyFill="1" applyBorder="1" applyAlignment="1">
      <alignment horizontal="center" vertical="center" wrapText="1"/>
      <protection/>
    </xf>
    <xf numFmtId="0" fontId="25" fillId="18" borderId="12" xfId="57" applyFont="1" applyFill="1" applyBorder="1" applyAlignment="1" applyProtection="1">
      <alignment horizontal="right" vertical="center" wrapText="1"/>
      <protection locked="0"/>
    </xf>
    <xf numFmtId="0" fontId="30" fillId="18" borderId="12" xfId="57" applyFont="1" applyFill="1" applyBorder="1" applyAlignment="1" applyProtection="1">
      <alignment horizontal="left" vertical="center" wrapText="1"/>
      <protection locked="0"/>
    </xf>
    <xf numFmtId="0" fontId="54" fillId="6" borderId="11" xfId="57" applyFont="1" applyFill="1" applyBorder="1" applyAlignment="1">
      <alignment horizontal="center" textRotation="90" wrapText="1"/>
      <protection/>
    </xf>
    <xf numFmtId="0" fontId="53" fillId="6" borderId="11" xfId="57" applyFont="1" applyFill="1" applyBorder="1" applyAlignment="1">
      <alignment horizontal="center" vertical="center" wrapText="1"/>
      <protection/>
    </xf>
    <xf numFmtId="0" fontId="54" fillId="6" borderId="26" xfId="57" applyFont="1" applyFill="1" applyBorder="1" applyAlignment="1">
      <alignment horizontal="center" textRotation="90" wrapText="1"/>
      <protection/>
    </xf>
    <xf numFmtId="0" fontId="54" fillId="6" borderId="30" xfId="57" applyFont="1" applyFill="1" applyBorder="1" applyAlignment="1">
      <alignment horizontal="center" textRotation="90" wrapText="1"/>
      <protection/>
    </xf>
    <xf numFmtId="0" fontId="53" fillId="6" borderId="11" xfId="57" applyFont="1" applyFill="1" applyBorder="1" applyAlignment="1" applyProtection="1">
      <alignment horizontal="center" vertical="center" wrapText="1"/>
      <protection locked="0"/>
    </xf>
    <xf numFmtId="0" fontId="28" fillId="0" borderId="0" xfId="57" applyFont="1" applyFill="1" applyAlignment="1" applyProtection="1">
      <alignment horizontal="center" vertical="center" wrapText="1"/>
      <protection locked="0"/>
    </xf>
    <xf numFmtId="2" fontId="53" fillId="6" borderId="11" xfId="57" applyNumberFormat="1" applyFont="1" applyFill="1" applyBorder="1" applyAlignment="1" applyProtection="1">
      <alignment horizontal="center" vertical="center" wrapText="1"/>
      <protection locked="0"/>
    </xf>
    <xf numFmtId="0" fontId="28" fillId="0" borderId="0" xfId="57" applyFont="1" applyFill="1" applyAlignment="1" applyProtection="1">
      <alignment horizontal="center" wrapText="1"/>
      <protection locked="0"/>
    </xf>
    <xf numFmtId="0" fontId="53" fillId="6" borderId="26" xfId="57" applyFont="1" applyFill="1" applyBorder="1" applyAlignment="1" applyProtection="1">
      <alignment horizontal="center" vertical="center" wrapText="1"/>
      <protection locked="0"/>
    </xf>
    <xf numFmtId="0" fontId="53" fillId="6" borderId="30" xfId="57" applyFont="1" applyFill="1" applyBorder="1" applyAlignment="1" applyProtection="1">
      <alignment horizontal="center" vertical="center" wrapText="1"/>
      <protection locked="0"/>
    </xf>
    <xf numFmtId="181" fontId="30" fillId="18" borderId="12" xfId="57" applyNumberFormat="1" applyFont="1" applyFill="1" applyBorder="1" applyAlignment="1" applyProtection="1">
      <alignment horizontal="left" vertical="center" wrapText="1"/>
      <protection locked="0"/>
    </xf>
    <xf numFmtId="14" fontId="53" fillId="6" borderId="26" xfId="57" applyNumberFormat="1" applyFont="1" applyFill="1" applyBorder="1" applyAlignment="1" applyProtection="1">
      <alignment horizontal="center" vertical="center" wrapText="1"/>
      <protection locked="0"/>
    </xf>
    <xf numFmtId="14" fontId="53" fillId="6" borderId="30" xfId="57" applyNumberFormat="1" applyFont="1" applyFill="1" applyBorder="1" applyAlignment="1" applyProtection="1">
      <alignment horizontal="center" vertical="center" wrapText="1"/>
      <protection locked="0"/>
    </xf>
    <xf numFmtId="0" fontId="28" fillId="18" borderId="12" xfId="57" applyFont="1" applyFill="1" applyBorder="1" applyAlignment="1" applyProtection="1">
      <alignment horizontal="right" vertical="center" wrapText="1"/>
      <protection locked="0"/>
    </xf>
    <xf numFmtId="0" fontId="42" fillId="18" borderId="0" xfId="57" applyFont="1" applyFill="1" applyBorder="1" applyAlignment="1" applyProtection="1">
      <alignment horizontal="center" vertical="center" wrapText="1"/>
      <protection locked="0"/>
    </xf>
    <xf numFmtId="0" fontId="33" fillId="6" borderId="0" xfId="57" applyFont="1" applyFill="1" applyBorder="1" applyAlignment="1" applyProtection="1">
      <alignment horizontal="center" vertical="center" wrapText="1"/>
      <protection locked="0"/>
    </xf>
    <xf numFmtId="190" fontId="25" fillId="24" borderId="42" xfId="57" applyNumberFormat="1" applyFont="1" applyFill="1" applyBorder="1" applyAlignment="1" applyProtection="1">
      <alignment horizontal="center" vertical="center" wrapText="1"/>
      <protection locked="0"/>
    </xf>
    <xf numFmtId="0" fontId="60" fillId="6" borderId="11" xfId="57" applyFont="1" applyFill="1" applyBorder="1" applyAlignment="1" applyProtection="1">
      <alignment horizontal="center" vertical="center" wrapText="1"/>
      <protection locked="0"/>
    </xf>
    <xf numFmtId="0" fontId="30" fillId="18" borderId="12" xfId="57" applyFont="1" applyFill="1" applyBorder="1" applyAlignment="1" applyProtection="1">
      <alignment horizontal="left" vertical="center" wrapText="1"/>
      <protection locked="0"/>
    </xf>
    <xf numFmtId="0" fontId="25" fillId="18" borderId="10" xfId="57" applyFont="1" applyFill="1" applyBorder="1" applyAlignment="1" applyProtection="1">
      <alignment horizontal="right" vertical="center" wrapText="1"/>
      <protection locked="0"/>
    </xf>
    <xf numFmtId="0" fontId="25" fillId="18" borderId="12" xfId="57" applyFont="1" applyFill="1" applyBorder="1" applyAlignment="1" applyProtection="1">
      <alignment horizontal="right" vertical="center" wrapText="1"/>
      <protection locked="0"/>
    </xf>
    <xf numFmtId="0" fontId="94" fillId="18" borderId="10" xfId="49" applyFont="1" applyFill="1" applyBorder="1" applyAlignment="1" applyProtection="1">
      <alignment horizontal="left" vertical="center" wrapText="1"/>
      <protection locked="0"/>
    </xf>
    <xf numFmtId="0" fontId="33" fillId="6" borderId="11" xfId="57" applyFont="1" applyFill="1" applyBorder="1" applyAlignment="1">
      <alignment horizontal="center" vertical="center" textRotation="90" wrapText="1"/>
      <protection/>
    </xf>
    <xf numFmtId="0" fontId="95" fillId="18" borderId="10" xfId="49" applyFont="1" applyFill="1" applyBorder="1" applyAlignment="1" applyProtection="1">
      <alignment horizontal="left" vertical="center" wrapText="1"/>
      <protection locked="0"/>
    </xf>
    <xf numFmtId="0" fontId="57" fillId="18" borderId="10" xfId="57" applyFont="1" applyFill="1" applyBorder="1" applyAlignment="1" applyProtection="1">
      <alignment horizontal="right" vertical="center" wrapText="1"/>
      <protection locked="0"/>
    </xf>
    <xf numFmtId="0" fontId="56" fillId="18" borderId="10" xfId="57" applyFont="1" applyFill="1" applyBorder="1" applyAlignment="1" applyProtection="1">
      <alignment horizontal="left" vertical="center" wrapText="1"/>
      <protection locked="0"/>
    </xf>
    <xf numFmtId="0" fontId="41" fillId="18" borderId="10" xfId="57" applyFont="1" applyFill="1" applyBorder="1" applyAlignment="1" applyProtection="1">
      <alignment horizontal="right" vertical="center" wrapText="1"/>
      <protection locked="0"/>
    </xf>
    <xf numFmtId="207" fontId="67" fillId="18" borderId="10" xfId="57" applyNumberFormat="1" applyFont="1" applyFill="1" applyBorder="1" applyAlignment="1" applyProtection="1">
      <alignment horizontal="center" vertical="center" wrapText="1"/>
      <protection locked="0"/>
    </xf>
    <xf numFmtId="190" fontId="24" fillId="24" borderId="42" xfId="57" applyNumberFormat="1" applyFont="1" applyFill="1" applyBorder="1" applyAlignment="1" applyProtection="1">
      <alignment horizontal="center" vertical="center" wrapText="1"/>
      <protection locked="0"/>
    </xf>
    <xf numFmtId="49" fontId="33" fillId="6" borderId="11" xfId="57" applyNumberFormat="1" applyFont="1" applyFill="1" applyBorder="1" applyAlignment="1">
      <alignment horizontal="center" vertical="center" textRotation="90" wrapText="1"/>
      <protection/>
    </xf>
    <xf numFmtId="0" fontId="57" fillId="18" borderId="12" xfId="57" applyFont="1" applyFill="1" applyBorder="1" applyAlignment="1" applyProtection="1">
      <alignment horizontal="right" vertical="center" wrapText="1"/>
      <protection locked="0"/>
    </xf>
    <xf numFmtId="0" fontId="33" fillId="6" borderId="26" xfId="57" applyFont="1" applyFill="1" applyBorder="1" applyAlignment="1">
      <alignment horizontal="center" vertical="center" wrapText="1"/>
      <protection/>
    </xf>
    <xf numFmtId="0" fontId="33" fillId="6" borderId="30" xfId="57" applyFont="1" applyFill="1" applyBorder="1" applyAlignment="1">
      <alignment horizontal="center" vertical="center" wrapText="1"/>
      <protection/>
    </xf>
    <xf numFmtId="207" fontId="67" fillId="18" borderId="10" xfId="57" applyNumberFormat="1" applyFont="1" applyFill="1" applyBorder="1" applyAlignment="1" applyProtection="1">
      <alignment horizontal="left" vertical="center" wrapText="1"/>
      <protection locked="0"/>
    </xf>
    <xf numFmtId="181" fontId="56" fillId="18" borderId="12" xfId="57" applyNumberFormat="1" applyFont="1" applyFill="1" applyBorder="1" applyAlignment="1" applyProtection="1">
      <alignment horizontal="left" vertical="center" wrapText="1"/>
      <protection locked="0"/>
    </xf>
    <xf numFmtId="2" fontId="33" fillId="6" borderId="11" xfId="57" applyNumberFormat="1" applyFont="1" applyFill="1" applyBorder="1" applyAlignment="1">
      <alignment horizontal="center" vertical="center" textRotation="90" wrapText="1"/>
      <protection/>
    </xf>
    <xf numFmtId="0" fontId="44" fillId="0" borderId="25" xfId="0" applyFont="1" applyBorder="1" applyAlignment="1">
      <alignment horizontal="center" vertical="center"/>
    </xf>
    <xf numFmtId="0" fontId="44" fillId="0" borderId="23" xfId="0" applyFont="1" applyBorder="1" applyAlignment="1">
      <alignment horizontal="center" vertical="center"/>
    </xf>
    <xf numFmtId="0" fontId="96" fillId="18" borderId="12" xfId="57" applyFont="1" applyFill="1" applyBorder="1" applyAlignment="1" applyProtection="1">
      <alignment horizontal="center" vertical="center" wrapText="1"/>
      <protection locked="0"/>
    </xf>
    <xf numFmtId="0" fontId="33" fillId="6" borderId="11" xfId="57" applyFont="1" applyFill="1" applyBorder="1" applyAlignment="1">
      <alignment horizontal="center" textRotation="90"/>
      <protection/>
    </xf>
    <xf numFmtId="0" fontId="33" fillId="6" borderId="24" xfId="57" applyFont="1" applyFill="1" applyBorder="1" applyAlignment="1">
      <alignment horizontal="center" vertical="center"/>
      <protection/>
    </xf>
    <xf numFmtId="0" fontId="33" fillId="6" borderId="25" xfId="57" applyFont="1" applyFill="1" applyBorder="1" applyAlignment="1">
      <alignment horizontal="center" vertical="center"/>
      <protection/>
    </xf>
    <xf numFmtId="0" fontId="33" fillId="6" borderId="23" xfId="57" applyFont="1" applyFill="1" applyBorder="1" applyAlignment="1">
      <alignment horizontal="center" vertical="center"/>
      <protection/>
    </xf>
    <xf numFmtId="0" fontId="56" fillId="18" borderId="12" xfId="57" applyFont="1" applyFill="1" applyBorder="1" applyAlignment="1" applyProtection="1">
      <alignment horizontal="left" vertical="center" wrapText="1"/>
      <protection locked="0"/>
    </xf>
    <xf numFmtId="0" fontId="53" fillId="6" borderId="11" xfId="57" applyFont="1" applyFill="1" applyBorder="1" applyAlignment="1" applyProtection="1">
      <alignment horizontal="center" vertical="center" wrapText="1"/>
      <protection locked="0"/>
    </xf>
    <xf numFmtId="0" fontId="28" fillId="18" borderId="12" xfId="57" applyFont="1" applyFill="1" applyBorder="1" applyAlignment="1" applyProtection="1">
      <alignment horizontal="center" vertical="center" wrapText="1"/>
      <protection locked="0"/>
    </xf>
    <xf numFmtId="14" fontId="53" fillId="6" borderId="11" xfId="57" applyNumberFormat="1" applyFont="1" applyFill="1" applyBorder="1" applyAlignment="1" applyProtection="1">
      <alignment horizontal="center" vertical="center" wrapText="1"/>
      <protection locked="0"/>
    </xf>
    <xf numFmtId="0" fontId="33" fillId="6" borderId="27" xfId="57" applyFont="1" applyFill="1" applyBorder="1" applyAlignment="1" applyProtection="1">
      <alignment horizontal="center" vertical="center" wrapText="1"/>
      <protection locked="0"/>
    </xf>
    <xf numFmtId="0" fontId="67" fillId="7" borderId="0" xfId="49" applyFont="1" applyFill="1" applyBorder="1" applyAlignment="1" applyProtection="1">
      <alignment horizontal="center" vertical="center"/>
      <protection/>
    </xf>
    <xf numFmtId="0" fontId="24" fillId="6" borderId="24" xfId="0" applyFont="1" applyFill="1" applyBorder="1" applyAlignment="1">
      <alignment horizontal="center" vertical="center"/>
    </xf>
    <xf numFmtId="0" fontId="24" fillId="6" borderId="23" xfId="0" applyFont="1" applyFill="1" applyBorder="1" applyAlignment="1">
      <alignment horizontal="center" vertical="center"/>
    </xf>
    <xf numFmtId="0" fontId="86" fillId="6" borderId="0" xfId="57" applyFont="1" applyFill="1" applyBorder="1" applyAlignment="1" applyProtection="1">
      <alignment horizontal="center" vertical="center" wrapText="1"/>
      <protection locked="0"/>
    </xf>
    <xf numFmtId="22" fontId="67" fillId="7" borderId="0" xfId="49" applyNumberFormat="1" applyFont="1" applyFill="1" applyBorder="1" applyAlignment="1" applyProtection="1">
      <alignment horizontal="center" vertical="center"/>
      <protection/>
    </xf>
    <xf numFmtId="0" fontId="24" fillId="5" borderId="26"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7" fillId="18" borderId="12" xfId="57" applyFont="1" applyFill="1" applyBorder="1" applyAlignment="1" applyProtection="1">
      <alignment horizontal="center" vertical="center" wrapText="1"/>
      <protection locked="0"/>
    </xf>
    <xf numFmtId="0" fontId="97" fillId="18" borderId="10" xfId="57" applyFont="1" applyFill="1" applyBorder="1" applyAlignment="1" applyProtection="1">
      <alignment horizontal="center" vertical="center" wrapText="1"/>
      <protection locked="0"/>
    </xf>
    <xf numFmtId="0" fontId="60" fillId="6" borderId="26" xfId="57" applyFont="1" applyFill="1" applyBorder="1" applyAlignment="1">
      <alignment horizontal="center" vertical="center" wrapText="1"/>
      <protection/>
    </xf>
    <xf numFmtId="0" fontId="60" fillId="6" borderId="30" xfId="57" applyFont="1" applyFill="1" applyBorder="1" applyAlignment="1">
      <alignment horizontal="center" vertical="center" wrapText="1"/>
      <protection/>
    </xf>
    <xf numFmtId="0" fontId="33" fillId="6" borderId="11" xfId="57" applyFont="1" applyFill="1" applyBorder="1" applyAlignment="1">
      <alignment horizontal="center" vertical="center"/>
      <protection/>
    </xf>
    <xf numFmtId="181" fontId="56" fillId="18" borderId="12" xfId="57" applyNumberFormat="1" applyFont="1" applyFill="1" applyBorder="1" applyAlignment="1" applyProtection="1">
      <alignment horizontal="center" vertical="center" wrapText="1"/>
      <protection locked="0"/>
    </xf>
    <xf numFmtId="0" fontId="60" fillId="6" borderId="11" xfId="57" applyFont="1" applyFill="1" applyBorder="1" applyAlignment="1">
      <alignment horizontal="center" textRotation="90"/>
      <protection/>
    </xf>
    <xf numFmtId="0" fontId="24" fillId="18" borderId="0" xfId="57" applyFont="1" applyFill="1" applyBorder="1" applyAlignment="1" applyProtection="1">
      <alignment horizontal="center" vertical="center" wrapText="1"/>
      <protection locked="0"/>
    </xf>
    <xf numFmtId="0" fontId="87" fillId="6" borderId="13" xfId="0" applyFont="1" applyFill="1" applyBorder="1" applyAlignment="1">
      <alignment horizontal="center" vertical="center" wrapText="1"/>
    </xf>
    <xf numFmtId="0" fontId="33" fillId="6" borderId="13" xfId="0" applyFont="1" applyFill="1" applyBorder="1" applyAlignment="1">
      <alignment horizontal="right" vertical="center" wrapText="1"/>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Hyperlink 2" xfId="45"/>
    <cellStyle name="İşaretli Hücre" xfId="46"/>
    <cellStyle name="İyi" xfId="47"/>
    <cellStyle name="Followed Hyperlink" xfId="48"/>
    <cellStyle name="Hyperlink" xfId="49"/>
    <cellStyle name="Köprü 2" xfId="50"/>
    <cellStyle name="Köprü 2 2" xfId="51"/>
    <cellStyle name="Köprü 3" xfId="52"/>
    <cellStyle name="Köprü 3 2" xfId="53"/>
    <cellStyle name="Köprü 3 3" xfId="54"/>
    <cellStyle name="Köprü 4" xfId="55"/>
    <cellStyle name="Kötü" xfId="56"/>
    <cellStyle name="Normal 2" xfId="57"/>
    <cellStyle name="Normal 3"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png" /><Relationship Id="rId3"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1</xdr:row>
      <xdr:rowOff>447675</xdr:rowOff>
    </xdr:to>
    <xdr:grpSp>
      <xdr:nvGrpSpPr>
        <xdr:cNvPr id="1" name="1 Grup"/>
        <xdr:cNvGrpSpPr>
          <a:grpSpLocks/>
        </xdr:cNvGrpSpPr>
      </xdr:nvGrpSpPr>
      <xdr:grpSpPr>
        <a:xfrm>
          <a:off x="0" y="0"/>
          <a:ext cx="771525"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914400</xdr:colOff>
      <xdr:row>0</xdr:row>
      <xdr:rowOff>9525</xdr:rowOff>
    </xdr:from>
    <xdr:to>
      <xdr:col>12</xdr:col>
      <xdr:colOff>1676400</xdr:colOff>
      <xdr:row>2</xdr:row>
      <xdr:rowOff>76200</xdr:rowOff>
    </xdr:to>
    <xdr:grpSp>
      <xdr:nvGrpSpPr>
        <xdr:cNvPr id="4" name="4 Grup"/>
        <xdr:cNvGrpSpPr>
          <a:grpSpLocks/>
        </xdr:cNvGrpSpPr>
      </xdr:nvGrpSpPr>
      <xdr:grpSpPr>
        <a:xfrm>
          <a:off x="11334750" y="9525"/>
          <a:ext cx="762000" cy="9715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571500</xdr:colOff>
      <xdr:row>0</xdr:row>
      <xdr:rowOff>142875</xdr:rowOff>
    </xdr:from>
    <xdr:to>
      <xdr:col>15</xdr:col>
      <xdr:colOff>152400</xdr:colOff>
      <xdr:row>2</xdr:row>
      <xdr:rowOff>19050</xdr:rowOff>
    </xdr:to>
    <xdr:pic>
      <xdr:nvPicPr>
        <xdr:cNvPr id="1" name="Resim 1"/>
        <xdr:cNvPicPr preferRelativeResize="1">
          <a:picLocks noChangeAspect="0"/>
        </xdr:cNvPicPr>
      </xdr:nvPicPr>
      <xdr:blipFill>
        <a:blip r:embed="rId1"/>
        <a:stretch>
          <a:fillRect/>
        </a:stretch>
      </xdr:blipFill>
      <xdr:spPr>
        <a:xfrm>
          <a:off x="11115675" y="142875"/>
          <a:ext cx="800100" cy="819150"/>
        </a:xfrm>
        <a:prstGeom prst="rect">
          <a:avLst/>
        </a:prstGeom>
        <a:noFill/>
        <a:ln w="9525" cmpd="sng">
          <a:noFill/>
        </a:ln>
      </xdr:spPr>
    </xdr:pic>
    <xdr:clientData/>
  </xdr:twoCellAnchor>
  <xdr:twoCellAnchor>
    <xdr:from>
      <xdr:col>3</xdr:col>
      <xdr:colOff>180975</xdr:colOff>
      <xdr:row>0</xdr:row>
      <xdr:rowOff>0</xdr:rowOff>
    </xdr:from>
    <xdr:to>
      <xdr:col>4</xdr:col>
      <xdr:colOff>76200</xdr:colOff>
      <xdr:row>1</xdr:row>
      <xdr:rowOff>190500</xdr:rowOff>
    </xdr:to>
    <xdr:pic macro="[0]!gizliceooo">
      <xdr:nvPicPr>
        <xdr:cNvPr id="2" name="Resim 1"/>
        <xdr:cNvPicPr preferRelativeResize="1">
          <a:picLocks noChangeAspect="0"/>
        </xdr:cNvPicPr>
      </xdr:nvPicPr>
      <xdr:blipFill>
        <a:blip r:embed="rId1"/>
        <a:stretch>
          <a:fillRect/>
        </a:stretch>
      </xdr:blipFill>
      <xdr:spPr>
        <a:xfrm>
          <a:off x="1047750" y="0"/>
          <a:ext cx="800100" cy="809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0</xdr:row>
      <xdr:rowOff>95250</xdr:rowOff>
    </xdr:from>
    <xdr:to>
      <xdr:col>32</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4317325" y="95250"/>
          <a:ext cx="1781175" cy="1171575"/>
        </a:xfrm>
        <a:prstGeom prst="rect">
          <a:avLst/>
        </a:prstGeom>
        <a:noFill/>
        <a:ln w="9525" cmpd="sng">
          <a:noFill/>
        </a:ln>
      </xdr:spPr>
    </xdr:pic>
    <xdr:clientData/>
  </xdr:twoCellAnchor>
  <xdr:twoCellAnchor>
    <xdr:from>
      <xdr:col>4</xdr:col>
      <xdr:colOff>0</xdr:colOff>
      <xdr:row>0</xdr:row>
      <xdr:rowOff>0</xdr:rowOff>
    </xdr:from>
    <xdr:to>
      <xdr:col>4</xdr:col>
      <xdr:colOff>1285875</xdr:colOff>
      <xdr:row>1</xdr:row>
      <xdr:rowOff>95250</xdr:rowOff>
    </xdr:to>
    <xdr:pic macro="[0]!gizliceooo">
      <xdr:nvPicPr>
        <xdr:cNvPr id="2" name="Resim 1"/>
        <xdr:cNvPicPr preferRelativeResize="1">
          <a:picLocks noChangeAspect="0"/>
        </xdr:cNvPicPr>
      </xdr:nvPicPr>
      <xdr:blipFill>
        <a:blip r:embed="rId1"/>
        <a:stretch>
          <a:fillRect/>
        </a:stretch>
      </xdr:blipFill>
      <xdr:spPr>
        <a:xfrm>
          <a:off x="2638425" y="0"/>
          <a:ext cx="1285875" cy="981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571500</xdr:colOff>
      <xdr:row>0</xdr:row>
      <xdr:rowOff>142875</xdr:rowOff>
    </xdr:from>
    <xdr:to>
      <xdr:col>15</xdr:col>
      <xdr:colOff>152400</xdr:colOff>
      <xdr:row>2</xdr:row>
      <xdr:rowOff>19050</xdr:rowOff>
    </xdr:to>
    <xdr:pic>
      <xdr:nvPicPr>
        <xdr:cNvPr id="1" name="Resim 1"/>
        <xdr:cNvPicPr preferRelativeResize="1">
          <a:picLocks noChangeAspect="0"/>
        </xdr:cNvPicPr>
      </xdr:nvPicPr>
      <xdr:blipFill>
        <a:blip r:embed="rId1"/>
        <a:stretch>
          <a:fillRect/>
        </a:stretch>
      </xdr:blipFill>
      <xdr:spPr>
        <a:xfrm>
          <a:off x="11115675" y="142875"/>
          <a:ext cx="800100" cy="819150"/>
        </a:xfrm>
        <a:prstGeom prst="rect">
          <a:avLst/>
        </a:prstGeom>
        <a:noFill/>
        <a:ln w="9525" cmpd="sng">
          <a:noFill/>
        </a:ln>
      </xdr:spPr>
    </xdr:pic>
    <xdr:clientData/>
  </xdr:twoCellAnchor>
  <xdr:twoCellAnchor>
    <xdr:from>
      <xdr:col>2</xdr:col>
      <xdr:colOff>276225</xdr:colOff>
      <xdr:row>0</xdr:row>
      <xdr:rowOff>0</xdr:rowOff>
    </xdr:from>
    <xdr:to>
      <xdr:col>3</xdr:col>
      <xdr:colOff>609600</xdr:colOff>
      <xdr:row>1</xdr:row>
      <xdr:rowOff>180975</xdr:rowOff>
    </xdr:to>
    <xdr:pic macro="[0]!gizliceooo">
      <xdr:nvPicPr>
        <xdr:cNvPr id="2" name="Resim 1"/>
        <xdr:cNvPicPr preferRelativeResize="1">
          <a:picLocks noChangeAspect="0"/>
        </xdr:cNvPicPr>
      </xdr:nvPicPr>
      <xdr:blipFill>
        <a:blip r:embed="rId1"/>
        <a:stretch>
          <a:fillRect/>
        </a:stretch>
      </xdr:blipFill>
      <xdr:spPr>
        <a:xfrm>
          <a:off x="676275" y="0"/>
          <a:ext cx="800100" cy="800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1533525</xdr:colOff>
      <xdr:row>0</xdr:row>
      <xdr:rowOff>95250</xdr:rowOff>
    </xdr:from>
    <xdr:to>
      <xdr:col>15</xdr:col>
      <xdr:colOff>57150</xdr:colOff>
      <xdr:row>2</xdr:row>
      <xdr:rowOff>76200</xdr:rowOff>
    </xdr:to>
    <xdr:pic macro="[0]!gizliceooo">
      <xdr:nvPicPr>
        <xdr:cNvPr id="1" name="Resim 1"/>
        <xdr:cNvPicPr preferRelativeResize="1">
          <a:picLocks noChangeAspect="0"/>
        </xdr:cNvPicPr>
      </xdr:nvPicPr>
      <xdr:blipFill>
        <a:blip r:embed="rId1"/>
        <a:stretch>
          <a:fillRect/>
        </a:stretch>
      </xdr:blipFill>
      <xdr:spPr>
        <a:xfrm>
          <a:off x="10077450" y="95250"/>
          <a:ext cx="1009650" cy="971550"/>
        </a:xfrm>
        <a:prstGeom prst="rect">
          <a:avLst/>
        </a:prstGeom>
        <a:noFill/>
        <a:ln w="9525" cmpd="sng">
          <a:noFill/>
        </a:ln>
      </xdr:spPr>
    </xdr:pic>
    <xdr:clientData/>
  </xdr:twoCellAnchor>
  <xdr:twoCellAnchor>
    <xdr:from>
      <xdr:col>2</xdr:col>
      <xdr:colOff>200025</xdr:colOff>
      <xdr:row>0</xdr:row>
      <xdr:rowOff>0</xdr:rowOff>
    </xdr:from>
    <xdr:to>
      <xdr:col>3</xdr:col>
      <xdr:colOff>38100</xdr:colOff>
      <xdr:row>1</xdr:row>
      <xdr:rowOff>123825</xdr:rowOff>
    </xdr:to>
    <xdr:pic macro="[0]!gizliceooo">
      <xdr:nvPicPr>
        <xdr:cNvPr id="2" name="Resim 1"/>
        <xdr:cNvPicPr preferRelativeResize="1">
          <a:picLocks noChangeAspect="0"/>
        </xdr:cNvPicPr>
      </xdr:nvPicPr>
      <xdr:blipFill>
        <a:blip r:embed="rId1"/>
        <a:stretch>
          <a:fillRect/>
        </a:stretch>
      </xdr:blipFill>
      <xdr:spPr>
        <a:xfrm>
          <a:off x="1038225" y="0"/>
          <a:ext cx="8001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xdr:row>
      <xdr:rowOff>104775</xdr:rowOff>
    </xdr:from>
    <xdr:to>
      <xdr:col>8</xdr:col>
      <xdr:colOff>533400</xdr:colOff>
      <xdr:row>7</xdr:row>
      <xdr:rowOff>95250</xdr:rowOff>
    </xdr:to>
    <xdr:pic>
      <xdr:nvPicPr>
        <xdr:cNvPr id="1" name="Resim 1"/>
        <xdr:cNvPicPr preferRelativeResize="1">
          <a:picLocks noChangeAspect="0"/>
        </xdr:cNvPicPr>
      </xdr:nvPicPr>
      <xdr:blipFill>
        <a:blip r:embed="rId1"/>
        <a:stretch>
          <a:fillRect/>
        </a:stretch>
      </xdr:blipFill>
      <xdr:spPr>
        <a:xfrm>
          <a:off x="4352925" y="1743075"/>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2</xdr:col>
      <xdr:colOff>123825</xdr:colOff>
      <xdr:row>2</xdr:row>
      <xdr:rowOff>76200</xdr:rowOff>
    </xdr:from>
    <xdr:to>
      <xdr:col>3</xdr:col>
      <xdr:colOff>514350</xdr:colOff>
      <xdr:row>8</xdr:row>
      <xdr:rowOff>19050</xdr:rowOff>
    </xdr:to>
    <xdr:pic>
      <xdr:nvPicPr>
        <xdr:cNvPr id="5" name="Resim 2"/>
        <xdr:cNvPicPr preferRelativeResize="1">
          <a:picLocks noChangeAspect="1"/>
        </xdr:cNvPicPr>
      </xdr:nvPicPr>
      <xdr:blipFill>
        <a:blip r:embed="rId3"/>
        <a:stretch>
          <a:fillRect/>
        </a:stretch>
      </xdr:blipFill>
      <xdr:spPr>
        <a:xfrm>
          <a:off x="1428750" y="1714500"/>
          <a:ext cx="94297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1504950</xdr:colOff>
      <xdr:row>0</xdr:row>
      <xdr:rowOff>114300</xdr:rowOff>
    </xdr:from>
    <xdr:to>
      <xdr:col>15</xdr:col>
      <xdr:colOff>19050</xdr:colOff>
      <xdr:row>2</xdr:row>
      <xdr:rowOff>95250</xdr:rowOff>
    </xdr:to>
    <xdr:pic macro="[0]!gizliceooo">
      <xdr:nvPicPr>
        <xdr:cNvPr id="1" name="Resim 1"/>
        <xdr:cNvPicPr preferRelativeResize="1">
          <a:picLocks noChangeAspect="0"/>
        </xdr:cNvPicPr>
      </xdr:nvPicPr>
      <xdr:blipFill>
        <a:blip r:embed="rId1"/>
        <a:stretch>
          <a:fillRect/>
        </a:stretch>
      </xdr:blipFill>
      <xdr:spPr>
        <a:xfrm>
          <a:off x="10210800" y="114300"/>
          <a:ext cx="714375" cy="971550"/>
        </a:xfrm>
        <a:prstGeom prst="rect">
          <a:avLst/>
        </a:prstGeom>
        <a:noFill/>
        <a:ln w="9525" cmpd="sng">
          <a:noFill/>
        </a:ln>
      </xdr:spPr>
    </xdr:pic>
    <xdr:clientData/>
  </xdr:twoCellAnchor>
  <xdr:twoCellAnchor>
    <xdr:from>
      <xdr:col>1</xdr:col>
      <xdr:colOff>295275</xdr:colOff>
      <xdr:row>0</xdr:row>
      <xdr:rowOff>19050</xdr:rowOff>
    </xdr:from>
    <xdr:to>
      <xdr:col>2</xdr:col>
      <xdr:colOff>657225</xdr:colOff>
      <xdr:row>2</xdr:row>
      <xdr:rowOff>0</xdr:rowOff>
    </xdr:to>
    <xdr:pic macro="[0]!gizliceooo">
      <xdr:nvPicPr>
        <xdr:cNvPr id="2" name="Resim 1"/>
        <xdr:cNvPicPr preferRelativeResize="1">
          <a:picLocks noChangeAspect="0"/>
        </xdr:cNvPicPr>
      </xdr:nvPicPr>
      <xdr:blipFill>
        <a:blip r:embed="rId1"/>
        <a:stretch>
          <a:fillRect/>
        </a:stretch>
      </xdr:blipFill>
      <xdr:spPr>
        <a:xfrm>
          <a:off x="619125" y="19050"/>
          <a:ext cx="80962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571500</xdr:colOff>
      <xdr:row>0</xdr:row>
      <xdr:rowOff>142875</xdr:rowOff>
    </xdr:from>
    <xdr:to>
      <xdr:col>15</xdr:col>
      <xdr:colOff>152400</xdr:colOff>
      <xdr:row>2</xdr:row>
      <xdr:rowOff>19050</xdr:rowOff>
    </xdr:to>
    <xdr:pic>
      <xdr:nvPicPr>
        <xdr:cNvPr id="1" name="Resim 1"/>
        <xdr:cNvPicPr preferRelativeResize="1">
          <a:picLocks noChangeAspect="0"/>
        </xdr:cNvPicPr>
      </xdr:nvPicPr>
      <xdr:blipFill>
        <a:blip r:embed="rId1"/>
        <a:stretch>
          <a:fillRect/>
        </a:stretch>
      </xdr:blipFill>
      <xdr:spPr>
        <a:xfrm>
          <a:off x="11115675" y="142875"/>
          <a:ext cx="800100" cy="819150"/>
        </a:xfrm>
        <a:prstGeom prst="rect">
          <a:avLst/>
        </a:prstGeom>
        <a:noFill/>
        <a:ln w="9525" cmpd="sng">
          <a:noFill/>
        </a:ln>
      </xdr:spPr>
    </xdr:pic>
    <xdr:clientData/>
  </xdr:twoCellAnchor>
  <xdr:twoCellAnchor>
    <xdr:from>
      <xdr:col>2</xdr:col>
      <xdr:colOff>190500</xdr:colOff>
      <xdr:row>0</xdr:row>
      <xdr:rowOff>0</xdr:rowOff>
    </xdr:from>
    <xdr:to>
      <xdr:col>3</xdr:col>
      <xdr:colOff>533400</xdr:colOff>
      <xdr:row>2</xdr:row>
      <xdr:rowOff>19050</xdr:rowOff>
    </xdr:to>
    <xdr:pic macro="[0]!gizliceooo">
      <xdr:nvPicPr>
        <xdr:cNvPr id="2" name="Resim 1"/>
        <xdr:cNvPicPr preferRelativeResize="1">
          <a:picLocks noChangeAspect="0"/>
        </xdr:cNvPicPr>
      </xdr:nvPicPr>
      <xdr:blipFill>
        <a:blip r:embed="rId1"/>
        <a:stretch>
          <a:fillRect/>
        </a:stretch>
      </xdr:blipFill>
      <xdr:spPr>
        <a:xfrm>
          <a:off x="590550" y="0"/>
          <a:ext cx="809625" cy="962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95250</xdr:rowOff>
    </xdr:from>
    <xdr:to>
      <xdr:col>31</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4079200" y="95250"/>
          <a:ext cx="1009650" cy="1171575"/>
        </a:xfrm>
        <a:prstGeom prst="rect">
          <a:avLst/>
        </a:prstGeom>
        <a:noFill/>
        <a:ln w="9525" cmpd="sng">
          <a:noFill/>
        </a:ln>
      </xdr:spPr>
    </xdr:pic>
    <xdr:clientData/>
  </xdr:twoCellAnchor>
  <xdr:twoCellAnchor>
    <xdr:from>
      <xdr:col>3</xdr:col>
      <xdr:colOff>981075</xdr:colOff>
      <xdr:row>0</xdr:row>
      <xdr:rowOff>0</xdr:rowOff>
    </xdr:from>
    <xdr:to>
      <xdr:col>4</xdr:col>
      <xdr:colOff>800100</xdr:colOff>
      <xdr:row>1</xdr:row>
      <xdr:rowOff>257175</xdr:rowOff>
    </xdr:to>
    <xdr:pic macro="[0]!gizliceooo">
      <xdr:nvPicPr>
        <xdr:cNvPr id="2" name="Resim 1"/>
        <xdr:cNvPicPr preferRelativeResize="1">
          <a:picLocks noChangeAspect="0"/>
        </xdr:cNvPicPr>
      </xdr:nvPicPr>
      <xdr:blipFill>
        <a:blip r:embed="rId1"/>
        <a:stretch>
          <a:fillRect/>
        </a:stretch>
      </xdr:blipFill>
      <xdr:spPr>
        <a:xfrm>
          <a:off x="2257425" y="0"/>
          <a:ext cx="1209675"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647700</xdr:colOff>
      <xdr:row>0</xdr:row>
      <xdr:rowOff>142875</xdr:rowOff>
    </xdr:from>
    <xdr:to>
      <xdr:col>14</xdr:col>
      <xdr:colOff>76200</xdr:colOff>
      <xdr:row>2</xdr:row>
      <xdr:rowOff>19050</xdr:rowOff>
    </xdr:to>
    <xdr:pic>
      <xdr:nvPicPr>
        <xdr:cNvPr id="1" name="Resim 1"/>
        <xdr:cNvPicPr preferRelativeResize="1">
          <a:picLocks noChangeAspect="0"/>
        </xdr:cNvPicPr>
      </xdr:nvPicPr>
      <xdr:blipFill>
        <a:blip r:embed="rId1"/>
        <a:stretch>
          <a:fillRect/>
        </a:stretch>
      </xdr:blipFill>
      <xdr:spPr>
        <a:xfrm>
          <a:off x="9734550" y="142875"/>
          <a:ext cx="723900" cy="819150"/>
        </a:xfrm>
        <a:prstGeom prst="rect">
          <a:avLst/>
        </a:prstGeom>
        <a:noFill/>
        <a:ln w="9525" cmpd="sng">
          <a:noFill/>
        </a:ln>
      </xdr:spPr>
    </xdr:pic>
    <xdr:clientData/>
  </xdr:twoCellAnchor>
  <xdr:twoCellAnchor>
    <xdr:from>
      <xdr:col>2</xdr:col>
      <xdr:colOff>285750</xdr:colOff>
      <xdr:row>0</xdr:row>
      <xdr:rowOff>85725</xdr:rowOff>
    </xdr:from>
    <xdr:to>
      <xdr:col>3</xdr:col>
      <xdr:colOff>628650</xdr:colOff>
      <xdr:row>1</xdr:row>
      <xdr:rowOff>323850</xdr:rowOff>
    </xdr:to>
    <xdr:pic macro="[0]!gizliceooo">
      <xdr:nvPicPr>
        <xdr:cNvPr id="2" name="Resim 1"/>
        <xdr:cNvPicPr preferRelativeResize="1">
          <a:picLocks noChangeAspect="0"/>
        </xdr:cNvPicPr>
      </xdr:nvPicPr>
      <xdr:blipFill>
        <a:blip r:embed="rId1"/>
        <a:stretch>
          <a:fillRect/>
        </a:stretch>
      </xdr:blipFill>
      <xdr:spPr>
        <a:xfrm>
          <a:off x="685800" y="85725"/>
          <a:ext cx="809625"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0</xdr:rowOff>
    </xdr:from>
    <xdr:to>
      <xdr:col>2</xdr:col>
      <xdr:colOff>571500</xdr:colOff>
      <xdr:row>1</xdr:row>
      <xdr:rowOff>295275</xdr:rowOff>
    </xdr:to>
    <xdr:pic macro="[0]!gizliceooo">
      <xdr:nvPicPr>
        <xdr:cNvPr id="1" name="Resim 1"/>
        <xdr:cNvPicPr preferRelativeResize="1">
          <a:picLocks noChangeAspect="0"/>
        </xdr:cNvPicPr>
      </xdr:nvPicPr>
      <xdr:blipFill>
        <a:blip r:embed="rId1"/>
        <a:stretch>
          <a:fillRect/>
        </a:stretch>
      </xdr:blipFill>
      <xdr:spPr>
        <a:xfrm>
          <a:off x="609600" y="0"/>
          <a:ext cx="800100" cy="971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914400</xdr:colOff>
      <xdr:row>0</xdr:row>
      <xdr:rowOff>95250</xdr:rowOff>
    </xdr:from>
    <xdr:to>
      <xdr:col>22</xdr:col>
      <xdr:colOff>0</xdr:colOff>
      <xdr:row>2</xdr:row>
      <xdr:rowOff>152400</xdr:rowOff>
    </xdr:to>
    <xdr:pic>
      <xdr:nvPicPr>
        <xdr:cNvPr id="1" name="Resim 1"/>
        <xdr:cNvPicPr preferRelativeResize="1">
          <a:picLocks noChangeAspect="0"/>
        </xdr:cNvPicPr>
      </xdr:nvPicPr>
      <xdr:blipFill>
        <a:blip r:embed="rId1"/>
        <a:stretch>
          <a:fillRect/>
        </a:stretch>
      </xdr:blipFill>
      <xdr:spPr>
        <a:xfrm>
          <a:off x="23212425" y="95250"/>
          <a:ext cx="1047750" cy="1143000"/>
        </a:xfrm>
        <a:prstGeom prst="rect">
          <a:avLst/>
        </a:prstGeom>
        <a:noFill/>
        <a:ln w="9525" cmpd="sng">
          <a:noFill/>
        </a:ln>
      </xdr:spPr>
    </xdr:pic>
    <xdr:clientData/>
  </xdr:twoCellAnchor>
  <xdr:twoCellAnchor>
    <xdr:from>
      <xdr:col>0</xdr:col>
      <xdr:colOff>171450</xdr:colOff>
      <xdr:row>0</xdr:row>
      <xdr:rowOff>0</xdr:rowOff>
    </xdr:from>
    <xdr:to>
      <xdr:col>1</xdr:col>
      <xdr:colOff>352425</xdr:colOff>
      <xdr:row>1</xdr:row>
      <xdr:rowOff>28575</xdr:rowOff>
    </xdr:to>
    <xdr:pic>
      <xdr:nvPicPr>
        <xdr:cNvPr id="2" name="Resim 1"/>
        <xdr:cNvPicPr preferRelativeResize="1">
          <a:picLocks noChangeAspect="0"/>
        </xdr:cNvPicPr>
      </xdr:nvPicPr>
      <xdr:blipFill>
        <a:blip r:embed="rId1"/>
        <a:stretch>
          <a:fillRect/>
        </a:stretch>
      </xdr:blipFill>
      <xdr:spPr>
        <a:xfrm>
          <a:off x="171450" y="0"/>
          <a:ext cx="790575"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904875</xdr:colOff>
      <xdr:row>0</xdr:row>
      <xdr:rowOff>66675</xdr:rowOff>
    </xdr:from>
    <xdr:to>
      <xdr:col>14</xdr:col>
      <xdr:colOff>0</xdr:colOff>
      <xdr:row>2</xdr:row>
      <xdr:rowOff>47625</xdr:rowOff>
    </xdr:to>
    <xdr:pic macro="[0]!gizliceooo">
      <xdr:nvPicPr>
        <xdr:cNvPr id="1" name="Resim 1"/>
        <xdr:cNvPicPr preferRelativeResize="1">
          <a:picLocks noChangeAspect="0"/>
        </xdr:cNvPicPr>
      </xdr:nvPicPr>
      <xdr:blipFill>
        <a:blip r:embed="rId1"/>
        <a:stretch>
          <a:fillRect/>
        </a:stretch>
      </xdr:blipFill>
      <xdr:spPr>
        <a:xfrm>
          <a:off x="10267950" y="66675"/>
          <a:ext cx="0" cy="971550"/>
        </a:xfrm>
        <a:prstGeom prst="rect">
          <a:avLst/>
        </a:prstGeom>
        <a:noFill/>
        <a:ln w="9525" cmpd="sng">
          <a:noFill/>
        </a:ln>
      </xdr:spPr>
    </xdr:pic>
    <xdr:clientData/>
  </xdr:twoCellAnchor>
  <xdr:twoCellAnchor>
    <xdr:from>
      <xdr:col>2</xdr:col>
      <xdr:colOff>228600</xdr:colOff>
      <xdr:row>0</xdr:row>
      <xdr:rowOff>0</xdr:rowOff>
    </xdr:from>
    <xdr:to>
      <xdr:col>3</xdr:col>
      <xdr:colOff>76200</xdr:colOff>
      <xdr:row>1</xdr:row>
      <xdr:rowOff>171450</xdr:rowOff>
    </xdr:to>
    <xdr:pic macro="[0]!gizliceooo">
      <xdr:nvPicPr>
        <xdr:cNvPr id="2" name="Resim 1"/>
        <xdr:cNvPicPr preferRelativeResize="1">
          <a:picLocks noChangeAspect="0"/>
        </xdr:cNvPicPr>
      </xdr:nvPicPr>
      <xdr:blipFill>
        <a:blip r:embed="rId1"/>
        <a:stretch>
          <a:fillRect/>
        </a:stretch>
      </xdr:blipFill>
      <xdr:spPr>
        <a:xfrm>
          <a:off x="1066800" y="0"/>
          <a:ext cx="809625"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UANLI\PUANLI%20BO&#350;%20PROGRAM\2013-2014\puanl&#305;%20atletizm\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UANLI\PUANLI%20BO&#350;%20PROGRAM\2013-2014\puanl&#305;%20atletizm\SALON%20YARI&#350;MA%20CETVELLER&#3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tesisler\Downloads\tgola\TASLAK%20CETVELLER%20(Form&#252;ll&#252;)\2011%20YILI%20FORM&#220;LL&#220;%20S&#304;STEMLER\GEN&#199;LER%20B&#220;Y&#220;KLER%20SALON%20DENEME\Users\pc\AppData\Local\Temp\Rar$DI00.399\baya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esis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N27"/>
  <sheetViews>
    <sheetView view="pageBreakPreview" zoomScale="80" zoomScaleSheetLayoutView="80" zoomScalePageLayoutView="0" workbookViewId="0" topLeftCell="A19">
      <selection activeCell="P8" sqref="P8"/>
    </sheetView>
  </sheetViews>
  <sheetFormatPr defaultColWidth="9.140625" defaultRowHeight="12.75"/>
  <cols>
    <col min="1" max="1" width="8.8515625" style="91" customWidth="1"/>
    <col min="2" max="2" width="8.8515625" style="91" hidden="1" customWidth="1"/>
    <col min="3" max="3" width="8.140625" style="91" customWidth="1"/>
    <col min="4" max="4" width="15.28125" style="92" bestFit="1" customWidth="1"/>
    <col min="5" max="5" width="28.7109375" style="91" customWidth="1"/>
    <col min="6" max="6" width="34.8515625" style="3" customWidth="1"/>
    <col min="7" max="7" width="3.00390625" style="3" customWidth="1"/>
    <col min="8" max="8" width="8.28125" style="3" customWidth="1"/>
    <col min="9" max="9" width="8.28125" style="3" hidden="1" customWidth="1"/>
    <col min="10" max="10" width="9.28125" style="3" customWidth="1"/>
    <col min="11" max="11" width="13.00390625" style="273" customWidth="1"/>
    <col min="12" max="12" width="26.8515625" style="3" customWidth="1"/>
    <col min="13" max="13" width="32.28125" style="3" customWidth="1"/>
    <col min="14" max="16384" width="9.140625" style="3" customWidth="1"/>
  </cols>
  <sheetData>
    <row r="1" spans="1:13" ht="33.75" customHeight="1">
      <c r="A1" s="314" t="s">
        <v>405</v>
      </c>
      <c r="B1" s="314"/>
      <c r="C1" s="314"/>
      <c r="D1" s="314"/>
      <c r="E1" s="314"/>
      <c r="F1" s="314"/>
      <c r="G1" s="314"/>
      <c r="H1" s="314"/>
      <c r="I1" s="314"/>
      <c r="J1" s="314"/>
      <c r="K1" s="314"/>
      <c r="L1" s="314"/>
      <c r="M1" s="314"/>
    </row>
    <row r="2" spans="1:13" ht="37.5" customHeight="1">
      <c r="A2" s="315" t="s">
        <v>427</v>
      </c>
      <c r="B2" s="315"/>
      <c r="C2" s="315"/>
      <c r="D2" s="315"/>
      <c r="E2" s="315"/>
      <c r="F2" s="315"/>
      <c r="G2" s="315"/>
      <c r="H2" s="315"/>
      <c r="I2" s="315"/>
      <c r="J2" s="315"/>
      <c r="K2" s="315"/>
      <c r="L2" s="315"/>
      <c r="M2" s="315"/>
    </row>
    <row r="3" spans="1:14" s="4" customFormat="1" ht="30.75" customHeight="1">
      <c r="A3" s="313" t="s">
        <v>417</v>
      </c>
      <c r="B3" s="313"/>
      <c r="C3" s="313"/>
      <c r="D3" s="313"/>
      <c r="E3" s="313"/>
      <c r="F3" s="313" t="s">
        <v>406</v>
      </c>
      <c r="G3" s="313"/>
      <c r="H3" s="313" t="s">
        <v>418</v>
      </c>
      <c r="I3" s="313"/>
      <c r="J3" s="313"/>
      <c r="K3" s="313"/>
      <c r="L3" s="313"/>
      <c r="M3" s="313" t="s">
        <v>407</v>
      </c>
      <c r="N3" s="313"/>
    </row>
    <row r="4" spans="1:14" s="4" customFormat="1" ht="17.25" customHeight="1">
      <c r="A4" s="262"/>
      <c r="B4" s="262"/>
      <c r="C4" s="263"/>
      <c r="D4" s="264"/>
      <c r="E4" s="262"/>
      <c r="F4" s="263"/>
      <c r="G4" s="263"/>
      <c r="H4" s="262"/>
      <c r="I4" s="262"/>
      <c r="J4" s="265"/>
      <c r="K4" s="266"/>
      <c r="L4" s="265"/>
      <c r="M4" s="265"/>
      <c r="N4" s="267"/>
    </row>
    <row r="5" spans="1:13" ht="44.25" customHeight="1">
      <c r="A5" s="268" t="s">
        <v>5</v>
      </c>
      <c r="B5" s="268"/>
      <c r="C5" s="269" t="s">
        <v>68</v>
      </c>
      <c r="D5" s="269" t="s">
        <v>20</v>
      </c>
      <c r="E5" s="268" t="s">
        <v>6</v>
      </c>
      <c r="F5" s="268" t="s">
        <v>23</v>
      </c>
      <c r="G5" s="270"/>
      <c r="H5" s="268" t="s">
        <v>5</v>
      </c>
      <c r="I5" s="268"/>
      <c r="J5" s="269" t="s">
        <v>68</v>
      </c>
      <c r="K5" s="271" t="s">
        <v>20</v>
      </c>
      <c r="L5" s="268" t="s">
        <v>6</v>
      </c>
      <c r="M5" s="268" t="s">
        <v>23</v>
      </c>
    </row>
    <row r="6" spans="1:13" s="85" customFormat="1" ht="44.25" customHeight="1">
      <c r="A6" s="97">
        <v>1</v>
      </c>
      <c r="B6" s="97"/>
      <c r="C6" s="25">
        <v>548</v>
      </c>
      <c r="D6" s="254">
        <v>35094</v>
      </c>
      <c r="E6" s="255" t="s">
        <v>394</v>
      </c>
      <c r="F6" s="255" t="s">
        <v>398</v>
      </c>
      <c r="G6" s="272"/>
      <c r="H6" s="97">
        <v>1</v>
      </c>
      <c r="I6" s="97"/>
      <c r="J6" s="25">
        <v>548</v>
      </c>
      <c r="K6" s="254">
        <v>35094</v>
      </c>
      <c r="L6" s="255" t="s">
        <v>394</v>
      </c>
      <c r="M6" s="255" t="s">
        <v>398</v>
      </c>
    </row>
    <row r="7" spans="1:13" s="85" customFormat="1" ht="44.25" customHeight="1">
      <c r="A7" s="97">
        <v>2</v>
      </c>
      <c r="B7" s="97"/>
      <c r="C7" s="25">
        <v>547</v>
      </c>
      <c r="D7" s="254">
        <v>35678</v>
      </c>
      <c r="E7" s="255" t="s">
        <v>395</v>
      </c>
      <c r="F7" s="255" t="s">
        <v>396</v>
      </c>
      <c r="G7" s="272"/>
      <c r="H7" s="97">
        <v>2</v>
      </c>
      <c r="I7" s="97"/>
      <c r="J7" s="25">
        <v>547</v>
      </c>
      <c r="K7" s="254">
        <v>35678</v>
      </c>
      <c r="L7" s="255" t="s">
        <v>395</v>
      </c>
      <c r="M7" s="255" t="s">
        <v>396</v>
      </c>
    </row>
    <row r="8" spans="1:14" s="4" customFormat="1" ht="44.25" customHeight="1">
      <c r="A8" s="313" t="s">
        <v>419</v>
      </c>
      <c r="B8" s="313"/>
      <c r="C8" s="313"/>
      <c r="D8" s="313"/>
      <c r="E8" s="313"/>
      <c r="F8" s="313" t="s">
        <v>408</v>
      </c>
      <c r="G8" s="313"/>
      <c r="H8" s="313" t="s">
        <v>420</v>
      </c>
      <c r="I8" s="313"/>
      <c r="J8" s="313"/>
      <c r="K8" s="313"/>
      <c r="L8" s="313"/>
      <c r="M8" s="313" t="s">
        <v>409</v>
      </c>
      <c r="N8" s="313"/>
    </row>
    <row r="9" spans="1:14" s="4" customFormat="1" ht="44.25" customHeight="1">
      <c r="A9" s="262"/>
      <c r="B9" s="262"/>
      <c r="C9" s="263"/>
      <c r="D9" s="264"/>
      <c r="E9" s="262"/>
      <c r="F9" s="263"/>
      <c r="G9" s="263"/>
      <c r="H9" s="262"/>
      <c r="I9" s="262"/>
      <c r="J9" s="265"/>
      <c r="K9" s="266"/>
      <c r="L9" s="265"/>
      <c r="M9" s="265"/>
      <c r="N9" s="267"/>
    </row>
    <row r="10" spans="1:13" ht="44.25" customHeight="1">
      <c r="A10" s="268" t="s">
        <v>5</v>
      </c>
      <c r="B10" s="268"/>
      <c r="C10" s="269" t="s">
        <v>68</v>
      </c>
      <c r="D10" s="269" t="s">
        <v>20</v>
      </c>
      <c r="E10" s="268" t="s">
        <v>6</v>
      </c>
      <c r="F10" s="268" t="s">
        <v>23</v>
      </c>
      <c r="G10" s="270"/>
      <c r="H10" s="268" t="s">
        <v>5</v>
      </c>
      <c r="I10" s="268"/>
      <c r="J10" s="269" t="s">
        <v>68</v>
      </c>
      <c r="K10" s="271" t="s">
        <v>20</v>
      </c>
      <c r="L10" s="268" t="s">
        <v>6</v>
      </c>
      <c r="M10" s="268" t="s">
        <v>23</v>
      </c>
    </row>
    <row r="11" spans="1:13" s="85" customFormat="1" ht="44.25" customHeight="1">
      <c r="A11" s="97">
        <v>1</v>
      </c>
      <c r="B11" s="97"/>
      <c r="C11" s="25">
        <v>548</v>
      </c>
      <c r="D11" s="254">
        <v>35094</v>
      </c>
      <c r="E11" s="255" t="s">
        <v>394</v>
      </c>
      <c r="F11" s="255" t="s">
        <v>398</v>
      </c>
      <c r="G11" s="272"/>
      <c r="H11" s="97">
        <v>1</v>
      </c>
      <c r="I11" s="97"/>
      <c r="J11" s="25">
        <v>548</v>
      </c>
      <c r="K11" s="254">
        <v>35094</v>
      </c>
      <c r="L11" s="255" t="s">
        <v>394</v>
      </c>
      <c r="M11" s="255" t="s">
        <v>398</v>
      </c>
    </row>
    <row r="12" spans="1:13" s="85" customFormat="1" ht="44.25" customHeight="1">
      <c r="A12" s="97">
        <v>2</v>
      </c>
      <c r="B12" s="97"/>
      <c r="C12" s="25">
        <v>547</v>
      </c>
      <c r="D12" s="254">
        <v>35678</v>
      </c>
      <c r="E12" s="255" t="s">
        <v>395</v>
      </c>
      <c r="F12" s="255" t="s">
        <v>396</v>
      </c>
      <c r="G12" s="272"/>
      <c r="H12" s="97">
        <v>2</v>
      </c>
      <c r="I12" s="97"/>
      <c r="J12" s="25">
        <v>547</v>
      </c>
      <c r="K12" s="254">
        <v>35678</v>
      </c>
      <c r="L12" s="255" t="s">
        <v>395</v>
      </c>
      <c r="M12" s="255" t="s">
        <v>396</v>
      </c>
    </row>
    <row r="13" spans="1:14" s="4" customFormat="1" ht="44.25" customHeight="1">
      <c r="A13" s="313" t="s">
        <v>421</v>
      </c>
      <c r="B13" s="313"/>
      <c r="C13" s="313"/>
      <c r="D13" s="313"/>
      <c r="E13" s="313"/>
      <c r="F13" s="313" t="s">
        <v>410</v>
      </c>
      <c r="G13" s="313"/>
      <c r="H13" s="313" t="s">
        <v>422</v>
      </c>
      <c r="I13" s="313"/>
      <c r="J13" s="313"/>
      <c r="K13" s="313"/>
      <c r="L13" s="313"/>
      <c r="M13" s="313" t="s">
        <v>411</v>
      </c>
      <c r="N13" s="313"/>
    </row>
    <row r="14" spans="1:14" s="4" customFormat="1" ht="44.25" customHeight="1">
      <c r="A14" s="262" t="s">
        <v>412</v>
      </c>
      <c r="B14" s="262"/>
      <c r="C14" s="263"/>
      <c r="D14" s="264"/>
      <c r="E14" s="262"/>
      <c r="F14" s="263"/>
      <c r="G14" s="263"/>
      <c r="H14" s="262" t="s">
        <v>413</v>
      </c>
      <c r="I14" s="262"/>
      <c r="J14" s="265"/>
      <c r="K14" s="266"/>
      <c r="L14" s="265"/>
      <c r="M14" s="265"/>
      <c r="N14" s="267"/>
    </row>
    <row r="15" spans="1:13" s="4" customFormat="1" ht="44.25" customHeight="1">
      <c r="A15" s="268" t="s">
        <v>5</v>
      </c>
      <c r="B15" s="268"/>
      <c r="C15" s="269" t="s">
        <v>68</v>
      </c>
      <c r="D15" s="269" t="s">
        <v>20</v>
      </c>
      <c r="E15" s="268" t="s">
        <v>6</v>
      </c>
      <c r="F15" s="268" t="s">
        <v>23</v>
      </c>
      <c r="G15" s="270"/>
      <c r="H15" s="268" t="s">
        <v>5</v>
      </c>
      <c r="I15" s="268"/>
      <c r="J15" s="269" t="s">
        <v>68</v>
      </c>
      <c r="K15" s="271" t="s">
        <v>20</v>
      </c>
      <c r="L15" s="268" t="s">
        <v>6</v>
      </c>
      <c r="M15" s="268" t="s">
        <v>23</v>
      </c>
    </row>
    <row r="16" spans="1:13" s="4" customFormat="1" ht="44.25" customHeight="1">
      <c r="A16" s="97">
        <v>1</v>
      </c>
      <c r="B16" s="97"/>
      <c r="C16" s="25">
        <v>548</v>
      </c>
      <c r="D16" s="254">
        <v>35094</v>
      </c>
      <c r="E16" s="255" t="s">
        <v>394</v>
      </c>
      <c r="F16" s="255" t="s">
        <v>398</v>
      </c>
      <c r="G16" s="272"/>
      <c r="H16" s="97">
        <v>1</v>
      </c>
      <c r="I16" s="97"/>
      <c r="J16" s="25">
        <v>548</v>
      </c>
      <c r="K16" s="254">
        <v>35094</v>
      </c>
      <c r="L16" s="255" t="s">
        <v>394</v>
      </c>
      <c r="M16" s="255" t="s">
        <v>398</v>
      </c>
    </row>
    <row r="17" spans="1:13" s="4" customFormat="1" ht="44.25" customHeight="1">
      <c r="A17" s="97">
        <v>2</v>
      </c>
      <c r="B17" s="97"/>
      <c r="C17" s="25">
        <v>547</v>
      </c>
      <c r="D17" s="254">
        <v>35678</v>
      </c>
      <c r="E17" s="255" t="s">
        <v>395</v>
      </c>
      <c r="F17" s="255" t="s">
        <v>396</v>
      </c>
      <c r="G17" s="272"/>
      <c r="H17" s="97">
        <v>2</v>
      </c>
      <c r="I17" s="97"/>
      <c r="J17" s="25">
        <v>547</v>
      </c>
      <c r="K17" s="254">
        <v>35678</v>
      </c>
      <c r="L17" s="255" t="s">
        <v>395</v>
      </c>
      <c r="M17" s="255" t="s">
        <v>396</v>
      </c>
    </row>
    <row r="18" spans="1:14" s="4" customFormat="1" ht="44.25" customHeight="1">
      <c r="A18" s="313" t="s">
        <v>423</v>
      </c>
      <c r="B18" s="313"/>
      <c r="C18" s="313"/>
      <c r="D18" s="313"/>
      <c r="E18" s="313"/>
      <c r="F18" s="313" t="s">
        <v>428</v>
      </c>
      <c r="G18" s="313"/>
      <c r="H18" s="313" t="s">
        <v>424</v>
      </c>
      <c r="I18" s="313"/>
      <c r="J18" s="313"/>
      <c r="K18" s="313"/>
      <c r="L18" s="313"/>
      <c r="M18" s="313" t="s">
        <v>414</v>
      </c>
      <c r="N18" s="313"/>
    </row>
    <row r="19" spans="1:14" s="4" customFormat="1" ht="44.25" customHeight="1">
      <c r="A19" s="262"/>
      <c r="B19" s="262"/>
      <c r="C19" s="263"/>
      <c r="D19" s="264"/>
      <c r="E19" s="262"/>
      <c r="F19" s="263"/>
      <c r="G19" s="263"/>
      <c r="H19" s="262"/>
      <c r="I19" s="262"/>
      <c r="J19" s="265"/>
      <c r="K19" s="266"/>
      <c r="L19" s="265"/>
      <c r="M19" s="265"/>
      <c r="N19" s="267"/>
    </row>
    <row r="20" spans="1:13" ht="44.25" customHeight="1">
      <c r="A20" s="268" t="s">
        <v>5</v>
      </c>
      <c r="B20" s="268"/>
      <c r="C20" s="269" t="s">
        <v>68</v>
      </c>
      <c r="D20" s="269" t="s">
        <v>20</v>
      </c>
      <c r="E20" s="268" t="s">
        <v>6</v>
      </c>
      <c r="F20" s="268" t="s">
        <v>23</v>
      </c>
      <c r="G20" s="270"/>
      <c r="H20" s="268" t="s">
        <v>5</v>
      </c>
      <c r="I20" s="268"/>
      <c r="J20" s="269" t="s">
        <v>68</v>
      </c>
      <c r="K20" s="271" t="s">
        <v>20</v>
      </c>
      <c r="L20" s="268" t="s">
        <v>6</v>
      </c>
      <c r="M20" s="268" t="s">
        <v>23</v>
      </c>
    </row>
    <row r="21" spans="1:13" s="85" customFormat="1" ht="44.25" customHeight="1">
      <c r="A21" s="97">
        <v>1</v>
      </c>
      <c r="B21" s="97"/>
      <c r="C21" s="25">
        <v>548</v>
      </c>
      <c r="D21" s="254">
        <v>35094</v>
      </c>
      <c r="E21" s="255" t="s">
        <v>394</v>
      </c>
      <c r="F21" s="255" t="s">
        <v>398</v>
      </c>
      <c r="G21" s="272"/>
      <c r="H21" s="97">
        <v>1</v>
      </c>
      <c r="I21" s="97"/>
      <c r="J21" s="25">
        <v>548</v>
      </c>
      <c r="K21" s="254">
        <v>35094</v>
      </c>
      <c r="L21" s="255" t="s">
        <v>394</v>
      </c>
      <c r="M21" s="255" t="s">
        <v>398</v>
      </c>
    </row>
    <row r="22" spans="1:13" s="85" customFormat="1" ht="44.25" customHeight="1">
      <c r="A22" s="97">
        <v>2</v>
      </c>
      <c r="B22" s="97"/>
      <c r="C22" s="25">
        <v>547</v>
      </c>
      <c r="D22" s="254">
        <v>35678</v>
      </c>
      <c r="E22" s="255" t="s">
        <v>395</v>
      </c>
      <c r="F22" s="255" t="s">
        <v>396</v>
      </c>
      <c r="G22" s="272"/>
      <c r="H22" s="97">
        <v>2</v>
      </c>
      <c r="I22" s="97"/>
      <c r="J22" s="25">
        <v>547</v>
      </c>
      <c r="K22" s="254">
        <v>35678</v>
      </c>
      <c r="L22" s="255" t="s">
        <v>395</v>
      </c>
      <c r="M22" s="255" t="s">
        <v>396</v>
      </c>
    </row>
    <row r="23" spans="1:14" s="4" customFormat="1" ht="44.25" customHeight="1">
      <c r="A23" s="313" t="s">
        <v>425</v>
      </c>
      <c r="B23" s="313"/>
      <c r="C23" s="313"/>
      <c r="D23" s="313"/>
      <c r="E23" s="313"/>
      <c r="F23" s="313" t="s">
        <v>415</v>
      </c>
      <c r="G23" s="313"/>
      <c r="H23" s="313" t="s">
        <v>426</v>
      </c>
      <c r="I23" s="313"/>
      <c r="J23" s="313"/>
      <c r="K23" s="313"/>
      <c r="L23" s="313"/>
      <c r="M23" s="313" t="s">
        <v>416</v>
      </c>
      <c r="N23" s="313"/>
    </row>
    <row r="24" spans="1:14" s="4" customFormat="1" ht="44.25" customHeight="1">
      <c r="A24" s="262" t="s">
        <v>412</v>
      </c>
      <c r="B24" s="262"/>
      <c r="C24" s="263"/>
      <c r="D24" s="264"/>
      <c r="E24" s="262"/>
      <c r="F24" s="263"/>
      <c r="G24" s="263"/>
      <c r="H24" s="262" t="s">
        <v>412</v>
      </c>
      <c r="I24" s="262"/>
      <c r="J24" s="265"/>
      <c r="K24" s="266"/>
      <c r="L24" s="265"/>
      <c r="M24" s="265"/>
      <c r="N24" s="267"/>
    </row>
    <row r="25" spans="1:13" ht="44.25" customHeight="1">
      <c r="A25" s="268" t="s">
        <v>5</v>
      </c>
      <c r="B25" s="268"/>
      <c r="C25" s="269" t="s">
        <v>68</v>
      </c>
      <c r="D25" s="269" t="s">
        <v>20</v>
      </c>
      <c r="E25" s="268" t="s">
        <v>6</v>
      </c>
      <c r="F25" s="268" t="s">
        <v>23</v>
      </c>
      <c r="G25" s="270"/>
      <c r="H25" s="268" t="s">
        <v>5</v>
      </c>
      <c r="I25" s="268"/>
      <c r="J25" s="269" t="s">
        <v>68</v>
      </c>
      <c r="K25" s="271" t="s">
        <v>20</v>
      </c>
      <c r="L25" s="268" t="s">
        <v>6</v>
      </c>
      <c r="M25" s="268" t="s">
        <v>23</v>
      </c>
    </row>
    <row r="26" spans="1:13" s="85" customFormat="1" ht="44.25" customHeight="1">
      <c r="A26" s="97">
        <v>1</v>
      </c>
      <c r="B26" s="97"/>
      <c r="C26" s="25">
        <v>548</v>
      </c>
      <c r="D26" s="254">
        <v>35094</v>
      </c>
      <c r="E26" s="255" t="s">
        <v>394</v>
      </c>
      <c r="F26" s="255" t="s">
        <v>398</v>
      </c>
      <c r="G26" s="272"/>
      <c r="H26" s="97">
        <v>1</v>
      </c>
      <c r="I26" s="97"/>
      <c r="J26" s="25">
        <v>548</v>
      </c>
      <c r="K26" s="254">
        <v>35094</v>
      </c>
      <c r="L26" s="255" t="s">
        <v>394</v>
      </c>
      <c r="M26" s="255" t="s">
        <v>398</v>
      </c>
    </row>
    <row r="27" spans="1:13" s="85" customFormat="1" ht="44.25" customHeight="1">
      <c r="A27" s="97">
        <v>2</v>
      </c>
      <c r="B27" s="97"/>
      <c r="C27" s="25">
        <v>547</v>
      </c>
      <c r="D27" s="254">
        <v>35678</v>
      </c>
      <c r="E27" s="255" t="s">
        <v>395</v>
      </c>
      <c r="F27" s="255" t="s">
        <v>396</v>
      </c>
      <c r="G27" s="272"/>
      <c r="H27" s="97">
        <v>2</v>
      </c>
      <c r="I27" s="97"/>
      <c r="J27" s="25">
        <v>547</v>
      </c>
      <c r="K27" s="254">
        <v>35678</v>
      </c>
      <c r="L27" s="255" t="s">
        <v>395</v>
      </c>
      <c r="M27" s="255" t="s">
        <v>396</v>
      </c>
    </row>
  </sheetData>
  <sheetProtection/>
  <mergeCells count="22">
    <mergeCell ref="A1:M1"/>
    <mergeCell ref="A2:M2"/>
    <mergeCell ref="A3:E3"/>
    <mergeCell ref="F3:G3"/>
    <mergeCell ref="H3:L3"/>
    <mergeCell ref="M3:N3"/>
    <mergeCell ref="A13:E13"/>
    <mergeCell ref="F13:G13"/>
    <mergeCell ref="H13:L13"/>
    <mergeCell ref="M13:N13"/>
    <mergeCell ref="A8:E8"/>
    <mergeCell ref="F8:G8"/>
    <mergeCell ref="H8:L8"/>
    <mergeCell ref="M8:N8"/>
    <mergeCell ref="A23:E23"/>
    <mergeCell ref="F23:G23"/>
    <mergeCell ref="H23:L23"/>
    <mergeCell ref="M23:N23"/>
    <mergeCell ref="A18:E18"/>
    <mergeCell ref="F18:G18"/>
    <mergeCell ref="H18:L18"/>
    <mergeCell ref="M18:N18"/>
  </mergeCell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65536"/>
  <sheetViews>
    <sheetView view="pageBreakPreview" zoomScale="90" zoomScaleSheetLayoutView="90" zoomScalePageLayoutView="0" workbookViewId="0" topLeftCell="A1">
      <selection activeCell="F11" sqref="F11"/>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28.28125" style="54" customWidth="1"/>
    <col min="6" max="6" width="9.28125" style="21" customWidth="1"/>
    <col min="7" max="7" width="7.57421875" style="29" customWidth="1"/>
    <col min="8" max="8" width="2.140625" style="21" customWidth="1"/>
    <col min="9" max="9" width="4.421875" style="28" customWidth="1"/>
    <col min="10" max="10" width="14.421875" style="28" hidden="1" customWidth="1"/>
    <col min="11" max="11" width="6.57421875" style="28" customWidth="1"/>
    <col min="12" max="12" width="12.7109375" style="30" customWidth="1"/>
    <col min="13" max="13" width="21.57421875" style="58" customWidth="1"/>
    <col min="14" max="14" width="13.57421875" style="58" customWidth="1"/>
    <col min="15" max="15" width="10.421875" style="21" customWidth="1"/>
    <col min="16" max="16" width="7.7109375" style="21" customWidth="1"/>
    <col min="17" max="17" width="5.7109375" style="21" customWidth="1"/>
    <col min="18" max="19" width="9.140625" style="21" customWidth="1"/>
    <col min="20" max="20" width="6.00390625" style="200" bestFit="1" customWidth="1"/>
    <col min="21" max="21" width="4.421875" style="198" bestFit="1" customWidth="1"/>
    <col min="22" max="16384" width="9.140625" style="21" customWidth="1"/>
  </cols>
  <sheetData>
    <row r="1" spans="1:21" s="10" customFormat="1" ht="53.25" customHeight="1">
      <c r="A1" s="369" t="str">
        <f>(BİLGİLERİ!A2)</f>
        <v>Atletizm Federasyonu                                                                                                                                                                                                                                                   Ankara Atletizm İl Temsilciliği</v>
      </c>
      <c r="B1" s="369"/>
      <c r="C1" s="369"/>
      <c r="D1" s="369"/>
      <c r="E1" s="369"/>
      <c r="F1" s="369"/>
      <c r="G1" s="369"/>
      <c r="H1" s="369"/>
      <c r="I1" s="369"/>
      <c r="J1" s="369"/>
      <c r="K1" s="369"/>
      <c r="L1" s="369"/>
      <c r="M1" s="369"/>
      <c r="N1" s="369"/>
      <c r="O1" s="369"/>
      <c r="P1" s="369"/>
      <c r="T1" s="199"/>
      <c r="U1" s="197"/>
    </row>
    <row r="2" spans="1:21" s="10" customFormat="1" ht="24.75" customHeight="1">
      <c r="A2" s="425" t="str">
        <f>BİLGİLERİ!F19</f>
        <v>Çoklu Branşlar Federasyon Deneme Yarışmaları</v>
      </c>
      <c r="B2" s="425"/>
      <c r="C2" s="425"/>
      <c r="D2" s="425"/>
      <c r="E2" s="425"/>
      <c r="F2" s="425"/>
      <c r="G2" s="425"/>
      <c r="H2" s="425"/>
      <c r="I2" s="425"/>
      <c r="J2" s="425"/>
      <c r="K2" s="425"/>
      <c r="L2" s="425"/>
      <c r="M2" s="425"/>
      <c r="N2" s="425"/>
      <c r="O2" s="425"/>
      <c r="P2" s="425"/>
      <c r="T2" s="199"/>
      <c r="U2" s="197"/>
    </row>
    <row r="3" spans="1:21" s="12" customFormat="1" ht="21.75" customHeight="1">
      <c r="A3" s="371" t="s">
        <v>83</v>
      </c>
      <c r="B3" s="371"/>
      <c r="C3" s="371"/>
      <c r="D3" s="372" t="str">
        <f>'YARIŞMA PROGRAMI'!C10</f>
        <v>110 Metre Engelli</v>
      </c>
      <c r="E3" s="372"/>
      <c r="F3" s="373"/>
      <c r="G3" s="373"/>
      <c r="H3" s="11"/>
      <c r="I3" s="368"/>
      <c r="J3" s="368"/>
      <c r="K3" s="368"/>
      <c r="L3" s="368"/>
      <c r="M3" s="83"/>
      <c r="N3" s="366"/>
      <c r="O3" s="366"/>
      <c r="P3" s="366"/>
      <c r="T3" s="199"/>
      <c r="U3" s="197"/>
    </row>
    <row r="4" spans="1:21" s="12" customFormat="1" ht="17.25" customHeight="1">
      <c r="A4" s="376" t="s">
        <v>74</v>
      </c>
      <c r="B4" s="376"/>
      <c r="C4" s="376"/>
      <c r="D4" s="377" t="str">
        <f>BİLGİLERİ!F21</f>
        <v>Genç Erkekler Dekatlon</v>
      </c>
      <c r="E4" s="377"/>
      <c r="F4" s="34"/>
      <c r="G4" s="34"/>
      <c r="H4" s="34"/>
      <c r="I4" s="34"/>
      <c r="J4" s="34"/>
      <c r="K4" s="34"/>
      <c r="L4" s="35"/>
      <c r="M4" s="84" t="s">
        <v>81</v>
      </c>
      <c r="N4" s="367" t="str">
        <f>'YARIŞMA PROGRAMI'!D10</f>
        <v>15 Haziran 2014 - 10.00</v>
      </c>
      <c r="O4" s="367"/>
      <c r="P4" s="367"/>
      <c r="T4" s="199"/>
      <c r="U4" s="197"/>
    </row>
    <row r="5" spans="1:21" s="10" customFormat="1" ht="19.5" customHeight="1">
      <c r="A5" s="13"/>
      <c r="B5" s="13"/>
      <c r="C5" s="14"/>
      <c r="D5" s="15"/>
      <c r="E5" s="16"/>
      <c r="F5" s="16"/>
      <c r="G5" s="16"/>
      <c r="H5" s="16"/>
      <c r="I5" s="13"/>
      <c r="J5" s="13"/>
      <c r="K5" s="13"/>
      <c r="L5" s="17"/>
      <c r="M5" s="18"/>
      <c r="N5" s="365">
        <f ca="1">NOW()</f>
        <v>41805.824586574076</v>
      </c>
      <c r="O5" s="365"/>
      <c r="P5" s="365"/>
      <c r="T5" s="199"/>
      <c r="U5" s="197"/>
    </row>
    <row r="6" spans="1:21" s="19" customFormat="1" ht="24.75" customHeight="1">
      <c r="A6" s="378" t="s">
        <v>11</v>
      </c>
      <c r="B6" s="380" t="s">
        <v>69</v>
      </c>
      <c r="C6" s="382" t="s">
        <v>80</v>
      </c>
      <c r="D6" s="379" t="s">
        <v>13</v>
      </c>
      <c r="E6" s="379" t="s">
        <v>160</v>
      </c>
      <c r="F6" s="379" t="s">
        <v>14</v>
      </c>
      <c r="G6" s="374" t="s">
        <v>205</v>
      </c>
      <c r="I6" s="213" t="s">
        <v>15</v>
      </c>
      <c r="J6" s="214"/>
      <c r="K6" s="214"/>
      <c r="L6" s="214"/>
      <c r="M6" s="217" t="s">
        <v>325</v>
      </c>
      <c r="N6" s="218" t="s">
        <v>435</v>
      </c>
      <c r="O6" s="214"/>
      <c r="P6" s="215"/>
      <c r="T6" s="200"/>
      <c r="U6" s="198"/>
    </row>
    <row r="7" spans="1:16" ht="26.25" customHeight="1">
      <c r="A7" s="378"/>
      <c r="B7" s="381"/>
      <c r="C7" s="382"/>
      <c r="D7" s="379"/>
      <c r="E7" s="379"/>
      <c r="F7" s="379"/>
      <c r="G7" s="375"/>
      <c r="H7" s="20"/>
      <c r="I7" s="51" t="s">
        <v>11</v>
      </c>
      <c r="J7" s="48" t="s">
        <v>70</v>
      </c>
      <c r="K7" s="48" t="s">
        <v>69</v>
      </c>
      <c r="L7" s="49" t="s">
        <v>12</v>
      </c>
      <c r="M7" s="50" t="s">
        <v>13</v>
      </c>
      <c r="N7" s="50" t="s">
        <v>160</v>
      </c>
      <c r="O7" s="243" t="s">
        <v>14</v>
      </c>
      <c r="P7" s="48" t="s">
        <v>27</v>
      </c>
    </row>
    <row r="8" spans="1:21" s="19" customFormat="1" ht="42.75" customHeight="1">
      <c r="A8" s="23">
        <v>1</v>
      </c>
      <c r="B8" s="249">
        <v>548</v>
      </c>
      <c r="C8" s="250">
        <v>35094</v>
      </c>
      <c r="D8" s="251" t="s">
        <v>394</v>
      </c>
      <c r="E8" s="251" t="s">
        <v>398</v>
      </c>
      <c r="F8" s="27">
        <v>1822</v>
      </c>
      <c r="G8" s="238">
        <v>475</v>
      </c>
      <c r="H8" s="22"/>
      <c r="I8" s="97">
        <v>1</v>
      </c>
      <c r="J8" s="98" t="s">
        <v>163</v>
      </c>
      <c r="K8" s="25"/>
      <c r="L8" s="254"/>
      <c r="M8" s="255"/>
      <c r="N8" s="255"/>
      <c r="O8" s="27"/>
      <c r="P8" s="25"/>
      <c r="T8" s="200"/>
      <c r="U8" s="198"/>
    </row>
    <row r="9" spans="1:21" s="19" customFormat="1" ht="42.75" customHeight="1">
      <c r="A9" s="23">
        <v>2</v>
      </c>
      <c r="B9" s="25">
        <v>547</v>
      </c>
      <c r="C9" s="26">
        <v>35678</v>
      </c>
      <c r="D9" s="52" t="s">
        <v>395</v>
      </c>
      <c r="E9" s="52" t="s">
        <v>396</v>
      </c>
      <c r="F9" s="27">
        <v>2033</v>
      </c>
      <c r="G9" s="238">
        <v>324</v>
      </c>
      <c r="H9" s="22"/>
      <c r="I9" s="97">
        <v>2</v>
      </c>
      <c r="J9" s="98" t="s">
        <v>161</v>
      </c>
      <c r="K9" s="25"/>
      <c r="L9" s="254"/>
      <c r="M9" s="255"/>
      <c r="N9" s="255"/>
      <c r="O9" s="27"/>
      <c r="P9" s="25"/>
      <c r="T9" s="200"/>
      <c r="U9" s="198"/>
    </row>
    <row r="10" spans="1:21" s="19" customFormat="1" ht="42.75" customHeight="1">
      <c r="A10" s="23"/>
      <c r="B10" s="25"/>
      <c r="C10" s="26"/>
      <c r="D10" s="52"/>
      <c r="E10" s="52"/>
      <c r="F10" s="27"/>
      <c r="G10" s="238"/>
      <c r="H10" s="22"/>
      <c r="I10" s="23">
        <v>3</v>
      </c>
      <c r="J10" s="24" t="s">
        <v>295</v>
      </c>
      <c r="K10" s="249"/>
      <c r="L10" s="250"/>
      <c r="M10" s="251"/>
      <c r="N10" s="251"/>
      <c r="O10" s="27"/>
      <c r="P10" s="25"/>
      <c r="T10" s="200"/>
      <c r="U10" s="198"/>
    </row>
    <row r="11" spans="1:21" s="19" customFormat="1" ht="42.75" customHeight="1">
      <c r="A11" s="23"/>
      <c r="B11" s="23"/>
      <c r="C11" s="26"/>
      <c r="D11" s="221"/>
      <c r="E11" s="222"/>
      <c r="F11" s="27"/>
      <c r="G11" s="238"/>
      <c r="H11" s="22"/>
      <c r="I11" s="23">
        <v>4</v>
      </c>
      <c r="J11" s="24" t="s">
        <v>296</v>
      </c>
      <c r="K11" s="25">
        <v>548</v>
      </c>
      <c r="L11" s="254">
        <v>35094</v>
      </c>
      <c r="M11" s="255" t="s">
        <v>394</v>
      </c>
      <c r="N11" s="255" t="s">
        <v>398</v>
      </c>
      <c r="O11" s="27">
        <v>1822</v>
      </c>
      <c r="P11" s="25">
        <v>1</v>
      </c>
      <c r="T11" s="200"/>
      <c r="U11" s="198"/>
    </row>
    <row r="12" spans="1:21" s="19" customFormat="1" ht="42.75" customHeight="1">
      <c r="A12" s="23"/>
      <c r="B12" s="23"/>
      <c r="C12" s="26"/>
      <c r="D12" s="221"/>
      <c r="E12" s="222"/>
      <c r="F12" s="27"/>
      <c r="G12" s="238"/>
      <c r="H12" s="22"/>
      <c r="I12" s="23">
        <v>5</v>
      </c>
      <c r="J12" s="24" t="s">
        <v>297</v>
      </c>
      <c r="K12" s="25">
        <v>547</v>
      </c>
      <c r="L12" s="254">
        <v>35678</v>
      </c>
      <c r="M12" s="255" t="s">
        <v>395</v>
      </c>
      <c r="N12" s="255" t="s">
        <v>396</v>
      </c>
      <c r="O12" s="27">
        <v>2033</v>
      </c>
      <c r="P12" s="25">
        <v>2</v>
      </c>
      <c r="T12" s="200"/>
      <c r="U12" s="198"/>
    </row>
    <row r="13" spans="1:21" s="19" customFormat="1" ht="42.75" customHeight="1">
      <c r="A13" s="23"/>
      <c r="B13" s="23"/>
      <c r="C13" s="26"/>
      <c r="D13" s="221"/>
      <c r="E13" s="222"/>
      <c r="F13" s="27"/>
      <c r="G13" s="238"/>
      <c r="H13" s="22"/>
      <c r="I13" s="23">
        <v>6</v>
      </c>
      <c r="J13" s="24" t="s">
        <v>298</v>
      </c>
      <c r="K13" s="25"/>
      <c r="L13" s="26"/>
      <c r="M13" s="52"/>
      <c r="N13" s="52"/>
      <c r="O13" s="27"/>
      <c r="P13" s="25"/>
      <c r="T13" s="200"/>
      <c r="U13" s="198"/>
    </row>
    <row r="14" spans="1:21" s="19" customFormat="1" ht="42.75" customHeight="1">
      <c r="A14" s="23"/>
      <c r="B14" s="23"/>
      <c r="C14" s="26"/>
      <c r="D14" s="221"/>
      <c r="E14" s="222"/>
      <c r="F14" s="27"/>
      <c r="G14" s="238"/>
      <c r="H14" s="22"/>
      <c r="I14" s="23">
        <v>7</v>
      </c>
      <c r="J14" s="24" t="s">
        <v>299</v>
      </c>
      <c r="K14" s="25"/>
      <c r="L14" s="26"/>
      <c r="M14" s="52"/>
      <c r="N14" s="52"/>
      <c r="O14" s="27"/>
      <c r="P14" s="25"/>
      <c r="T14" s="200"/>
      <c r="U14" s="198"/>
    </row>
    <row r="15" spans="1:21" s="19" customFormat="1" ht="42.75" customHeight="1">
      <c r="A15" s="23"/>
      <c r="B15" s="23"/>
      <c r="C15" s="26"/>
      <c r="D15" s="221"/>
      <c r="E15" s="222"/>
      <c r="F15" s="27"/>
      <c r="G15" s="238"/>
      <c r="H15" s="22"/>
      <c r="I15" s="23">
        <v>8</v>
      </c>
      <c r="J15" s="24" t="s">
        <v>300</v>
      </c>
      <c r="K15" s="25"/>
      <c r="L15" s="26"/>
      <c r="M15" s="52"/>
      <c r="N15" s="52"/>
      <c r="O15" s="27"/>
      <c r="P15" s="25"/>
      <c r="T15" s="200"/>
      <c r="U15" s="198"/>
    </row>
    <row r="16" spans="1:21" s="19" customFormat="1" ht="42.75" customHeight="1">
      <c r="A16" s="23"/>
      <c r="B16" s="23"/>
      <c r="C16" s="26"/>
      <c r="D16" s="221"/>
      <c r="E16" s="222"/>
      <c r="F16" s="27"/>
      <c r="G16" s="238"/>
      <c r="H16" s="22"/>
      <c r="I16" s="213" t="s">
        <v>16</v>
      </c>
      <c r="J16" s="214"/>
      <c r="K16" s="214"/>
      <c r="L16" s="214"/>
      <c r="M16" s="217" t="s">
        <v>325</v>
      </c>
      <c r="N16" s="218"/>
      <c r="O16" s="214"/>
      <c r="P16" s="215"/>
      <c r="T16" s="200"/>
      <c r="U16" s="198"/>
    </row>
    <row r="17" spans="1:21" s="19" customFormat="1" ht="42.75" customHeight="1">
      <c r="A17" s="23"/>
      <c r="B17" s="23"/>
      <c r="C17" s="26"/>
      <c r="D17" s="221"/>
      <c r="E17" s="222"/>
      <c r="F17" s="27"/>
      <c r="G17" s="238"/>
      <c r="H17" s="22"/>
      <c r="I17" s="51" t="s">
        <v>11</v>
      </c>
      <c r="J17" s="48" t="s">
        <v>70</v>
      </c>
      <c r="K17" s="48" t="s">
        <v>69</v>
      </c>
      <c r="L17" s="49" t="s">
        <v>12</v>
      </c>
      <c r="M17" s="50" t="s">
        <v>13</v>
      </c>
      <c r="N17" s="50" t="s">
        <v>160</v>
      </c>
      <c r="O17" s="243" t="s">
        <v>14</v>
      </c>
      <c r="P17" s="48" t="s">
        <v>27</v>
      </c>
      <c r="T17" s="200"/>
      <c r="U17" s="198"/>
    </row>
    <row r="18" spans="1:21" s="19" customFormat="1" ht="42.75" customHeight="1">
      <c r="A18" s="23"/>
      <c r="B18" s="23"/>
      <c r="C18" s="26"/>
      <c r="D18" s="221"/>
      <c r="E18" s="222"/>
      <c r="F18" s="27"/>
      <c r="G18" s="238"/>
      <c r="H18" s="22"/>
      <c r="I18" s="23">
        <v>1</v>
      </c>
      <c r="J18" s="24" t="s">
        <v>301</v>
      </c>
      <c r="K18" s="25"/>
      <c r="L18" s="26"/>
      <c r="M18" s="52"/>
      <c r="N18" s="52"/>
      <c r="O18" s="27"/>
      <c r="P18" s="25"/>
      <c r="T18" s="200"/>
      <c r="U18" s="198"/>
    </row>
    <row r="19" spans="1:21" s="19" customFormat="1" ht="42.75" customHeight="1">
      <c r="A19" s="23"/>
      <c r="B19" s="23"/>
      <c r="C19" s="26"/>
      <c r="D19" s="221"/>
      <c r="E19" s="222"/>
      <c r="F19" s="27"/>
      <c r="G19" s="238"/>
      <c r="H19" s="22"/>
      <c r="I19" s="23">
        <v>2</v>
      </c>
      <c r="J19" s="24" t="s">
        <v>302</v>
      </c>
      <c r="K19" s="25"/>
      <c r="L19" s="26"/>
      <c r="M19" s="52"/>
      <c r="N19" s="52"/>
      <c r="O19" s="27"/>
      <c r="P19" s="25"/>
      <c r="T19" s="200"/>
      <c r="U19" s="198"/>
    </row>
    <row r="20" spans="1:21" s="19" customFormat="1" ht="42.75" customHeight="1">
      <c r="A20" s="23"/>
      <c r="B20" s="23"/>
      <c r="C20" s="26"/>
      <c r="D20" s="221"/>
      <c r="E20" s="222"/>
      <c r="F20" s="27"/>
      <c r="G20" s="238"/>
      <c r="H20" s="22"/>
      <c r="I20" s="23">
        <v>3</v>
      </c>
      <c r="J20" s="24" t="s">
        <v>303</v>
      </c>
      <c r="K20" s="25"/>
      <c r="L20" s="26"/>
      <c r="M20" s="52"/>
      <c r="N20" s="52"/>
      <c r="O20" s="27"/>
      <c r="P20" s="25"/>
      <c r="T20" s="200"/>
      <c r="U20" s="198"/>
    </row>
    <row r="21" spans="1:21" s="19" customFormat="1" ht="42.75" customHeight="1">
      <c r="A21" s="23"/>
      <c r="B21" s="23"/>
      <c r="C21" s="26"/>
      <c r="D21" s="221"/>
      <c r="E21" s="222"/>
      <c r="F21" s="27"/>
      <c r="G21" s="238"/>
      <c r="H21" s="22"/>
      <c r="I21" s="23">
        <v>4</v>
      </c>
      <c r="J21" s="24" t="s">
        <v>304</v>
      </c>
      <c r="K21" s="25"/>
      <c r="L21" s="26"/>
      <c r="M21" s="52"/>
      <c r="N21" s="52"/>
      <c r="O21" s="27"/>
      <c r="P21" s="25"/>
      <c r="T21" s="200"/>
      <c r="U21" s="198"/>
    </row>
    <row r="22" spans="1:21" s="19" customFormat="1" ht="42.75" customHeight="1">
      <c r="A22" s="23"/>
      <c r="B22" s="23"/>
      <c r="C22" s="26"/>
      <c r="D22" s="221"/>
      <c r="E22" s="222"/>
      <c r="F22" s="27"/>
      <c r="G22" s="238"/>
      <c r="H22" s="22"/>
      <c r="I22" s="23">
        <v>5</v>
      </c>
      <c r="J22" s="24" t="s">
        <v>305</v>
      </c>
      <c r="K22" s="25"/>
      <c r="L22" s="26"/>
      <c r="M22" s="52"/>
      <c r="N22" s="52"/>
      <c r="O22" s="27"/>
      <c r="P22" s="25"/>
      <c r="T22" s="200"/>
      <c r="U22" s="198"/>
    </row>
    <row r="23" spans="1:21" s="19" customFormat="1" ht="42.75" customHeight="1">
      <c r="A23" s="23"/>
      <c r="B23" s="23"/>
      <c r="C23" s="26"/>
      <c r="D23" s="221"/>
      <c r="E23" s="222"/>
      <c r="F23" s="27"/>
      <c r="G23" s="238"/>
      <c r="H23" s="22"/>
      <c r="I23" s="23">
        <v>6</v>
      </c>
      <c r="J23" s="24" t="s">
        <v>306</v>
      </c>
      <c r="K23" s="25"/>
      <c r="L23" s="26"/>
      <c r="M23" s="52"/>
      <c r="N23" s="52"/>
      <c r="O23" s="27"/>
      <c r="P23" s="25"/>
      <c r="T23" s="200"/>
      <c r="U23" s="198"/>
    </row>
    <row r="24" spans="1:21" s="19" customFormat="1" ht="42.75" customHeight="1">
      <c r="A24" s="23"/>
      <c r="B24" s="23"/>
      <c r="C24" s="26"/>
      <c r="D24" s="221"/>
      <c r="E24" s="222"/>
      <c r="F24" s="27"/>
      <c r="G24" s="238"/>
      <c r="H24" s="22"/>
      <c r="I24" s="23">
        <v>7</v>
      </c>
      <c r="J24" s="24" t="s">
        <v>307</v>
      </c>
      <c r="K24" s="25"/>
      <c r="L24" s="26"/>
      <c r="M24" s="52"/>
      <c r="N24" s="52"/>
      <c r="O24" s="27"/>
      <c r="P24" s="25"/>
      <c r="T24" s="200"/>
      <c r="U24" s="198"/>
    </row>
    <row r="25" spans="1:21" s="19" customFormat="1" ht="42.75" customHeight="1">
      <c r="A25" s="23"/>
      <c r="B25" s="23"/>
      <c r="C25" s="26"/>
      <c r="D25" s="221"/>
      <c r="E25" s="222"/>
      <c r="F25" s="27"/>
      <c r="G25" s="238"/>
      <c r="H25" s="22"/>
      <c r="I25" s="23">
        <v>8</v>
      </c>
      <c r="J25" s="24" t="s">
        <v>308</v>
      </c>
      <c r="K25" s="25"/>
      <c r="L25" s="26"/>
      <c r="M25" s="52"/>
      <c r="N25" s="52"/>
      <c r="O25" s="27"/>
      <c r="P25" s="25"/>
      <c r="T25" s="200"/>
      <c r="U25" s="198"/>
    </row>
    <row r="26" spans="1:21" s="19" customFormat="1" ht="42.75" customHeight="1">
      <c r="A26" s="23"/>
      <c r="B26" s="23"/>
      <c r="C26" s="26"/>
      <c r="D26" s="221"/>
      <c r="E26" s="222"/>
      <c r="F26" s="27"/>
      <c r="G26" s="238"/>
      <c r="H26" s="22"/>
      <c r="I26" s="213" t="s">
        <v>17</v>
      </c>
      <c r="J26" s="214"/>
      <c r="K26" s="214"/>
      <c r="L26" s="214"/>
      <c r="M26" s="217" t="s">
        <v>325</v>
      </c>
      <c r="N26" s="218"/>
      <c r="O26" s="214"/>
      <c r="P26" s="215"/>
      <c r="T26" s="200"/>
      <c r="U26" s="198"/>
    </row>
    <row r="27" spans="1:21" s="19" customFormat="1" ht="42.75" customHeight="1">
      <c r="A27" s="23"/>
      <c r="B27" s="23"/>
      <c r="C27" s="26"/>
      <c r="D27" s="221"/>
      <c r="E27" s="222"/>
      <c r="F27" s="27"/>
      <c r="G27" s="238"/>
      <c r="H27" s="22"/>
      <c r="I27" s="51" t="s">
        <v>11</v>
      </c>
      <c r="J27" s="48" t="s">
        <v>70</v>
      </c>
      <c r="K27" s="48" t="s">
        <v>69</v>
      </c>
      <c r="L27" s="49" t="s">
        <v>12</v>
      </c>
      <c r="M27" s="50" t="s">
        <v>13</v>
      </c>
      <c r="N27" s="50" t="s">
        <v>160</v>
      </c>
      <c r="O27" s="243" t="s">
        <v>14</v>
      </c>
      <c r="P27" s="48" t="s">
        <v>27</v>
      </c>
      <c r="T27" s="200"/>
      <c r="U27" s="198"/>
    </row>
    <row r="28" spans="1:21" s="19" customFormat="1" ht="42.75" customHeight="1">
      <c r="A28" s="23"/>
      <c r="B28" s="23"/>
      <c r="C28" s="26"/>
      <c r="D28" s="221"/>
      <c r="E28" s="222"/>
      <c r="F28" s="27"/>
      <c r="G28" s="238"/>
      <c r="H28" s="22"/>
      <c r="I28" s="23">
        <v>1</v>
      </c>
      <c r="J28" s="24" t="s">
        <v>309</v>
      </c>
      <c r="K28" s="25"/>
      <c r="L28" s="26"/>
      <c r="M28" s="52"/>
      <c r="N28" s="52"/>
      <c r="O28" s="27"/>
      <c r="P28" s="25"/>
      <c r="T28" s="200"/>
      <c r="U28" s="198"/>
    </row>
    <row r="29" spans="1:21" s="19" customFormat="1" ht="42.75" customHeight="1">
      <c r="A29" s="23"/>
      <c r="B29" s="23"/>
      <c r="C29" s="26"/>
      <c r="D29" s="221"/>
      <c r="E29" s="222"/>
      <c r="F29" s="27"/>
      <c r="G29" s="238"/>
      <c r="H29" s="22"/>
      <c r="I29" s="23">
        <v>2</v>
      </c>
      <c r="J29" s="24" t="s">
        <v>310</v>
      </c>
      <c r="K29" s="25"/>
      <c r="L29" s="26"/>
      <c r="M29" s="52"/>
      <c r="N29" s="52"/>
      <c r="O29" s="27"/>
      <c r="P29" s="25"/>
      <c r="T29" s="200"/>
      <c r="U29" s="198"/>
    </row>
    <row r="30" spans="1:21" s="19" customFormat="1" ht="42.75" customHeight="1">
      <c r="A30" s="23"/>
      <c r="B30" s="23"/>
      <c r="C30" s="26"/>
      <c r="D30" s="221"/>
      <c r="E30" s="222"/>
      <c r="F30" s="27"/>
      <c r="G30" s="238"/>
      <c r="H30" s="22"/>
      <c r="I30" s="23">
        <v>3</v>
      </c>
      <c r="J30" s="24" t="s">
        <v>311</v>
      </c>
      <c r="K30" s="25"/>
      <c r="L30" s="26"/>
      <c r="M30" s="52"/>
      <c r="N30" s="52"/>
      <c r="O30" s="27"/>
      <c r="P30" s="25"/>
      <c r="T30" s="200"/>
      <c r="U30" s="198"/>
    </row>
    <row r="31" spans="1:21" s="19" customFormat="1" ht="42.75" customHeight="1">
      <c r="A31" s="23"/>
      <c r="B31" s="23"/>
      <c r="C31" s="26"/>
      <c r="D31" s="221"/>
      <c r="E31" s="222"/>
      <c r="F31" s="27"/>
      <c r="G31" s="238"/>
      <c r="H31" s="22"/>
      <c r="I31" s="23">
        <v>4</v>
      </c>
      <c r="J31" s="24" t="s">
        <v>312</v>
      </c>
      <c r="K31" s="25"/>
      <c r="L31" s="26"/>
      <c r="M31" s="52"/>
      <c r="N31" s="52"/>
      <c r="O31" s="27"/>
      <c r="P31" s="25"/>
      <c r="T31" s="200"/>
      <c r="U31" s="198"/>
    </row>
    <row r="32" spans="1:21" s="19" customFormat="1" ht="42.75" customHeight="1">
      <c r="A32" s="23"/>
      <c r="B32" s="23"/>
      <c r="C32" s="26"/>
      <c r="D32" s="221"/>
      <c r="E32" s="222"/>
      <c r="F32" s="27"/>
      <c r="G32" s="238"/>
      <c r="H32" s="22"/>
      <c r="I32" s="23">
        <v>5</v>
      </c>
      <c r="J32" s="24" t="s">
        <v>313</v>
      </c>
      <c r="K32" s="25"/>
      <c r="L32" s="26"/>
      <c r="M32" s="52"/>
      <c r="N32" s="52"/>
      <c r="O32" s="27"/>
      <c r="P32" s="25"/>
      <c r="T32" s="200"/>
      <c r="U32" s="198"/>
    </row>
    <row r="33" spans="1:21" s="19" customFormat="1" ht="42.75" customHeight="1">
      <c r="A33" s="23"/>
      <c r="B33" s="23"/>
      <c r="C33" s="26"/>
      <c r="D33" s="221"/>
      <c r="E33" s="222"/>
      <c r="F33" s="27"/>
      <c r="G33" s="238"/>
      <c r="H33" s="22"/>
      <c r="I33" s="23">
        <v>6</v>
      </c>
      <c r="J33" s="24" t="s">
        <v>314</v>
      </c>
      <c r="K33" s="25"/>
      <c r="L33" s="26"/>
      <c r="M33" s="52"/>
      <c r="N33" s="52"/>
      <c r="O33" s="27"/>
      <c r="P33" s="25"/>
      <c r="T33" s="200"/>
      <c r="U33" s="198"/>
    </row>
    <row r="34" spans="1:21" s="19" customFormat="1" ht="42.75" customHeight="1">
      <c r="A34" s="23"/>
      <c r="B34" s="23"/>
      <c r="C34" s="26"/>
      <c r="D34" s="221"/>
      <c r="E34" s="222"/>
      <c r="F34" s="27"/>
      <c r="G34" s="238"/>
      <c r="H34" s="22"/>
      <c r="I34" s="23">
        <v>7</v>
      </c>
      <c r="J34" s="24" t="s">
        <v>315</v>
      </c>
      <c r="K34" s="25"/>
      <c r="L34" s="26"/>
      <c r="M34" s="52"/>
      <c r="N34" s="52"/>
      <c r="O34" s="27"/>
      <c r="P34" s="25"/>
      <c r="T34" s="200"/>
      <c r="U34" s="198"/>
    </row>
    <row r="35" spans="1:21" s="19" customFormat="1" ht="42.75" customHeight="1">
      <c r="A35" s="23"/>
      <c r="B35" s="23"/>
      <c r="C35" s="26"/>
      <c r="D35" s="221"/>
      <c r="E35" s="222"/>
      <c r="F35" s="27"/>
      <c r="G35" s="238"/>
      <c r="H35" s="22"/>
      <c r="I35" s="23">
        <v>8</v>
      </c>
      <c r="J35" s="24" t="s">
        <v>316</v>
      </c>
      <c r="K35" s="25"/>
      <c r="L35" s="26"/>
      <c r="M35" s="52"/>
      <c r="N35" s="52"/>
      <c r="O35" s="27"/>
      <c r="P35" s="25"/>
      <c r="T35" s="200"/>
      <c r="U35" s="198"/>
    </row>
    <row r="36" spans="1:21" s="19" customFormat="1" ht="34.5" customHeight="1" hidden="1">
      <c r="A36" s="23">
        <v>29</v>
      </c>
      <c r="B36" s="23"/>
      <c r="C36" s="26"/>
      <c r="D36" s="221"/>
      <c r="E36" s="222"/>
      <c r="F36" s="27"/>
      <c r="G36" s="238"/>
      <c r="H36" s="22"/>
      <c r="I36" s="213" t="s">
        <v>42</v>
      </c>
      <c r="J36" s="214"/>
      <c r="K36" s="214"/>
      <c r="L36" s="214"/>
      <c r="M36" s="217" t="s">
        <v>325</v>
      </c>
      <c r="N36" s="218"/>
      <c r="O36" s="214"/>
      <c r="P36" s="215"/>
      <c r="T36" s="200"/>
      <c r="U36" s="198"/>
    </row>
    <row r="37" spans="1:21" s="19" customFormat="1" ht="34.5" customHeight="1" hidden="1">
      <c r="A37" s="23">
        <v>30</v>
      </c>
      <c r="B37" s="23"/>
      <c r="C37" s="26"/>
      <c r="D37" s="221"/>
      <c r="E37" s="222"/>
      <c r="F37" s="27"/>
      <c r="G37" s="238"/>
      <c r="H37" s="22"/>
      <c r="I37" s="51" t="s">
        <v>11</v>
      </c>
      <c r="J37" s="48" t="s">
        <v>70</v>
      </c>
      <c r="K37" s="48" t="s">
        <v>69</v>
      </c>
      <c r="L37" s="49" t="s">
        <v>12</v>
      </c>
      <c r="M37" s="50" t="s">
        <v>13</v>
      </c>
      <c r="N37" s="50" t="s">
        <v>160</v>
      </c>
      <c r="O37" s="243" t="s">
        <v>14</v>
      </c>
      <c r="P37" s="48" t="s">
        <v>27</v>
      </c>
      <c r="T37" s="200"/>
      <c r="U37" s="198"/>
    </row>
    <row r="38" spans="1:21" s="19" customFormat="1" ht="34.5" customHeight="1" hidden="1">
      <c r="A38" s="23">
        <v>31</v>
      </c>
      <c r="B38" s="23"/>
      <c r="C38" s="26"/>
      <c r="D38" s="221"/>
      <c r="E38" s="222"/>
      <c r="F38" s="27"/>
      <c r="G38" s="238"/>
      <c r="H38" s="22"/>
      <c r="I38" s="23">
        <v>1</v>
      </c>
      <c r="J38" s="24" t="s">
        <v>317</v>
      </c>
      <c r="K38" s="25">
        <f>IF(ISERROR(VLOOKUP(J38,#REF!,2,0)),"",(VLOOKUP(J38,#REF!,2,0)))</f>
      </c>
      <c r="L38" s="26">
        <f>IF(ISERROR(VLOOKUP(J38,#REF!,4,0)),"",(VLOOKUP(J38,#REF!,4,0)))</f>
      </c>
      <c r="M38" s="52">
        <f>IF(ISERROR(VLOOKUP(J38,#REF!,5,0)),"",(VLOOKUP(J38,#REF!,5,0)))</f>
      </c>
      <c r="N38" s="52">
        <f>IF(ISERROR(VLOOKUP(J38,#REF!,6,0)),"",(VLOOKUP(J38,#REF!,6,0)))</f>
      </c>
      <c r="O38" s="27"/>
      <c r="P38" s="25"/>
      <c r="T38" s="200"/>
      <c r="U38" s="198"/>
    </row>
    <row r="39" spans="1:21" s="19" customFormat="1" ht="34.5" customHeight="1" hidden="1">
      <c r="A39" s="23">
        <v>32</v>
      </c>
      <c r="B39" s="23"/>
      <c r="C39" s="26"/>
      <c r="D39" s="221"/>
      <c r="E39" s="222"/>
      <c r="F39" s="27"/>
      <c r="G39" s="238"/>
      <c r="H39" s="22"/>
      <c r="I39" s="23">
        <v>2</v>
      </c>
      <c r="J39" s="24" t="s">
        <v>318</v>
      </c>
      <c r="K39" s="25">
        <f>IF(ISERROR(VLOOKUP(J39,#REF!,2,0)),"",(VLOOKUP(J39,#REF!,2,0)))</f>
      </c>
      <c r="L39" s="26">
        <f>IF(ISERROR(VLOOKUP(J39,#REF!,4,0)),"",(VLOOKUP(J39,#REF!,4,0)))</f>
      </c>
      <c r="M39" s="52">
        <f>IF(ISERROR(VLOOKUP(J39,#REF!,5,0)),"",(VLOOKUP(J39,#REF!,5,0)))</f>
      </c>
      <c r="N39" s="52">
        <f>IF(ISERROR(VLOOKUP(J39,#REF!,6,0)),"",(VLOOKUP(J39,#REF!,6,0)))</f>
      </c>
      <c r="O39" s="27"/>
      <c r="P39" s="25"/>
      <c r="T39" s="200"/>
      <c r="U39" s="198"/>
    </row>
    <row r="40" spans="1:21" s="19" customFormat="1" ht="34.5" customHeight="1" hidden="1">
      <c r="A40" s="23">
        <v>33</v>
      </c>
      <c r="B40" s="23"/>
      <c r="C40" s="26"/>
      <c r="D40" s="221"/>
      <c r="E40" s="222"/>
      <c r="F40" s="27"/>
      <c r="G40" s="238"/>
      <c r="H40" s="22"/>
      <c r="I40" s="23">
        <v>3</v>
      </c>
      <c r="J40" s="24" t="s">
        <v>319</v>
      </c>
      <c r="K40" s="25">
        <f>IF(ISERROR(VLOOKUP(J40,#REF!,2,0)),"",(VLOOKUP(J40,#REF!,2,0)))</f>
      </c>
      <c r="L40" s="26">
        <f>IF(ISERROR(VLOOKUP(J40,#REF!,4,0)),"",(VLOOKUP(J40,#REF!,4,0)))</f>
      </c>
      <c r="M40" s="52">
        <f>IF(ISERROR(VLOOKUP(J40,#REF!,5,0)),"",(VLOOKUP(J40,#REF!,5,0)))</f>
      </c>
      <c r="N40" s="52">
        <f>IF(ISERROR(VLOOKUP(J40,#REF!,6,0)),"",(VLOOKUP(J40,#REF!,6,0)))</f>
      </c>
      <c r="O40" s="27"/>
      <c r="P40" s="25"/>
      <c r="T40" s="200"/>
      <c r="U40" s="198"/>
    </row>
    <row r="41" spans="1:21" s="19" customFormat="1" ht="34.5" customHeight="1" hidden="1">
      <c r="A41" s="23">
        <v>34</v>
      </c>
      <c r="B41" s="23"/>
      <c r="C41" s="26"/>
      <c r="D41" s="221"/>
      <c r="E41" s="222"/>
      <c r="F41" s="27"/>
      <c r="G41" s="238"/>
      <c r="H41" s="22"/>
      <c r="I41" s="23">
        <v>4</v>
      </c>
      <c r="J41" s="24" t="s">
        <v>320</v>
      </c>
      <c r="K41" s="25">
        <f>IF(ISERROR(VLOOKUP(J41,#REF!,2,0)),"",(VLOOKUP(J41,#REF!,2,0)))</f>
      </c>
      <c r="L41" s="26">
        <f>IF(ISERROR(VLOOKUP(J41,#REF!,4,0)),"",(VLOOKUP(J41,#REF!,4,0)))</f>
      </c>
      <c r="M41" s="52">
        <f>IF(ISERROR(VLOOKUP(J41,#REF!,5,0)),"",(VLOOKUP(J41,#REF!,5,0)))</f>
      </c>
      <c r="N41" s="52">
        <f>IF(ISERROR(VLOOKUP(J41,#REF!,6,0)),"",(VLOOKUP(J41,#REF!,6,0)))</f>
      </c>
      <c r="O41" s="27"/>
      <c r="P41" s="25"/>
      <c r="T41" s="200"/>
      <c r="U41" s="198"/>
    </row>
    <row r="42" spans="1:21" s="19" customFormat="1" ht="34.5" customHeight="1" hidden="1">
      <c r="A42" s="23">
        <v>35</v>
      </c>
      <c r="B42" s="23"/>
      <c r="C42" s="26"/>
      <c r="D42" s="221"/>
      <c r="E42" s="222"/>
      <c r="F42" s="27"/>
      <c r="G42" s="238"/>
      <c r="H42" s="22"/>
      <c r="I42" s="23">
        <v>5</v>
      </c>
      <c r="J42" s="24" t="s">
        <v>321</v>
      </c>
      <c r="K42" s="25">
        <f>IF(ISERROR(VLOOKUP(J42,#REF!,2,0)),"",(VLOOKUP(J42,#REF!,2,0)))</f>
      </c>
      <c r="L42" s="26">
        <f>IF(ISERROR(VLOOKUP(J42,#REF!,4,0)),"",(VLOOKUP(J42,#REF!,4,0)))</f>
      </c>
      <c r="M42" s="52">
        <f>IF(ISERROR(VLOOKUP(J42,#REF!,5,0)),"",(VLOOKUP(J42,#REF!,5,0)))</f>
      </c>
      <c r="N42" s="52">
        <f>IF(ISERROR(VLOOKUP(J42,#REF!,6,0)),"",(VLOOKUP(J42,#REF!,6,0)))</f>
      </c>
      <c r="O42" s="27"/>
      <c r="P42" s="25"/>
      <c r="T42" s="200"/>
      <c r="U42" s="198"/>
    </row>
    <row r="43" spans="1:21" s="19" customFormat="1" ht="34.5" customHeight="1" hidden="1">
      <c r="A43" s="23">
        <v>36</v>
      </c>
      <c r="B43" s="23"/>
      <c r="C43" s="26"/>
      <c r="D43" s="221"/>
      <c r="E43" s="222"/>
      <c r="F43" s="27"/>
      <c r="G43" s="238"/>
      <c r="H43" s="22"/>
      <c r="I43" s="23">
        <v>6</v>
      </c>
      <c r="J43" s="24" t="s">
        <v>322</v>
      </c>
      <c r="K43" s="25">
        <f>IF(ISERROR(VLOOKUP(J43,#REF!,2,0)),"",(VLOOKUP(J43,#REF!,2,0)))</f>
      </c>
      <c r="L43" s="26">
        <f>IF(ISERROR(VLOOKUP(J43,#REF!,4,0)),"",(VLOOKUP(J43,#REF!,4,0)))</f>
      </c>
      <c r="M43" s="52">
        <f>IF(ISERROR(VLOOKUP(J43,#REF!,5,0)),"",(VLOOKUP(J43,#REF!,5,0)))</f>
      </c>
      <c r="N43" s="52">
        <f>IF(ISERROR(VLOOKUP(J43,#REF!,6,0)),"",(VLOOKUP(J43,#REF!,6,0)))</f>
      </c>
      <c r="O43" s="27"/>
      <c r="P43" s="25"/>
      <c r="T43" s="200"/>
      <c r="U43" s="198"/>
    </row>
    <row r="44" spans="1:21" s="19" customFormat="1" ht="34.5" customHeight="1" hidden="1">
      <c r="A44" s="23">
        <v>37</v>
      </c>
      <c r="B44" s="23"/>
      <c r="C44" s="26"/>
      <c r="D44" s="221"/>
      <c r="E44" s="222"/>
      <c r="F44" s="27"/>
      <c r="G44" s="238"/>
      <c r="H44" s="22"/>
      <c r="I44" s="23">
        <v>7</v>
      </c>
      <c r="J44" s="24" t="s">
        <v>323</v>
      </c>
      <c r="K44" s="25">
        <f>IF(ISERROR(VLOOKUP(J44,#REF!,2,0)),"",(VLOOKUP(J44,#REF!,2,0)))</f>
      </c>
      <c r="L44" s="26">
        <f>IF(ISERROR(VLOOKUP(J44,#REF!,4,0)),"",(VLOOKUP(J44,#REF!,4,0)))</f>
      </c>
      <c r="M44" s="52">
        <f>IF(ISERROR(VLOOKUP(J44,#REF!,5,0)),"",(VLOOKUP(J44,#REF!,5,0)))</f>
      </c>
      <c r="N44" s="52">
        <f>IF(ISERROR(VLOOKUP(J44,#REF!,6,0)),"",(VLOOKUP(J44,#REF!,6,0)))</f>
      </c>
      <c r="O44" s="27"/>
      <c r="P44" s="25"/>
      <c r="T44" s="200"/>
      <c r="U44" s="198"/>
    </row>
    <row r="45" spans="1:21" s="19" customFormat="1" ht="34.5" customHeight="1" hidden="1">
      <c r="A45" s="23">
        <v>38</v>
      </c>
      <c r="B45" s="23"/>
      <c r="C45" s="26"/>
      <c r="D45" s="221"/>
      <c r="E45" s="222"/>
      <c r="F45" s="27"/>
      <c r="G45" s="238"/>
      <c r="H45" s="22"/>
      <c r="I45" s="23">
        <v>8</v>
      </c>
      <c r="J45" s="24" t="s">
        <v>324</v>
      </c>
      <c r="K45" s="25">
        <f>IF(ISERROR(VLOOKUP(J45,#REF!,2,0)),"",(VLOOKUP(J45,#REF!,2,0)))</f>
      </c>
      <c r="L45" s="26">
        <f>IF(ISERROR(VLOOKUP(J45,#REF!,4,0)),"",(VLOOKUP(J45,#REF!,4,0)))</f>
      </c>
      <c r="M45" s="52">
        <f>IF(ISERROR(VLOOKUP(J45,#REF!,5,0)),"",(VLOOKUP(J45,#REF!,5,0)))</f>
      </c>
      <c r="N45" s="52">
        <f>IF(ISERROR(VLOOKUP(J45,#REF!,6,0)),"",(VLOOKUP(J45,#REF!,6,0)))</f>
      </c>
      <c r="O45" s="27"/>
      <c r="P45" s="25"/>
      <c r="T45" s="200"/>
      <c r="U45" s="198"/>
    </row>
    <row r="46" spans="1:16" ht="13.5" customHeight="1">
      <c r="A46" s="37"/>
      <c r="B46" s="37"/>
      <c r="C46" s="38"/>
      <c r="D46" s="59"/>
      <c r="E46" s="39"/>
      <c r="F46" s="40"/>
      <c r="G46" s="41"/>
      <c r="I46" s="42"/>
      <c r="J46" s="43"/>
      <c r="K46" s="44"/>
      <c r="L46" s="45"/>
      <c r="M46" s="55"/>
      <c r="N46" s="55"/>
      <c r="O46" s="46"/>
      <c r="P46" s="44"/>
    </row>
    <row r="47" spans="1:17" ht="14.25" customHeight="1">
      <c r="A47" s="31" t="s">
        <v>18</v>
      </c>
      <c r="B47" s="31"/>
      <c r="C47" s="31"/>
      <c r="D47" s="60"/>
      <c r="E47" s="53" t="s">
        <v>0</v>
      </c>
      <c r="F47" s="47" t="s">
        <v>1</v>
      </c>
      <c r="G47" s="28"/>
      <c r="H47" s="32" t="s">
        <v>2</v>
      </c>
      <c r="I47" s="32"/>
      <c r="J47" s="32"/>
      <c r="K47" s="32"/>
      <c r="M47" s="56" t="s">
        <v>3</v>
      </c>
      <c r="N47" s="57" t="s">
        <v>3</v>
      </c>
      <c r="O47" s="28" t="s">
        <v>3</v>
      </c>
      <c r="P47" s="31"/>
      <c r="Q47" s="33"/>
    </row>
    <row r="101" spans="20:21" ht="12.75">
      <c r="T101" s="237"/>
      <c r="U101" s="235"/>
    </row>
    <row r="65536" ht="12.75">
      <c r="A65536" s="28" t="s">
        <v>330</v>
      </c>
    </row>
  </sheetData>
  <sheetProtection/>
  <mergeCells count="18">
    <mergeCell ref="A6:A7"/>
    <mergeCell ref="B6:B7"/>
    <mergeCell ref="A1:P1"/>
    <mergeCell ref="A2:P2"/>
    <mergeCell ref="A3:C3"/>
    <mergeCell ref="D3:E3"/>
    <mergeCell ref="F3:G3"/>
    <mergeCell ref="A4:C4"/>
    <mergeCell ref="D4:E4"/>
    <mergeCell ref="N3:P3"/>
    <mergeCell ref="F6:F7"/>
    <mergeCell ref="C6:C7"/>
    <mergeCell ref="D6:D7"/>
    <mergeCell ref="E6:E7"/>
    <mergeCell ref="I3:L3"/>
    <mergeCell ref="N4:P4"/>
    <mergeCell ref="N5:P5"/>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P65536"/>
  <sheetViews>
    <sheetView view="pageBreakPreview" zoomScale="90" zoomScaleSheetLayoutView="90" zoomScalePageLayoutView="0" workbookViewId="0" topLeftCell="A2">
      <selection activeCell="E13" sqref="E13"/>
    </sheetView>
  </sheetViews>
  <sheetFormatPr defaultColWidth="9.140625" defaultRowHeight="12.75"/>
  <cols>
    <col min="1" max="1" width="6.00390625" style="91" customWidth="1"/>
    <col min="2" max="2" width="10.28125" style="91" hidden="1" customWidth="1"/>
    <col min="3" max="3" width="7.00390625" style="91" customWidth="1"/>
    <col min="4" max="4" width="13.57421875" style="92" customWidth="1"/>
    <col min="5" max="5" width="20.00390625" style="91" bestFit="1" customWidth="1"/>
    <col min="6" max="6" width="43.57421875" style="3" bestFit="1" customWidth="1"/>
    <col min="7" max="13" width="9.7109375" style="3" customWidth="1"/>
    <col min="14" max="14" width="10.57421875" style="93" customWidth="1"/>
    <col min="15" max="15" width="7.7109375" style="91" customWidth="1"/>
    <col min="16" max="16" width="8.57421875" style="91" bestFit="1" customWidth="1"/>
    <col min="17" max="16384" width="9.140625" style="3" customWidth="1"/>
  </cols>
  <sheetData>
    <row r="1" spans="1:16" ht="48.75" customHeight="1">
      <c r="A1" s="392" t="str">
        <f>BİLGİLERİ!A2:K2</f>
        <v>Atletizm Federasyonu                                                                                                                                                                                                                                                   Ankara Atletizm İl Temsilciliği</v>
      </c>
      <c r="B1" s="392"/>
      <c r="C1" s="392"/>
      <c r="D1" s="392"/>
      <c r="E1" s="392"/>
      <c r="F1" s="392"/>
      <c r="G1" s="392"/>
      <c r="H1" s="392"/>
      <c r="I1" s="392"/>
      <c r="J1" s="392"/>
      <c r="K1" s="392"/>
      <c r="L1" s="392"/>
      <c r="M1" s="392"/>
      <c r="N1" s="392"/>
      <c r="O1" s="392"/>
      <c r="P1" s="392"/>
    </row>
    <row r="2" spans="1:16" ht="25.5" customHeight="1">
      <c r="A2" s="393" t="str">
        <f>BİLGİLERİ!A14:K14</f>
        <v>Çoklu Branşlar Federasyon Deneme Yarışmaları</v>
      </c>
      <c r="B2" s="393"/>
      <c r="C2" s="393"/>
      <c r="D2" s="393"/>
      <c r="E2" s="393"/>
      <c r="F2" s="393"/>
      <c r="G2" s="393"/>
      <c r="H2" s="393"/>
      <c r="I2" s="393"/>
      <c r="J2" s="393"/>
      <c r="K2" s="393"/>
      <c r="L2" s="393"/>
      <c r="M2" s="393"/>
      <c r="N2" s="393"/>
      <c r="O2" s="393"/>
      <c r="P2" s="393"/>
    </row>
    <row r="3" spans="1:16" s="4" customFormat="1" ht="27" customHeight="1">
      <c r="A3" s="397" t="s">
        <v>83</v>
      </c>
      <c r="B3" s="397"/>
      <c r="C3" s="397"/>
      <c r="D3" s="399" t="str">
        <f>'YARIŞMA PROGRAMI'!C17</f>
        <v>Disk Atma</v>
      </c>
      <c r="E3" s="399"/>
      <c r="F3" s="94"/>
      <c r="G3" s="184"/>
      <c r="H3" s="182"/>
      <c r="I3" s="94"/>
      <c r="J3" s="94"/>
      <c r="K3" s="94"/>
      <c r="L3" s="94"/>
      <c r="M3" s="220"/>
      <c r="N3" s="220"/>
      <c r="O3" s="220"/>
      <c r="P3" s="220"/>
    </row>
    <row r="4" spans="1:16" s="4" customFormat="1" ht="17.25" customHeight="1">
      <c r="A4" s="398" t="s">
        <v>84</v>
      </c>
      <c r="B4" s="398"/>
      <c r="C4" s="398"/>
      <c r="D4" s="396" t="str">
        <f>BİLGİLERİ!F21</f>
        <v>Genç Erkekler Dekatlon</v>
      </c>
      <c r="E4" s="396"/>
      <c r="F4" s="95"/>
      <c r="G4" s="183"/>
      <c r="H4" s="183"/>
      <c r="I4" s="173"/>
      <c r="J4" s="173"/>
      <c r="K4" s="391" t="s">
        <v>82</v>
      </c>
      <c r="L4" s="391"/>
      <c r="M4" s="388" t="str">
        <f>'YARIŞMA PROGRAMI'!D17</f>
        <v>15 Haziran 2014 - 10.45</v>
      </c>
      <c r="N4" s="388"/>
      <c r="O4" s="388"/>
      <c r="P4" s="173"/>
    </row>
    <row r="5" spans="1:16" ht="21" customHeight="1">
      <c r="A5" s="5"/>
      <c r="B5" s="5"/>
      <c r="C5" s="5"/>
      <c r="D5" s="9"/>
      <c r="E5" s="6"/>
      <c r="F5" s="7"/>
      <c r="G5" s="8"/>
      <c r="H5" s="8"/>
      <c r="I5" s="8"/>
      <c r="J5" s="8"/>
      <c r="K5" s="8"/>
      <c r="L5" s="8"/>
      <c r="M5" s="8"/>
      <c r="N5" s="394">
        <f ca="1">NOW()</f>
        <v>41805.824586574076</v>
      </c>
      <c r="O5" s="394"/>
      <c r="P5" s="216"/>
    </row>
    <row r="6" spans="1:16" ht="15.75" customHeight="1">
      <c r="A6" s="386" t="s">
        <v>5</v>
      </c>
      <c r="B6" s="242"/>
      <c r="C6" s="389" t="s">
        <v>68</v>
      </c>
      <c r="D6" s="389" t="s">
        <v>86</v>
      </c>
      <c r="E6" s="386" t="s">
        <v>6</v>
      </c>
      <c r="F6" s="386" t="s">
        <v>43</v>
      </c>
      <c r="G6" s="395" t="s">
        <v>34</v>
      </c>
      <c r="H6" s="395"/>
      <c r="I6" s="395"/>
      <c r="J6" s="395"/>
      <c r="K6" s="395"/>
      <c r="L6" s="395"/>
      <c r="M6" s="395"/>
      <c r="N6" s="384" t="s">
        <v>7</v>
      </c>
      <c r="O6" s="384" t="s">
        <v>124</v>
      </c>
      <c r="P6" s="384" t="s">
        <v>326</v>
      </c>
    </row>
    <row r="7" spans="1:16" ht="24.75" customHeight="1">
      <c r="A7" s="387"/>
      <c r="B7" s="242"/>
      <c r="C7" s="390"/>
      <c r="D7" s="390"/>
      <c r="E7" s="387"/>
      <c r="F7" s="387"/>
      <c r="G7" s="96">
        <v>1</v>
      </c>
      <c r="H7" s="96">
        <v>2</v>
      </c>
      <c r="I7" s="96">
        <v>3</v>
      </c>
      <c r="J7" s="194" t="s">
        <v>291</v>
      </c>
      <c r="K7" s="96">
        <v>4</v>
      </c>
      <c r="L7" s="96">
        <v>5</v>
      </c>
      <c r="M7" s="96">
        <v>6</v>
      </c>
      <c r="N7" s="384"/>
      <c r="O7" s="384"/>
      <c r="P7" s="384"/>
    </row>
    <row r="8" spans="1:16" s="85" customFormat="1" ht="29.25" customHeight="1">
      <c r="A8" s="97">
        <v>1</v>
      </c>
      <c r="B8" s="98" t="s">
        <v>161</v>
      </c>
      <c r="C8" s="25">
        <v>547</v>
      </c>
      <c r="D8" s="254">
        <v>35678</v>
      </c>
      <c r="E8" s="255" t="s">
        <v>395</v>
      </c>
      <c r="F8" s="255" t="s">
        <v>396</v>
      </c>
      <c r="G8" s="168">
        <v>2450</v>
      </c>
      <c r="H8" s="168">
        <v>2104</v>
      </c>
      <c r="I8" s="168">
        <v>2228</v>
      </c>
      <c r="J8" s="231">
        <f>IF(COUNT(G8:I8)=0,"",MAX(G8:I8))</f>
        <v>2450</v>
      </c>
      <c r="K8" s="175"/>
      <c r="L8" s="175"/>
      <c r="M8" s="175"/>
      <c r="N8" s="231">
        <f>IF(COUNT(G8:M8)=0,"",MAX(G8:M8))</f>
        <v>2450</v>
      </c>
      <c r="O8" s="224">
        <v>357</v>
      </c>
      <c r="P8" s="219"/>
    </row>
    <row r="9" spans="1:16" s="85" customFormat="1" ht="29.25" customHeight="1">
      <c r="A9" s="97">
        <v>2</v>
      </c>
      <c r="B9" s="98" t="s">
        <v>163</v>
      </c>
      <c r="C9" s="25">
        <v>548</v>
      </c>
      <c r="D9" s="254">
        <v>35094</v>
      </c>
      <c r="E9" s="255" t="s">
        <v>394</v>
      </c>
      <c r="F9" s="255" t="s">
        <v>398</v>
      </c>
      <c r="G9" s="168">
        <v>1717</v>
      </c>
      <c r="H9" s="168">
        <v>2019</v>
      </c>
      <c r="I9" s="168">
        <v>1902</v>
      </c>
      <c r="J9" s="231">
        <f>IF(COUNT(G9:I9)=0,"",MAX(G9:I9))</f>
        <v>2019</v>
      </c>
      <c r="K9" s="175"/>
      <c r="L9" s="175"/>
      <c r="M9" s="175"/>
      <c r="N9" s="231">
        <f>IF(COUNT(G9:M9)=0,"",MAX(G9:M9))</f>
        <v>2019</v>
      </c>
      <c r="O9" s="224">
        <v>276</v>
      </c>
      <c r="P9" s="219"/>
    </row>
    <row r="10" spans="1:16" s="85" customFormat="1" ht="29.25" customHeight="1">
      <c r="A10" s="97"/>
      <c r="B10" s="98" t="s">
        <v>163</v>
      </c>
      <c r="C10" s="25"/>
      <c r="D10" s="26"/>
      <c r="E10" s="52"/>
      <c r="F10" s="52"/>
      <c r="G10" s="168"/>
      <c r="H10" s="168"/>
      <c r="I10" s="168"/>
      <c r="J10" s="231">
        <f>IF(COUNT(G10:I10)=0,"",MAX(G10:I10))</f>
      </c>
      <c r="K10" s="175"/>
      <c r="L10" s="175"/>
      <c r="M10" s="175"/>
      <c r="N10" s="231">
        <f>IF(COUNT(G10:M10)=0,"",MAX(G10:M10))</f>
      </c>
      <c r="O10" s="224"/>
      <c r="P10" s="219"/>
    </row>
    <row r="11" spans="1:16" s="85" customFormat="1" ht="29.25" customHeight="1">
      <c r="A11" s="97"/>
      <c r="B11" s="98" t="s">
        <v>164</v>
      </c>
      <c r="C11" s="99"/>
      <c r="D11" s="100"/>
      <c r="E11" s="171"/>
      <c r="F11" s="171"/>
      <c r="G11" s="168"/>
      <c r="H11" s="168"/>
      <c r="I11" s="168"/>
      <c r="J11" s="231">
        <f aca="true" t="shared" si="0" ref="J11:J47">IF(COUNT(G11:I11)=0,"",MAX(G11:I11))</f>
      </c>
      <c r="K11" s="175"/>
      <c r="L11" s="175"/>
      <c r="M11" s="175"/>
      <c r="N11" s="231">
        <f aca="true" t="shared" si="1" ref="N11:N47">IF(COUNT(G11:M11)=0,"",MAX(G11:M11))</f>
      </c>
      <c r="O11" s="224"/>
      <c r="P11" s="219"/>
    </row>
    <row r="12" spans="1:16" s="85" customFormat="1" ht="29.25" customHeight="1">
      <c r="A12" s="97"/>
      <c r="B12" s="98" t="s">
        <v>165</v>
      </c>
      <c r="C12" s="99"/>
      <c r="D12" s="100"/>
      <c r="E12" s="171"/>
      <c r="F12" s="171"/>
      <c r="G12" s="168"/>
      <c r="H12" s="168"/>
      <c r="I12" s="168"/>
      <c r="J12" s="231">
        <f t="shared" si="0"/>
      </c>
      <c r="K12" s="175"/>
      <c r="L12" s="175"/>
      <c r="M12" s="175"/>
      <c r="N12" s="231">
        <f t="shared" si="1"/>
      </c>
      <c r="O12" s="224" t="str">
        <f>IF(LEN(N12)&gt;0,VLOOKUP(N12,#REF!,7)-IF(COUNTIF(#REF!,N12)=0,0,0),"   ")</f>
        <v>   </v>
      </c>
      <c r="P12" s="219"/>
    </row>
    <row r="13" spans="1:16" s="85" customFormat="1" ht="29.25" customHeight="1">
      <c r="A13" s="97"/>
      <c r="B13" s="98" t="s">
        <v>166</v>
      </c>
      <c r="C13" s="99"/>
      <c r="D13" s="100"/>
      <c r="E13" s="171"/>
      <c r="F13" s="171"/>
      <c r="G13" s="168"/>
      <c r="H13" s="168"/>
      <c r="I13" s="168"/>
      <c r="J13" s="231">
        <f t="shared" si="0"/>
      </c>
      <c r="K13" s="175"/>
      <c r="L13" s="175"/>
      <c r="M13" s="175"/>
      <c r="N13" s="231">
        <f t="shared" si="1"/>
      </c>
      <c r="O13" s="224" t="str">
        <f>IF(LEN(N13)&gt;0,VLOOKUP(N13,#REF!,7)-IF(COUNTIF(#REF!,N13)=0,0,0),"   ")</f>
        <v>   </v>
      </c>
      <c r="P13" s="219"/>
    </row>
    <row r="14" spans="1:16" s="85" customFormat="1" ht="29.25" customHeight="1">
      <c r="A14" s="97"/>
      <c r="B14" s="98" t="s">
        <v>167</v>
      </c>
      <c r="C14" s="99"/>
      <c r="D14" s="100"/>
      <c r="E14" s="171"/>
      <c r="F14" s="171"/>
      <c r="G14" s="168"/>
      <c r="H14" s="168"/>
      <c r="I14" s="168"/>
      <c r="J14" s="231">
        <f t="shared" si="0"/>
      </c>
      <c r="K14" s="175"/>
      <c r="L14" s="175"/>
      <c r="M14" s="175"/>
      <c r="N14" s="231">
        <f t="shared" si="1"/>
      </c>
      <c r="O14" s="224" t="str">
        <f>IF(LEN(N14)&gt;0,VLOOKUP(N14,#REF!,7)-IF(COUNTIF(#REF!,N14)=0,0,0),"   ")</f>
        <v>   </v>
      </c>
      <c r="P14" s="219"/>
    </row>
    <row r="15" spans="1:16" s="85" customFormat="1" ht="29.25" customHeight="1">
      <c r="A15" s="97"/>
      <c r="B15" s="98" t="s">
        <v>168</v>
      </c>
      <c r="C15" s="99"/>
      <c r="D15" s="100"/>
      <c r="E15" s="171"/>
      <c r="F15" s="171"/>
      <c r="G15" s="168"/>
      <c r="H15" s="168"/>
      <c r="I15" s="168"/>
      <c r="J15" s="231">
        <f t="shared" si="0"/>
      </c>
      <c r="K15" s="175"/>
      <c r="L15" s="175"/>
      <c r="M15" s="175"/>
      <c r="N15" s="231">
        <f t="shared" si="1"/>
      </c>
      <c r="O15" s="224" t="str">
        <f>IF(LEN(N15)&gt;0,VLOOKUP(N15,#REF!,7)-IF(COUNTIF(#REF!,N15)=0,0,0),"   ")</f>
        <v>   </v>
      </c>
      <c r="P15" s="219"/>
    </row>
    <row r="16" spans="1:16" s="85" customFormat="1" ht="29.25" customHeight="1">
      <c r="A16" s="97"/>
      <c r="B16" s="98" t="s">
        <v>169</v>
      </c>
      <c r="C16" s="99"/>
      <c r="D16" s="100"/>
      <c r="E16" s="171"/>
      <c r="F16" s="171"/>
      <c r="G16" s="168"/>
      <c r="H16" s="168"/>
      <c r="I16" s="168"/>
      <c r="J16" s="231">
        <f t="shared" si="0"/>
      </c>
      <c r="K16" s="175"/>
      <c r="L16" s="175"/>
      <c r="M16" s="175"/>
      <c r="N16" s="231">
        <f t="shared" si="1"/>
      </c>
      <c r="O16" s="224" t="str">
        <f>IF(LEN(N16)&gt;0,VLOOKUP(N16,#REF!,7)-IF(COUNTIF(#REF!,N16)=0,0,0),"   ")</f>
        <v>   </v>
      </c>
      <c r="P16" s="219"/>
    </row>
    <row r="17" spans="1:16" s="85" customFormat="1" ht="29.25" customHeight="1">
      <c r="A17" s="97"/>
      <c r="B17" s="98" t="s">
        <v>170</v>
      </c>
      <c r="C17" s="99"/>
      <c r="D17" s="100"/>
      <c r="E17" s="171"/>
      <c r="F17" s="171"/>
      <c r="G17" s="168"/>
      <c r="H17" s="168"/>
      <c r="I17" s="168"/>
      <c r="J17" s="231">
        <f t="shared" si="0"/>
      </c>
      <c r="K17" s="175"/>
      <c r="L17" s="175"/>
      <c r="M17" s="175"/>
      <c r="N17" s="231">
        <f t="shared" si="1"/>
      </c>
      <c r="O17" s="224" t="str">
        <f>IF(LEN(N17)&gt;0,VLOOKUP(N17,#REF!,7)-IF(COUNTIF(#REF!,N17)=0,0,0),"   ")</f>
        <v>   </v>
      </c>
      <c r="P17" s="219"/>
    </row>
    <row r="18" spans="1:16" s="85" customFormat="1" ht="29.25" customHeight="1">
      <c r="A18" s="97"/>
      <c r="B18" s="98" t="s">
        <v>171</v>
      </c>
      <c r="C18" s="99"/>
      <c r="D18" s="100"/>
      <c r="E18" s="171"/>
      <c r="F18" s="171"/>
      <c r="G18" s="168"/>
      <c r="H18" s="168"/>
      <c r="I18" s="168"/>
      <c r="J18" s="231">
        <f t="shared" si="0"/>
      </c>
      <c r="K18" s="175"/>
      <c r="L18" s="175"/>
      <c r="M18" s="175"/>
      <c r="N18" s="231">
        <f t="shared" si="1"/>
      </c>
      <c r="O18" s="224" t="str">
        <f>IF(LEN(N18)&gt;0,VLOOKUP(N18,#REF!,7)-IF(COUNTIF(#REF!,N18)=0,0,0),"   ")</f>
        <v>   </v>
      </c>
      <c r="P18" s="219"/>
    </row>
    <row r="19" spans="1:16" s="85" customFormat="1" ht="29.25" customHeight="1">
      <c r="A19" s="97"/>
      <c r="B19" s="98" t="s">
        <v>172</v>
      </c>
      <c r="C19" s="99"/>
      <c r="D19" s="100"/>
      <c r="E19" s="171"/>
      <c r="F19" s="171"/>
      <c r="G19" s="168"/>
      <c r="H19" s="168"/>
      <c r="I19" s="168"/>
      <c r="J19" s="231">
        <f t="shared" si="0"/>
      </c>
      <c r="K19" s="175"/>
      <c r="L19" s="175"/>
      <c r="M19" s="175"/>
      <c r="N19" s="231">
        <f t="shared" si="1"/>
      </c>
      <c r="O19" s="224" t="str">
        <f>IF(LEN(N19)&gt;0,VLOOKUP(N19,#REF!,7)-IF(COUNTIF(#REF!,N19)=0,0,0),"   ")</f>
        <v>   </v>
      </c>
      <c r="P19" s="219"/>
    </row>
    <row r="20" spans="1:16" s="85" customFormat="1" ht="29.25" customHeight="1">
      <c r="A20" s="97"/>
      <c r="B20" s="98" t="s">
        <v>173</v>
      </c>
      <c r="C20" s="99"/>
      <c r="D20" s="100"/>
      <c r="E20" s="171"/>
      <c r="F20" s="171"/>
      <c r="G20" s="168"/>
      <c r="H20" s="168"/>
      <c r="I20" s="168"/>
      <c r="J20" s="231">
        <f t="shared" si="0"/>
      </c>
      <c r="K20" s="175"/>
      <c r="L20" s="175"/>
      <c r="M20" s="175"/>
      <c r="N20" s="231">
        <f t="shared" si="1"/>
      </c>
      <c r="O20" s="224" t="str">
        <f>IF(LEN(N20)&gt;0,VLOOKUP(N20,#REF!,7)-IF(COUNTIF(#REF!,N20)=0,0,0),"   ")</f>
        <v>   </v>
      </c>
      <c r="P20" s="219"/>
    </row>
    <row r="21" spans="1:16" s="85" customFormat="1" ht="29.25" customHeight="1">
      <c r="A21" s="97"/>
      <c r="B21" s="98" t="s">
        <v>174</v>
      </c>
      <c r="C21" s="99"/>
      <c r="D21" s="100"/>
      <c r="E21" s="171"/>
      <c r="F21" s="171"/>
      <c r="G21" s="168"/>
      <c r="H21" s="168"/>
      <c r="I21" s="168"/>
      <c r="J21" s="231">
        <f t="shared" si="0"/>
      </c>
      <c r="K21" s="175"/>
      <c r="L21" s="175"/>
      <c r="M21" s="175"/>
      <c r="N21" s="231">
        <f t="shared" si="1"/>
      </c>
      <c r="O21" s="224" t="str">
        <f>IF(LEN(N21)&gt;0,VLOOKUP(N21,#REF!,7)-IF(COUNTIF(#REF!,N21)=0,0,0),"   ")</f>
        <v>   </v>
      </c>
      <c r="P21" s="219"/>
    </row>
    <row r="22" spans="1:16" s="85" customFormat="1" ht="29.25" customHeight="1">
      <c r="A22" s="97"/>
      <c r="B22" s="98" t="s">
        <v>175</v>
      </c>
      <c r="C22" s="99"/>
      <c r="D22" s="100"/>
      <c r="E22" s="171"/>
      <c r="F22" s="171"/>
      <c r="G22" s="168"/>
      <c r="H22" s="168"/>
      <c r="I22" s="168"/>
      <c r="J22" s="231">
        <f t="shared" si="0"/>
      </c>
      <c r="K22" s="175"/>
      <c r="L22" s="175"/>
      <c r="M22" s="175"/>
      <c r="N22" s="231">
        <f t="shared" si="1"/>
      </c>
      <c r="O22" s="224" t="str">
        <f>IF(LEN(N22)&gt;0,VLOOKUP(N22,#REF!,7)-IF(COUNTIF(#REF!,N22)=0,0,0),"   ")</f>
        <v>   </v>
      </c>
      <c r="P22" s="219"/>
    </row>
    <row r="23" spans="1:16" s="85" customFormat="1" ht="29.25" customHeight="1">
      <c r="A23" s="97"/>
      <c r="B23" s="98" t="s">
        <v>176</v>
      </c>
      <c r="C23" s="99"/>
      <c r="D23" s="100"/>
      <c r="E23" s="171"/>
      <c r="F23" s="171"/>
      <c r="G23" s="168"/>
      <c r="H23" s="168"/>
      <c r="I23" s="168"/>
      <c r="J23" s="231">
        <f t="shared" si="0"/>
      </c>
      <c r="K23" s="175"/>
      <c r="L23" s="175"/>
      <c r="M23" s="175"/>
      <c r="N23" s="231">
        <f t="shared" si="1"/>
      </c>
      <c r="O23" s="224" t="str">
        <f>IF(LEN(N23)&gt;0,VLOOKUP(N23,#REF!,7)-IF(COUNTIF(#REF!,N23)=0,0,0),"   ")</f>
        <v>   </v>
      </c>
      <c r="P23" s="219"/>
    </row>
    <row r="24" spans="1:16" s="85" customFormat="1" ht="29.25" customHeight="1">
      <c r="A24" s="97"/>
      <c r="B24" s="98" t="s">
        <v>177</v>
      </c>
      <c r="C24" s="99"/>
      <c r="D24" s="100"/>
      <c r="E24" s="171"/>
      <c r="F24" s="171"/>
      <c r="G24" s="168"/>
      <c r="H24" s="168"/>
      <c r="I24" s="168"/>
      <c r="J24" s="231">
        <f t="shared" si="0"/>
      </c>
      <c r="K24" s="175"/>
      <c r="L24" s="175"/>
      <c r="M24" s="175"/>
      <c r="N24" s="231">
        <f t="shared" si="1"/>
      </c>
      <c r="O24" s="224" t="str">
        <f>IF(LEN(N24)&gt;0,VLOOKUP(N24,#REF!,7)-IF(COUNTIF(#REF!,N24)=0,0,0),"   ")</f>
        <v>   </v>
      </c>
      <c r="P24" s="219"/>
    </row>
    <row r="25" spans="1:16" s="85" customFormat="1" ht="29.25" customHeight="1">
      <c r="A25" s="97"/>
      <c r="B25" s="98" t="s">
        <v>178</v>
      </c>
      <c r="C25" s="99"/>
      <c r="D25" s="100"/>
      <c r="E25" s="171"/>
      <c r="F25" s="171"/>
      <c r="G25" s="168"/>
      <c r="H25" s="168"/>
      <c r="I25" s="168"/>
      <c r="J25" s="231">
        <f t="shared" si="0"/>
      </c>
      <c r="K25" s="175"/>
      <c r="L25" s="175"/>
      <c r="M25" s="175"/>
      <c r="N25" s="231">
        <f t="shared" si="1"/>
      </c>
      <c r="O25" s="224" t="str">
        <f>IF(LEN(N25)&gt;0,VLOOKUP(N25,#REF!,7)-IF(COUNTIF(#REF!,N25)=0,0,0),"   ")</f>
        <v>   </v>
      </c>
      <c r="P25" s="219"/>
    </row>
    <row r="26" spans="1:16" s="85" customFormat="1" ht="29.25" customHeight="1">
      <c r="A26" s="97"/>
      <c r="B26" s="98" t="s">
        <v>179</v>
      </c>
      <c r="C26" s="99"/>
      <c r="D26" s="100"/>
      <c r="E26" s="171"/>
      <c r="F26" s="171"/>
      <c r="G26" s="168"/>
      <c r="H26" s="168"/>
      <c r="I26" s="168"/>
      <c r="J26" s="231">
        <f t="shared" si="0"/>
      </c>
      <c r="K26" s="175"/>
      <c r="L26" s="175"/>
      <c r="M26" s="175"/>
      <c r="N26" s="231">
        <f t="shared" si="1"/>
      </c>
      <c r="O26" s="224" t="str">
        <f>IF(LEN(N26)&gt;0,VLOOKUP(N26,#REF!,7)-IF(COUNTIF(#REF!,N26)=0,0,0),"   ")</f>
        <v>   </v>
      </c>
      <c r="P26" s="219"/>
    </row>
    <row r="27" spans="1:16" s="85" customFormat="1" ht="29.25" customHeight="1">
      <c r="A27" s="97"/>
      <c r="B27" s="98" t="s">
        <v>180</v>
      </c>
      <c r="C27" s="99"/>
      <c r="D27" s="100"/>
      <c r="E27" s="171"/>
      <c r="F27" s="171"/>
      <c r="G27" s="168"/>
      <c r="H27" s="168"/>
      <c r="I27" s="168"/>
      <c r="J27" s="231">
        <f t="shared" si="0"/>
      </c>
      <c r="K27" s="175"/>
      <c r="L27" s="175"/>
      <c r="M27" s="175"/>
      <c r="N27" s="231">
        <f t="shared" si="1"/>
      </c>
      <c r="O27" s="224" t="str">
        <f>IF(LEN(N27)&gt;0,VLOOKUP(N27,#REF!,7)-IF(COUNTIF(#REF!,N27)=0,0,0),"   ")</f>
        <v>   </v>
      </c>
      <c r="P27" s="219"/>
    </row>
    <row r="28" spans="1:16" s="85" customFormat="1" ht="29.25" customHeight="1">
      <c r="A28" s="97"/>
      <c r="B28" s="98" t="s">
        <v>181</v>
      </c>
      <c r="C28" s="99"/>
      <c r="D28" s="100"/>
      <c r="E28" s="171"/>
      <c r="F28" s="171"/>
      <c r="G28" s="168"/>
      <c r="H28" s="168"/>
      <c r="I28" s="168"/>
      <c r="J28" s="231">
        <f t="shared" si="0"/>
      </c>
      <c r="K28" s="175"/>
      <c r="L28" s="175"/>
      <c r="M28" s="175"/>
      <c r="N28" s="231">
        <f t="shared" si="1"/>
      </c>
      <c r="O28" s="224" t="str">
        <f>IF(LEN(N28)&gt;0,VLOOKUP(N28,#REF!,7)-IF(COUNTIF(#REF!,N28)=0,0,0),"   ")</f>
        <v>   </v>
      </c>
      <c r="P28" s="219"/>
    </row>
    <row r="29" spans="1:16" s="85" customFormat="1" ht="29.25" customHeight="1">
      <c r="A29" s="97"/>
      <c r="B29" s="98" t="s">
        <v>182</v>
      </c>
      <c r="C29" s="99"/>
      <c r="D29" s="100"/>
      <c r="E29" s="171"/>
      <c r="F29" s="171"/>
      <c r="G29" s="168"/>
      <c r="H29" s="168"/>
      <c r="I29" s="168"/>
      <c r="J29" s="231">
        <f t="shared" si="0"/>
      </c>
      <c r="K29" s="175"/>
      <c r="L29" s="175"/>
      <c r="M29" s="175"/>
      <c r="N29" s="231">
        <f t="shared" si="1"/>
      </c>
      <c r="O29" s="224" t="str">
        <f>IF(LEN(N29)&gt;0,VLOOKUP(N29,#REF!,7)-IF(COUNTIF(#REF!,N29)=0,0,0),"   ")</f>
        <v>   </v>
      </c>
      <c r="P29" s="219"/>
    </row>
    <row r="30" spans="1:16" s="85" customFormat="1" ht="29.25" customHeight="1">
      <c r="A30" s="97"/>
      <c r="B30" s="98" t="s">
        <v>183</v>
      </c>
      <c r="C30" s="99"/>
      <c r="D30" s="100"/>
      <c r="E30" s="171"/>
      <c r="F30" s="171"/>
      <c r="G30" s="168"/>
      <c r="H30" s="168"/>
      <c r="I30" s="168"/>
      <c r="J30" s="231">
        <f t="shared" si="0"/>
      </c>
      <c r="K30" s="175"/>
      <c r="L30" s="175"/>
      <c r="M30" s="175"/>
      <c r="N30" s="231">
        <f t="shared" si="1"/>
      </c>
      <c r="O30" s="224" t="str">
        <f>IF(LEN(N30)&gt;0,VLOOKUP(N30,#REF!,7)-IF(COUNTIF(#REF!,N30)=0,0,0),"   ")</f>
        <v>   </v>
      </c>
      <c r="P30" s="219"/>
    </row>
    <row r="31" spans="1:16" s="85" customFormat="1" ht="29.25" customHeight="1">
      <c r="A31" s="97"/>
      <c r="B31" s="98" t="s">
        <v>184</v>
      </c>
      <c r="C31" s="99"/>
      <c r="D31" s="100"/>
      <c r="E31" s="171"/>
      <c r="F31" s="171"/>
      <c r="G31" s="168"/>
      <c r="H31" s="168"/>
      <c r="I31" s="168"/>
      <c r="J31" s="231">
        <f t="shared" si="0"/>
      </c>
      <c r="K31" s="175"/>
      <c r="L31" s="175"/>
      <c r="M31" s="175"/>
      <c r="N31" s="231">
        <f t="shared" si="1"/>
      </c>
      <c r="O31" s="224" t="str">
        <f>IF(LEN(N31)&gt;0,VLOOKUP(N31,#REF!,7)-IF(COUNTIF(#REF!,N31)=0,0,0),"   ")</f>
        <v>   </v>
      </c>
      <c r="P31" s="219"/>
    </row>
    <row r="32" spans="1:16" s="85" customFormat="1" ht="29.25" customHeight="1">
      <c r="A32" s="97"/>
      <c r="B32" s="98" t="s">
        <v>185</v>
      </c>
      <c r="C32" s="99"/>
      <c r="D32" s="100"/>
      <c r="E32" s="171"/>
      <c r="F32" s="171"/>
      <c r="G32" s="168"/>
      <c r="H32" s="168"/>
      <c r="I32" s="168"/>
      <c r="J32" s="231">
        <f t="shared" si="0"/>
      </c>
      <c r="K32" s="175"/>
      <c r="L32" s="175"/>
      <c r="M32" s="175"/>
      <c r="N32" s="231">
        <f t="shared" si="1"/>
      </c>
      <c r="O32" s="224" t="str">
        <f>IF(LEN(N32)&gt;0,VLOOKUP(N32,#REF!,7)-IF(COUNTIF(#REF!,N32)=0,0,0),"   ")</f>
        <v>   </v>
      </c>
      <c r="P32" s="219"/>
    </row>
    <row r="33" spans="1:16" s="85" customFormat="1" ht="29.25" customHeight="1">
      <c r="A33" s="97"/>
      <c r="B33" s="98" t="s">
        <v>186</v>
      </c>
      <c r="C33" s="99"/>
      <c r="D33" s="100"/>
      <c r="E33" s="171"/>
      <c r="F33" s="171"/>
      <c r="G33" s="168"/>
      <c r="H33" s="168"/>
      <c r="I33" s="168"/>
      <c r="J33" s="231">
        <f t="shared" si="0"/>
      </c>
      <c r="K33" s="175"/>
      <c r="L33" s="175"/>
      <c r="M33" s="175"/>
      <c r="N33" s="231">
        <f t="shared" si="1"/>
      </c>
      <c r="O33" s="224" t="str">
        <f>IF(LEN(N33)&gt;0,VLOOKUP(N33,#REF!,7)-IF(COUNTIF(#REF!,N33)=0,0,0),"   ")</f>
        <v>   </v>
      </c>
      <c r="P33" s="219"/>
    </row>
    <row r="34" spans="1:16" s="85" customFormat="1" ht="29.25" customHeight="1">
      <c r="A34" s="97"/>
      <c r="B34" s="98" t="s">
        <v>187</v>
      </c>
      <c r="C34" s="99"/>
      <c r="D34" s="100"/>
      <c r="E34" s="171"/>
      <c r="F34" s="171"/>
      <c r="G34" s="168"/>
      <c r="H34" s="168"/>
      <c r="I34" s="168"/>
      <c r="J34" s="231">
        <f t="shared" si="0"/>
      </c>
      <c r="K34" s="175"/>
      <c r="L34" s="175"/>
      <c r="M34" s="175"/>
      <c r="N34" s="231">
        <f t="shared" si="1"/>
      </c>
      <c r="O34" s="224" t="str">
        <f>IF(LEN(N34)&gt;0,VLOOKUP(N34,#REF!,7)-IF(COUNTIF(#REF!,N34)=0,0,0),"   ")</f>
        <v>   </v>
      </c>
      <c r="P34" s="219"/>
    </row>
    <row r="35" spans="1:16" s="85" customFormat="1" ht="29.25" customHeight="1">
      <c r="A35" s="97"/>
      <c r="B35" s="98" t="s">
        <v>188</v>
      </c>
      <c r="C35" s="99"/>
      <c r="D35" s="100"/>
      <c r="E35" s="171"/>
      <c r="F35" s="171"/>
      <c r="G35" s="168"/>
      <c r="H35" s="168"/>
      <c r="I35" s="168"/>
      <c r="J35" s="231">
        <f t="shared" si="0"/>
      </c>
      <c r="K35" s="175"/>
      <c r="L35" s="175"/>
      <c r="M35" s="175"/>
      <c r="N35" s="231">
        <f t="shared" si="1"/>
      </c>
      <c r="O35" s="224" t="str">
        <f>IF(LEN(N35)&gt;0,VLOOKUP(N35,#REF!,7)-IF(COUNTIF(#REF!,N35)=0,0,0),"   ")</f>
        <v>   </v>
      </c>
      <c r="P35" s="219"/>
    </row>
    <row r="36" spans="1:16" s="85" customFormat="1" ht="29.25" customHeight="1">
      <c r="A36" s="97"/>
      <c r="B36" s="98" t="s">
        <v>189</v>
      </c>
      <c r="C36" s="99"/>
      <c r="D36" s="100"/>
      <c r="E36" s="171"/>
      <c r="F36" s="171"/>
      <c r="G36" s="168"/>
      <c r="H36" s="168"/>
      <c r="I36" s="168"/>
      <c r="J36" s="231">
        <f t="shared" si="0"/>
      </c>
      <c r="K36" s="175"/>
      <c r="L36" s="175"/>
      <c r="M36" s="175"/>
      <c r="N36" s="231">
        <f t="shared" si="1"/>
      </c>
      <c r="O36" s="224" t="str">
        <f>IF(LEN(N36)&gt;0,VLOOKUP(N36,#REF!,7)-IF(COUNTIF(#REF!,N36)=0,0,0),"   ")</f>
        <v>   </v>
      </c>
      <c r="P36" s="219"/>
    </row>
    <row r="37" spans="1:16" s="85" customFormat="1" ht="29.25" customHeight="1">
      <c r="A37" s="97"/>
      <c r="B37" s="98" t="s">
        <v>190</v>
      </c>
      <c r="C37" s="99"/>
      <c r="D37" s="100"/>
      <c r="E37" s="171"/>
      <c r="F37" s="171"/>
      <c r="G37" s="168"/>
      <c r="H37" s="168"/>
      <c r="I37" s="168"/>
      <c r="J37" s="231">
        <f t="shared" si="0"/>
      </c>
      <c r="K37" s="175"/>
      <c r="L37" s="175"/>
      <c r="M37" s="175"/>
      <c r="N37" s="231">
        <f t="shared" si="1"/>
      </c>
      <c r="O37" s="224" t="str">
        <f>IF(LEN(N37)&gt;0,VLOOKUP(N37,#REF!,7)-IF(COUNTIF(#REF!,N37)=0,0,0),"   ")</f>
        <v>   </v>
      </c>
      <c r="P37" s="219"/>
    </row>
    <row r="38" spans="1:16" s="85" customFormat="1" ht="29.25" customHeight="1">
      <c r="A38" s="97"/>
      <c r="B38" s="98" t="s">
        <v>191</v>
      </c>
      <c r="C38" s="99"/>
      <c r="D38" s="100"/>
      <c r="E38" s="171"/>
      <c r="F38" s="171"/>
      <c r="G38" s="168"/>
      <c r="H38" s="168"/>
      <c r="I38" s="168"/>
      <c r="J38" s="231">
        <f t="shared" si="0"/>
      </c>
      <c r="K38" s="175"/>
      <c r="L38" s="175"/>
      <c r="M38" s="175"/>
      <c r="N38" s="231">
        <f t="shared" si="1"/>
      </c>
      <c r="O38" s="224" t="str">
        <f>IF(LEN(N38)&gt;0,VLOOKUP(N38,#REF!,7)-IF(COUNTIF(#REF!,N38)=0,0,0),"   ")</f>
        <v>   </v>
      </c>
      <c r="P38" s="219"/>
    </row>
    <row r="39" spans="1:16" s="85" customFormat="1" ht="29.25" customHeight="1">
      <c r="A39" s="97"/>
      <c r="B39" s="98" t="s">
        <v>192</v>
      </c>
      <c r="C39" s="99"/>
      <c r="D39" s="100"/>
      <c r="E39" s="171"/>
      <c r="F39" s="171"/>
      <c r="G39" s="168"/>
      <c r="H39" s="168"/>
      <c r="I39" s="168"/>
      <c r="J39" s="231">
        <f t="shared" si="0"/>
      </c>
      <c r="K39" s="175"/>
      <c r="L39" s="175"/>
      <c r="M39" s="175"/>
      <c r="N39" s="231">
        <f t="shared" si="1"/>
      </c>
      <c r="O39" s="224" t="str">
        <f>IF(LEN(N39)&gt;0,VLOOKUP(N39,#REF!,7)-IF(COUNTIF(#REF!,N39)=0,0,0),"   ")</f>
        <v>   </v>
      </c>
      <c r="P39" s="219"/>
    </row>
    <row r="40" spans="1:16" s="85" customFormat="1" ht="29.25" customHeight="1">
      <c r="A40" s="97"/>
      <c r="B40" s="98" t="s">
        <v>193</v>
      </c>
      <c r="C40" s="99"/>
      <c r="D40" s="100"/>
      <c r="E40" s="171"/>
      <c r="F40" s="171"/>
      <c r="G40" s="168"/>
      <c r="H40" s="168"/>
      <c r="I40" s="168"/>
      <c r="J40" s="231">
        <f t="shared" si="0"/>
      </c>
      <c r="K40" s="175"/>
      <c r="L40" s="175"/>
      <c r="M40" s="175"/>
      <c r="N40" s="231">
        <f t="shared" si="1"/>
      </c>
      <c r="O40" s="224" t="str">
        <f>IF(LEN(N40)&gt;0,VLOOKUP(N40,#REF!,7)-IF(COUNTIF(#REF!,N40)=0,0,0),"   ")</f>
        <v>   </v>
      </c>
      <c r="P40" s="219"/>
    </row>
    <row r="41" spans="1:16" s="85" customFormat="1" ht="29.25" customHeight="1">
      <c r="A41" s="97"/>
      <c r="B41" s="98" t="s">
        <v>194</v>
      </c>
      <c r="C41" s="99"/>
      <c r="D41" s="100"/>
      <c r="E41" s="171"/>
      <c r="F41" s="171"/>
      <c r="G41" s="168"/>
      <c r="H41" s="168"/>
      <c r="I41" s="168"/>
      <c r="J41" s="231">
        <f t="shared" si="0"/>
      </c>
      <c r="K41" s="175"/>
      <c r="L41" s="175"/>
      <c r="M41" s="175"/>
      <c r="N41" s="231">
        <f t="shared" si="1"/>
      </c>
      <c r="O41" s="224" t="str">
        <f>IF(LEN(N41)&gt;0,VLOOKUP(N41,#REF!,7)-IF(COUNTIF(#REF!,N41)=0,0,0),"   ")</f>
        <v>   </v>
      </c>
      <c r="P41" s="219"/>
    </row>
    <row r="42" spans="1:16" s="85" customFormat="1" ht="29.25" customHeight="1">
      <c r="A42" s="97"/>
      <c r="B42" s="98" t="s">
        <v>195</v>
      </c>
      <c r="C42" s="99"/>
      <c r="D42" s="100"/>
      <c r="E42" s="171"/>
      <c r="F42" s="171"/>
      <c r="G42" s="168"/>
      <c r="H42" s="168"/>
      <c r="I42" s="168"/>
      <c r="J42" s="231">
        <f t="shared" si="0"/>
      </c>
      <c r="K42" s="175"/>
      <c r="L42" s="175"/>
      <c r="M42" s="175"/>
      <c r="N42" s="231">
        <f t="shared" si="1"/>
      </c>
      <c r="O42" s="224" t="str">
        <f>IF(LEN(N42)&gt;0,VLOOKUP(N42,#REF!,7)-IF(COUNTIF(#REF!,N42)=0,0,0),"   ")</f>
        <v>   </v>
      </c>
      <c r="P42" s="219"/>
    </row>
    <row r="43" spans="1:16" s="85" customFormat="1" ht="29.25" customHeight="1">
      <c r="A43" s="97"/>
      <c r="B43" s="98" t="s">
        <v>196</v>
      </c>
      <c r="C43" s="99"/>
      <c r="D43" s="100"/>
      <c r="E43" s="171"/>
      <c r="F43" s="171"/>
      <c r="G43" s="168"/>
      <c r="H43" s="168"/>
      <c r="I43" s="168"/>
      <c r="J43" s="231">
        <f t="shared" si="0"/>
      </c>
      <c r="K43" s="175"/>
      <c r="L43" s="175"/>
      <c r="M43" s="175"/>
      <c r="N43" s="231">
        <f t="shared" si="1"/>
      </c>
      <c r="O43" s="224" t="str">
        <f>IF(LEN(N43)&gt;0,VLOOKUP(N43,#REF!,7)-IF(COUNTIF(#REF!,N43)=0,0,0),"   ")</f>
        <v>   </v>
      </c>
      <c r="P43" s="219"/>
    </row>
    <row r="44" spans="1:16" s="85" customFormat="1" ht="29.25" customHeight="1">
      <c r="A44" s="97"/>
      <c r="B44" s="98" t="s">
        <v>197</v>
      </c>
      <c r="C44" s="99"/>
      <c r="D44" s="100"/>
      <c r="E44" s="171"/>
      <c r="F44" s="171"/>
      <c r="G44" s="168"/>
      <c r="H44" s="168"/>
      <c r="I44" s="168"/>
      <c r="J44" s="231">
        <f t="shared" si="0"/>
      </c>
      <c r="K44" s="175"/>
      <c r="L44" s="175"/>
      <c r="M44" s="175"/>
      <c r="N44" s="231">
        <f t="shared" si="1"/>
      </c>
      <c r="O44" s="224" t="str">
        <f>IF(LEN(N44)&gt;0,VLOOKUP(N44,#REF!,7)-IF(COUNTIF(#REF!,N44)=0,0,0),"   ")</f>
        <v>   </v>
      </c>
      <c r="P44" s="219"/>
    </row>
    <row r="45" spans="1:16" s="85" customFormat="1" ht="29.25" customHeight="1">
      <c r="A45" s="97"/>
      <c r="B45" s="98" t="s">
        <v>198</v>
      </c>
      <c r="C45" s="99"/>
      <c r="D45" s="100"/>
      <c r="E45" s="171"/>
      <c r="F45" s="171"/>
      <c r="G45" s="168"/>
      <c r="H45" s="168"/>
      <c r="I45" s="168"/>
      <c r="J45" s="231">
        <f t="shared" si="0"/>
      </c>
      <c r="K45" s="175"/>
      <c r="L45" s="175"/>
      <c r="M45" s="175"/>
      <c r="N45" s="231">
        <f t="shared" si="1"/>
      </c>
      <c r="O45" s="224" t="str">
        <f>IF(LEN(N45)&gt;0,VLOOKUP(N45,#REF!,7)-IF(COUNTIF(#REF!,N45)=0,0,0),"   ")</f>
        <v>   </v>
      </c>
      <c r="P45" s="219"/>
    </row>
    <row r="46" spans="1:16" s="85" customFormat="1" ht="29.25" customHeight="1">
      <c r="A46" s="97"/>
      <c r="B46" s="98" t="s">
        <v>199</v>
      </c>
      <c r="C46" s="99"/>
      <c r="D46" s="100"/>
      <c r="E46" s="171"/>
      <c r="F46" s="171"/>
      <c r="G46" s="168"/>
      <c r="H46" s="168"/>
      <c r="I46" s="168"/>
      <c r="J46" s="231">
        <f t="shared" si="0"/>
      </c>
      <c r="K46" s="175"/>
      <c r="L46" s="175"/>
      <c r="M46" s="175"/>
      <c r="N46" s="231">
        <f t="shared" si="1"/>
      </c>
      <c r="O46" s="224" t="str">
        <f>IF(LEN(N46)&gt;0,VLOOKUP(N46,#REF!,7)-IF(COUNTIF(#REF!,N46)=0,0,0),"   ")</f>
        <v>   </v>
      </c>
      <c r="P46" s="219"/>
    </row>
    <row r="47" spans="1:16" s="85" customFormat="1" ht="29.25" customHeight="1">
      <c r="A47" s="97"/>
      <c r="B47" s="98" t="s">
        <v>200</v>
      </c>
      <c r="C47" s="99">
        <f>IF(ISERROR(VLOOKUP(B47,#REF!,2,0)),"",(VLOOKUP(B47,#REF!,2,0)))</f>
      </c>
      <c r="D47" s="100">
        <f>IF(ISERROR(VLOOKUP(B47,#REF!,4,0)),"",(VLOOKUP(B47,#REF!,4,0)))</f>
      </c>
      <c r="E47" s="171">
        <f>IF(ISERROR(VLOOKUP(B47,#REF!,5,0)),"",(VLOOKUP(B47,#REF!,5,0)))</f>
      </c>
      <c r="F47" s="171">
        <f>IF(ISERROR(VLOOKUP(B47,#REF!,6,0)),"",(VLOOKUP(B47,#REF!,6,0)))</f>
      </c>
      <c r="G47" s="168"/>
      <c r="H47" s="168"/>
      <c r="I47" s="168"/>
      <c r="J47" s="231">
        <f t="shared" si="0"/>
      </c>
      <c r="K47" s="175"/>
      <c r="L47" s="175"/>
      <c r="M47" s="175"/>
      <c r="N47" s="231">
        <f t="shared" si="1"/>
      </c>
      <c r="O47" s="224" t="str">
        <f>IF(LEN(N47)&gt;0,VLOOKUP(N47,#REF!,7)-IF(COUNTIF(#REF!,N47)=0,0,0),"   ")</f>
        <v>   </v>
      </c>
      <c r="P47" s="219"/>
    </row>
    <row r="48" spans="1:16" s="88" customFormat="1" ht="29.25" customHeight="1">
      <c r="A48" s="86"/>
      <c r="B48" s="86"/>
      <c r="C48" s="86"/>
      <c r="D48" s="87"/>
      <c r="E48" s="86"/>
      <c r="N48" s="89"/>
      <c r="O48" s="86"/>
      <c r="P48" s="86"/>
    </row>
    <row r="49" spans="1:16" s="88" customFormat="1" ht="29.25" customHeight="1">
      <c r="A49" s="385" t="s">
        <v>4</v>
      </c>
      <c r="B49" s="385"/>
      <c r="C49" s="385"/>
      <c r="D49" s="385"/>
      <c r="E49" s="90" t="s">
        <v>0</v>
      </c>
      <c r="F49" s="90" t="s">
        <v>1</v>
      </c>
      <c r="G49" s="383" t="s">
        <v>2</v>
      </c>
      <c r="H49" s="383"/>
      <c r="I49" s="383"/>
      <c r="J49" s="383"/>
      <c r="K49" s="383"/>
      <c r="L49" s="383"/>
      <c r="M49" s="383"/>
      <c r="N49" s="383" t="s">
        <v>3</v>
      </c>
      <c r="O49" s="383"/>
      <c r="P49" s="90"/>
    </row>
    <row r="65536" ht="51">
      <c r="A65536" s="91" t="s">
        <v>330</v>
      </c>
    </row>
  </sheetData>
  <sheetProtection/>
  <mergeCells count="21">
    <mergeCell ref="N49:O49"/>
    <mergeCell ref="N5:O5"/>
    <mergeCell ref="K4:L4"/>
    <mergeCell ref="P6:P7"/>
    <mergeCell ref="O6:O7"/>
    <mergeCell ref="N6:N7"/>
    <mergeCell ref="D4:E4"/>
    <mergeCell ref="G6:M6"/>
    <mergeCell ref="A1:P1"/>
    <mergeCell ref="A2:P2"/>
    <mergeCell ref="A3:C3"/>
    <mergeCell ref="D3:E3"/>
    <mergeCell ref="A4:C4"/>
    <mergeCell ref="D6:D7"/>
    <mergeCell ref="M4:O4"/>
    <mergeCell ref="F6:F7"/>
    <mergeCell ref="E6:E7"/>
    <mergeCell ref="G49:M49"/>
    <mergeCell ref="A49:D49"/>
    <mergeCell ref="A6:A7"/>
    <mergeCell ref="C6:C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AN65536"/>
  <sheetViews>
    <sheetView view="pageBreakPreview" zoomScale="40" zoomScaleNormal="50" zoomScaleSheetLayoutView="40" workbookViewId="0" topLeftCell="A1">
      <selection activeCell="AG9" sqref="AG9"/>
    </sheetView>
  </sheetViews>
  <sheetFormatPr defaultColWidth="9.140625" defaultRowHeight="12.75"/>
  <cols>
    <col min="1" max="1" width="8.421875" style="29" customWidth="1"/>
    <col min="2" max="2" width="14.8515625" style="29" hidden="1" customWidth="1"/>
    <col min="3" max="3" width="9.57421875" style="29" customWidth="1"/>
    <col min="4" max="4" width="21.57421875" style="63" customWidth="1"/>
    <col min="5" max="5" width="25.57421875" style="29" customWidth="1"/>
    <col min="6" max="6" width="41.57421875" style="29" customWidth="1"/>
    <col min="7" max="28" width="12.28125" style="61" customWidth="1"/>
    <col min="29" max="31" width="12.28125" style="61" hidden="1" customWidth="1"/>
    <col min="32" max="32" width="14.421875" style="64" customWidth="1"/>
    <col min="33" max="33" width="15.57421875" style="65" bestFit="1" customWidth="1"/>
    <col min="34" max="34" width="12.28125" style="29" customWidth="1"/>
    <col min="35" max="38" width="9.140625" style="61" customWidth="1"/>
    <col min="39" max="39" width="13.7109375" style="206" bestFit="1" customWidth="1"/>
    <col min="40" max="40" width="7.7109375" style="204" bestFit="1" customWidth="1"/>
    <col min="41" max="16384" width="9.140625" style="61" customWidth="1"/>
  </cols>
  <sheetData>
    <row r="1" spans="1:40" s="10" customFormat="1" ht="69.75" customHeight="1">
      <c r="A1" s="246"/>
      <c r="B1" s="246"/>
      <c r="C1" s="246"/>
      <c r="D1" s="246"/>
      <c r="E1" s="246"/>
      <c r="F1" s="246"/>
      <c r="G1" s="246"/>
      <c r="H1" s="246"/>
      <c r="I1" s="246"/>
      <c r="J1" s="433" t="str">
        <f>BİLGİLERİ!A2</f>
        <v>Atletizm Federasyonu                                                                                                                                                                                                                                                   Ankara Atletizm İl Temsilciliği</v>
      </c>
      <c r="K1" s="433"/>
      <c r="L1" s="433"/>
      <c r="M1" s="433"/>
      <c r="N1" s="433"/>
      <c r="O1" s="433"/>
      <c r="P1" s="433"/>
      <c r="Q1" s="433"/>
      <c r="R1" s="433"/>
      <c r="S1" s="246"/>
      <c r="T1" s="246"/>
      <c r="U1" s="246"/>
      <c r="V1" s="246"/>
      <c r="W1" s="246"/>
      <c r="X1" s="246"/>
      <c r="Y1" s="246"/>
      <c r="Z1" s="246"/>
      <c r="AA1" s="246"/>
      <c r="AB1" s="246"/>
      <c r="AC1" s="246"/>
      <c r="AD1" s="246"/>
      <c r="AE1" s="246"/>
      <c r="AF1" s="246"/>
      <c r="AG1" s="246"/>
      <c r="AH1" s="246"/>
      <c r="AM1" s="228"/>
      <c r="AN1" s="204"/>
    </row>
    <row r="2" spans="1:40" s="10" customFormat="1" ht="36.75" customHeight="1">
      <c r="A2" s="247"/>
      <c r="B2" s="247"/>
      <c r="C2" s="247"/>
      <c r="D2" s="247"/>
      <c r="E2" s="247"/>
      <c r="F2" s="247"/>
      <c r="G2" s="247"/>
      <c r="H2" s="247"/>
      <c r="I2" s="247"/>
      <c r="J2" s="370" t="str">
        <f>BİLGİLERİ!A14</f>
        <v>Çoklu Branşlar Federasyon Deneme Yarışmaları</v>
      </c>
      <c r="K2" s="370"/>
      <c r="L2" s="370"/>
      <c r="M2" s="370"/>
      <c r="N2" s="370"/>
      <c r="O2" s="370"/>
      <c r="P2" s="370"/>
      <c r="Q2" s="370"/>
      <c r="R2" s="370"/>
      <c r="S2" s="247"/>
      <c r="T2" s="247"/>
      <c r="U2" s="247"/>
      <c r="V2" s="247"/>
      <c r="W2" s="247"/>
      <c r="X2" s="247"/>
      <c r="Y2" s="247"/>
      <c r="Z2" s="247"/>
      <c r="AA2" s="247"/>
      <c r="AB2" s="247"/>
      <c r="AC2" s="247"/>
      <c r="AD2" s="247"/>
      <c r="AE2" s="247"/>
      <c r="AF2" s="247"/>
      <c r="AG2" s="247"/>
      <c r="AH2" s="247"/>
      <c r="AM2" s="234"/>
      <c r="AN2" s="235"/>
    </row>
    <row r="3" spans="1:40" s="72" customFormat="1" ht="23.25" customHeight="1">
      <c r="A3" s="402" t="s">
        <v>83</v>
      </c>
      <c r="B3" s="402"/>
      <c r="C3" s="402"/>
      <c r="D3" s="402"/>
      <c r="E3" s="401" t="str">
        <f>'YARIŞMA PROGRAMI'!C20</f>
        <v>Sırıkla Atlama</v>
      </c>
      <c r="F3" s="401"/>
      <c r="G3" s="70"/>
      <c r="H3" s="70"/>
      <c r="I3" s="70"/>
      <c r="J3" s="70"/>
      <c r="K3" s="70"/>
      <c r="L3" s="434"/>
      <c r="M3" s="70"/>
      <c r="N3" s="402"/>
      <c r="O3" s="402"/>
      <c r="P3" s="411"/>
      <c r="Q3" s="70"/>
      <c r="R3" s="70"/>
      <c r="S3" s="70"/>
      <c r="T3" s="71"/>
      <c r="U3" s="402"/>
      <c r="V3" s="402"/>
      <c r="W3" s="402"/>
      <c r="X3" s="403"/>
      <c r="Y3" s="403"/>
      <c r="Z3" s="403"/>
      <c r="AA3" s="403"/>
      <c r="AB3" s="403"/>
      <c r="AC3" s="403"/>
      <c r="AD3" s="403"/>
      <c r="AE3" s="403"/>
      <c r="AF3" s="403"/>
      <c r="AG3" s="403"/>
      <c r="AH3" s="403"/>
      <c r="AM3" s="206"/>
      <c r="AN3" s="204"/>
    </row>
    <row r="4" spans="1:40" s="72" customFormat="1" ht="23.25" customHeight="1">
      <c r="A4" s="408" t="s">
        <v>85</v>
      </c>
      <c r="B4" s="408"/>
      <c r="C4" s="408"/>
      <c r="D4" s="408"/>
      <c r="E4" s="421" t="str">
        <f>BİLGİLERİ!F21</f>
        <v>Genç Erkekler Dekatlon</v>
      </c>
      <c r="F4" s="421"/>
      <c r="G4" s="73"/>
      <c r="H4" s="73"/>
      <c r="I4" s="73"/>
      <c r="J4" s="73"/>
      <c r="K4" s="73"/>
      <c r="L4" s="73"/>
      <c r="M4" s="404"/>
      <c r="N4" s="404"/>
      <c r="O4" s="404"/>
      <c r="P4" s="405"/>
      <c r="Q4" s="405"/>
      <c r="R4" s="73"/>
      <c r="S4" s="73"/>
      <c r="T4" s="73"/>
      <c r="U4" s="408" t="s">
        <v>81</v>
      </c>
      <c r="V4" s="408"/>
      <c r="W4" s="408"/>
      <c r="X4" s="438" t="str">
        <f>'YARIŞMA PROGRAMI'!D20</f>
        <v>15 Haziran 2014 - 12.00</v>
      </c>
      <c r="Y4" s="438"/>
      <c r="Z4" s="438"/>
      <c r="AA4" s="438"/>
      <c r="AB4" s="245"/>
      <c r="AC4" s="245"/>
      <c r="AD4" s="245"/>
      <c r="AE4" s="245"/>
      <c r="AF4" s="245"/>
      <c r="AG4" s="245"/>
      <c r="AH4" s="245"/>
      <c r="AM4" s="206"/>
      <c r="AN4" s="204"/>
    </row>
    <row r="5" spans="1:40" s="10" customFormat="1" ht="30" customHeight="1">
      <c r="A5" s="13"/>
      <c r="B5" s="13"/>
      <c r="C5" s="13"/>
      <c r="D5" s="17"/>
      <c r="E5" s="66"/>
      <c r="F5" s="67"/>
      <c r="G5" s="16"/>
      <c r="H5" s="16"/>
      <c r="I5" s="13"/>
      <c r="J5" s="13"/>
      <c r="K5" s="68"/>
      <c r="L5" s="68"/>
      <c r="M5" s="68"/>
      <c r="N5" s="68"/>
      <c r="O5" s="68"/>
      <c r="P5" s="68"/>
      <c r="Q5" s="68"/>
      <c r="R5" s="68"/>
      <c r="S5" s="68"/>
      <c r="T5" s="68"/>
      <c r="U5" s="68"/>
      <c r="V5" s="68"/>
      <c r="W5" s="68"/>
      <c r="X5" s="68"/>
      <c r="Y5" s="68"/>
      <c r="Z5" s="68"/>
      <c r="AA5" s="68"/>
      <c r="AB5" s="68"/>
      <c r="AC5" s="68"/>
      <c r="AD5" s="68"/>
      <c r="AE5" s="68"/>
      <c r="AF5" s="406">
        <f ca="1">NOW()</f>
        <v>41805.824586574076</v>
      </c>
      <c r="AG5" s="406"/>
      <c r="AH5" s="406"/>
      <c r="AM5" s="206"/>
      <c r="AN5" s="204"/>
    </row>
    <row r="6" spans="1:34" ht="22.5" customHeight="1">
      <c r="A6" s="435" t="s">
        <v>5</v>
      </c>
      <c r="B6" s="439"/>
      <c r="C6" s="435" t="s">
        <v>68</v>
      </c>
      <c r="D6" s="435" t="s">
        <v>20</v>
      </c>
      <c r="E6" s="435" t="s">
        <v>6</v>
      </c>
      <c r="F6" s="435" t="s">
        <v>159</v>
      </c>
      <c r="G6" s="437" t="s">
        <v>21</v>
      </c>
      <c r="H6" s="437"/>
      <c r="I6" s="437"/>
      <c r="J6" s="437"/>
      <c r="K6" s="437"/>
      <c r="L6" s="437"/>
      <c r="M6" s="437"/>
      <c r="N6" s="437"/>
      <c r="O6" s="437"/>
      <c r="P6" s="437"/>
      <c r="Q6" s="437"/>
      <c r="R6" s="437"/>
      <c r="S6" s="437"/>
      <c r="T6" s="437"/>
      <c r="U6" s="437"/>
      <c r="V6" s="437"/>
      <c r="W6" s="437"/>
      <c r="X6" s="437"/>
      <c r="Y6" s="437"/>
      <c r="Z6" s="437"/>
      <c r="AA6" s="437"/>
      <c r="AB6" s="437"/>
      <c r="AC6" s="240"/>
      <c r="AD6" s="240"/>
      <c r="AE6" s="240"/>
      <c r="AF6" s="407" t="s">
        <v>7</v>
      </c>
      <c r="AG6" s="413" t="s">
        <v>124</v>
      </c>
      <c r="AH6" s="400" t="s">
        <v>8</v>
      </c>
    </row>
    <row r="7" spans="1:34" ht="54.75" customHeight="1">
      <c r="A7" s="436"/>
      <c r="B7" s="439"/>
      <c r="C7" s="436"/>
      <c r="D7" s="436"/>
      <c r="E7" s="436"/>
      <c r="F7" s="436"/>
      <c r="G7" s="239">
        <v>150</v>
      </c>
      <c r="H7" s="239">
        <v>160</v>
      </c>
      <c r="I7" s="239">
        <v>170</v>
      </c>
      <c r="J7" s="239">
        <v>180</v>
      </c>
      <c r="K7" s="239">
        <v>190</v>
      </c>
      <c r="L7" s="239">
        <v>200</v>
      </c>
      <c r="M7" s="239">
        <v>210</v>
      </c>
      <c r="N7" s="239">
        <v>220</v>
      </c>
      <c r="O7" s="239">
        <v>230</v>
      </c>
      <c r="P7" s="239">
        <v>240</v>
      </c>
      <c r="Q7" s="239">
        <v>250</v>
      </c>
      <c r="R7" s="239">
        <v>260</v>
      </c>
      <c r="S7" s="239">
        <v>270</v>
      </c>
      <c r="T7" s="239"/>
      <c r="U7" s="239"/>
      <c r="V7" s="239"/>
      <c r="W7" s="239"/>
      <c r="X7" s="239"/>
      <c r="Y7" s="239"/>
      <c r="Z7" s="239"/>
      <c r="AA7" s="239"/>
      <c r="AB7" s="239"/>
      <c r="AC7" s="239">
        <v>420</v>
      </c>
      <c r="AD7" s="239">
        <v>425</v>
      </c>
      <c r="AE7" s="239">
        <v>430</v>
      </c>
      <c r="AF7" s="407"/>
      <c r="AG7" s="413"/>
      <c r="AH7" s="400"/>
    </row>
    <row r="8" spans="1:40" s="19" customFormat="1" ht="47.25" customHeight="1">
      <c r="A8" s="282">
        <v>1</v>
      </c>
      <c r="B8" s="283" t="s">
        <v>163</v>
      </c>
      <c r="C8" s="284">
        <v>548</v>
      </c>
      <c r="D8" s="285">
        <v>35094</v>
      </c>
      <c r="E8" s="278" t="s">
        <v>394</v>
      </c>
      <c r="F8" s="278" t="s">
        <v>398</v>
      </c>
      <c r="G8" s="177" t="s">
        <v>380</v>
      </c>
      <c r="H8" s="178" t="s">
        <v>380</v>
      </c>
      <c r="I8" s="177" t="s">
        <v>380</v>
      </c>
      <c r="J8" s="178" t="s">
        <v>380</v>
      </c>
      <c r="K8" s="177" t="s">
        <v>380</v>
      </c>
      <c r="L8" s="178" t="s">
        <v>437</v>
      </c>
      <c r="M8" s="177" t="s">
        <v>380</v>
      </c>
      <c r="N8" s="178" t="s">
        <v>438</v>
      </c>
      <c r="O8" s="177" t="s">
        <v>380</v>
      </c>
      <c r="P8" s="178" t="s">
        <v>438</v>
      </c>
      <c r="Q8" s="177" t="s">
        <v>380</v>
      </c>
      <c r="R8" s="178" t="s">
        <v>439</v>
      </c>
      <c r="S8" s="177" t="s">
        <v>430</v>
      </c>
      <c r="T8" s="178"/>
      <c r="U8" s="177"/>
      <c r="V8" s="178"/>
      <c r="W8" s="177"/>
      <c r="X8" s="178"/>
      <c r="Y8" s="177"/>
      <c r="Z8" s="178"/>
      <c r="AA8" s="177"/>
      <c r="AB8" s="178"/>
      <c r="AC8" s="177"/>
      <c r="AD8" s="178"/>
      <c r="AE8" s="177"/>
      <c r="AF8" s="176">
        <v>240</v>
      </c>
      <c r="AG8" s="225">
        <v>220</v>
      </c>
      <c r="AH8" s="74"/>
      <c r="AM8" s="206"/>
      <c r="AN8" s="204"/>
    </row>
    <row r="9" spans="1:40" s="19" customFormat="1" ht="47.25" customHeight="1">
      <c r="A9" s="282">
        <v>2</v>
      </c>
      <c r="B9" s="283" t="s">
        <v>161</v>
      </c>
      <c r="C9" s="284">
        <v>547</v>
      </c>
      <c r="D9" s="285">
        <v>35678</v>
      </c>
      <c r="E9" s="278" t="s">
        <v>395</v>
      </c>
      <c r="F9" s="278" t="s">
        <v>396</v>
      </c>
      <c r="G9" s="177" t="s">
        <v>437</v>
      </c>
      <c r="H9" s="178" t="s">
        <v>437</v>
      </c>
      <c r="I9" s="177" t="s">
        <v>380</v>
      </c>
      <c r="J9" s="178" t="s">
        <v>438</v>
      </c>
      <c r="K9" s="177" t="s">
        <v>437</v>
      </c>
      <c r="L9" s="178" t="s">
        <v>437</v>
      </c>
      <c r="M9" s="177" t="s">
        <v>438</v>
      </c>
      <c r="N9" s="178" t="s">
        <v>437</v>
      </c>
      <c r="O9" s="177" t="s">
        <v>434</v>
      </c>
      <c r="P9" s="178"/>
      <c r="Q9" s="177"/>
      <c r="R9" s="178"/>
      <c r="S9" s="177"/>
      <c r="T9" s="178"/>
      <c r="U9" s="177"/>
      <c r="V9" s="178"/>
      <c r="W9" s="177"/>
      <c r="X9" s="178"/>
      <c r="Y9" s="177"/>
      <c r="Z9" s="178"/>
      <c r="AA9" s="177"/>
      <c r="AB9" s="178"/>
      <c r="AC9" s="177"/>
      <c r="AD9" s="178"/>
      <c r="AE9" s="177"/>
      <c r="AF9" s="176">
        <v>220</v>
      </c>
      <c r="AG9" s="225">
        <v>179</v>
      </c>
      <c r="AH9" s="74"/>
      <c r="AM9" s="206"/>
      <c r="AN9" s="204"/>
    </row>
    <row r="10" spans="1:40" s="19" customFormat="1" ht="47.25" customHeight="1">
      <c r="A10" s="76"/>
      <c r="B10" s="167" t="s">
        <v>229</v>
      </c>
      <c r="C10" s="25"/>
      <c r="D10" s="26"/>
      <c r="E10" s="52"/>
      <c r="F10" s="52"/>
      <c r="G10" s="177"/>
      <c r="H10" s="178"/>
      <c r="I10" s="177"/>
      <c r="J10" s="178"/>
      <c r="K10" s="177"/>
      <c r="L10" s="178"/>
      <c r="M10" s="177"/>
      <c r="N10" s="178"/>
      <c r="O10" s="177"/>
      <c r="P10" s="178"/>
      <c r="Q10" s="177"/>
      <c r="R10" s="178"/>
      <c r="S10" s="177"/>
      <c r="T10" s="178"/>
      <c r="U10" s="177"/>
      <c r="V10" s="178"/>
      <c r="W10" s="177"/>
      <c r="X10" s="178"/>
      <c r="Y10" s="177"/>
      <c r="Z10" s="178"/>
      <c r="AA10" s="177"/>
      <c r="AB10" s="178"/>
      <c r="AC10" s="177"/>
      <c r="AD10" s="178"/>
      <c r="AE10" s="177"/>
      <c r="AF10" s="176"/>
      <c r="AG10" s="225"/>
      <c r="AH10" s="74"/>
      <c r="AM10" s="206"/>
      <c r="AN10" s="204"/>
    </row>
    <row r="11" spans="1:40" s="19" customFormat="1" ht="47.25" customHeight="1">
      <c r="A11" s="76"/>
      <c r="B11" s="167" t="s">
        <v>230</v>
      </c>
      <c r="C11" s="69"/>
      <c r="D11" s="62"/>
      <c r="E11" s="75"/>
      <c r="F11" s="75"/>
      <c r="G11" s="177"/>
      <c r="H11" s="178"/>
      <c r="I11" s="177"/>
      <c r="J11" s="178"/>
      <c r="K11" s="177"/>
      <c r="L11" s="178"/>
      <c r="M11" s="177"/>
      <c r="N11" s="178"/>
      <c r="O11" s="177"/>
      <c r="P11" s="178"/>
      <c r="Q11" s="177"/>
      <c r="R11" s="178"/>
      <c r="S11" s="177"/>
      <c r="T11" s="178"/>
      <c r="U11" s="177"/>
      <c r="V11" s="178"/>
      <c r="W11" s="177"/>
      <c r="X11" s="178"/>
      <c r="Y11" s="177"/>
      <c r="Z11" s="178"/>
      <c r="AA11" s="177"/>
      <c r="AB11" s="178"/>
      <c r="AC11" s="177"/>
      <c r="AD11" s="178"/>
      <c r="AE11" s="177"/>
      <c r="AF11" s="176"/>
      <c r="AG11" s="225"/>
      <c r="AH11" s="74"/>
      <c r="AM11" s="206"/>
      <c r="AN11" s="204"/>
    </row>
    <row r="12" spans="1:40" s="19" customFormat="1" ht="47.25" customHeight="1">
      <c r="A12" s="76"/>
      <c r="B12" s="167" t="s">
        <v>231</v>
      </c>
      <c r="C12" s="69"/>
      <c r="D12" s="62"/>
      <c r="E12" s="75"/>
      <c r="F12" s="75"/>
      <c r="G12" s="177"/>
      <c r="H12" s="178"/>
      <c r="I12" s="177"/>
      <c r="J12" s="178"/>
      <c r="K12" s="177"/>
      <c r="L12" s="178"/>
      <c r="M12" s="177"/>
      <c r="N12" s="178"/>
      <c r="O12" s="177"/>
      <c r="P12" s="178"/>
      <c r="Q12" s="177"/>
      <c r="R12" s="178"/>
      <c r="S12" s="177"/>
      <c r="T12" s="178"/>
      <c r="U12" s="177"/>
      <c r="V12" s="178"/>
      <c r="W12" s="177"/>
      <c r="X12" s="178"/>
      <c r="Y12" s="177"/>
      <c r="Z12" s="178"/>
      <c r="AA12" s="177"/>
      <c r="AB12" s="178"/>
      <c r="AC12" s="177"/>
      <c r="AD12" s="178"/>
      <c r="AE12" s="177"/>
      <c r="AF12" s="176"/>
      <c r="AG12" s="225"/>
      <c r="AH12" s="74"/>
      <c r="AM12" s="206"/>
      <c r="AN12" s="204"/>
    </row>
    <row r="13" spans="1:40" s="19" customFormat="1" ht="47.25" customHeight="1">
      <c r="A13" s="76"/>
      <c r="B13" s="167" t="s">
        <v>232</v>
      </c>
      <c r="C13" s="69"/>
      <c r="D13" s="62"/>
      <c r="E13" s="75"/>
      <c r="F13" s="75"/>
      <c r="G13" s="177"/>
      <c r="H13" s="178"/>
      <c r="I13" s="177"/>
      <c r="J13" s="178"/>
      <c r="K13" s="177"/>
      <c r="L13" s="178"/>
      <c r="M13" s="177"/>
      <c r="N13" s="178"/>
      <c r="O13" s="177"/>
      <c r="P13" s="178"/>
      <c r="Q13" s="177"/>
      <c r="R13" s="178"/>
      <c r="S13" s="177"/>
      <c r="T13" s="178"/>
      <c r="U13" s="177"/>
      <c r="V13" s="178"/>
      <c r="W13" s="177"/>
      <c r="X13" s="178"/>
      <c r="Y13" s="177"/>
      <c r="Z13" s="178"/>
      <c r="AA13" s="177"/>
      <c r="AB13" s="178"/>
      <c r="AC13" s="177"/>
      <c r="AD13" s="178"/>
      <c r="AE13" s="177"/>
      <c r="AF13" s="176"/>
      <c r="AG13" s="225"/>
      <c r="AH13" s="74"/>
      <c r="AM13" s="206"/>
      <c r="AN13" s="204"/>
    </row>
    <row r="14" spans="1:40" s="19" customFormat="1" ht="47.25" customHeight="1">
      <c r="A14" s="76"/>
      <c r="B14" s="167" t="s">
        <v>233</v>
      </c>
      <c r="C14" s="69"/>
      <c r="D14" s="62"/>
      <c r="E14" s="75"/>
      <c r="F14" s="75"/>
      <c r="G14" s="177"/>
      <c r="H14" s="178"/>
      <c r="I14" s="177"/>
      <c r="J14" s="178"/>
      <c r="K14" s="177"/>
      <c r="L14" s="178"/>
      <c r="M14" s="177"/>
      <c r="N14" s="178"/>
      <c r="O14" s="177"/>
      <c r="P14" s="178"/>
      <c r="Q14" s="177"/>
      <c r="R14" s="178"/>
      <c r="S14" s="177"/>
      <c r="T14" s="178"/>
      <c r="U14" s="177"/>
      <c r="V14" s="178"/>
      <c r="W14" s="177"/>
      <c r="X14" s="178"/>
      <c r="Y14" s="177"/>
      <c r="Z14" s="178"/>
      <c r="AA14" s="177"/>
      <c r="AB14" s="178"/>
      <c r="AC14" s="177"/>
      <c r="AD14" s="178"/>
      <c r="AE14" s="177"/>
      <c r="AF14" s="176"/>
      <c r="AG14" s="225"/>
      <c r="AH14" s="74"/>
      <c r="AM14" s="206"/>
      <c r="AN14" s="204"/>
    </row>
    <row r="15" spans="1:40" s="19" customFormat="1" ht="47.25" customHeight="1">
      <c r="A15" s="76"/>
      <c r="B15" s="167" t="s">
        <v>234</v>
      </c>
      <c r="C15" s="69"/>
      <c r="D15" s="62"/>
      <c r="E15" s="75"/>
      <c r="F15" s="75"/>
      <c r="G15" s="177"/>
      <c r="H15" s="178"/>
      <c r="I15" s="177"/>
      <c r="J15" s="178"/>
      <c r="K15" s="177"/>
      <c r="L15" s="178"/>
      <c r="M15" s="177"/>
      <c r="N15" s="178"/>
      <c r="O15" s="177"/>
      <c r="P15" s="178"/>
      <c r="Q15" s="177"/>
      <c r="R15" s="178"/>
      <c r="S15" s="177"/>
      <c r="T15" s="178"/>
      <c r="U15" s="177"/>
      <c r="V15" s="178"/>
      <c r="W15" s="177"/>
      <c r="X15" s="178"/>
      <c r="Y15" s="177"/>
      <c r="Z15" s="178"/>
      <c r="AA15" s="177"/>
      <c r="AB15" s="178"/>
      <c r="AC15" s="177"/>
      <c r="AD15" s="178"/>
      <c r="AE15" s="177"/>
      <c r="AF15" s="176"/>
      <c r="AG15" s="225"/>
      <c r="AH15" s="74"/>
      <c r="AM15" s="206"/>
      <c r="AN15" s="204"/>
    </row>
    <row r="16" spans="1:40" s="19" customFormat="1" ht="47.25" customHeight="1">
      <c r="A16" s="76"/>
      <c r="B16" s="167" t="s">
        <v>235</v>
      </c>
      <c r="C16" s="69"/>
      <c r="D16" s="62"/>
      <c r="E16" s="75"/>
      <c r="F16" s="75"/>
      <c r="G16" s="177"/>
      <c r="H16" s="178"/>
      <c r="I16" s="177"/>
      <c r="J16" s="178"/>
      <c r="K16" s="177"/>
      <c r="L16" s="178"/>
      <c r="M16" s="177"/>
      <c r="N16" s="178"/>
      <c r="O16" s="177"/>
      <c r="P16" s="178"/>
      <c r="Q16" s="177"/>
      <c r="R16" s="178"/>
      <c r="S16" s="177"/>
      <c r="T16" s="178"/>
      <c r="U16" s="177"/>
      <c r="V16" s="178"/>
      <c r="W16" s="177"/>
      <c r="X16" s="178"/>
      <c r="Y16" s="177"/>
      <c r="Z16" s="178"/>
      <c r="AA16" s="177"/>
      <c r="AB16" s="178"/>
      <c r="AC16" s="177"/>
      <c r="AD16" s="178"/>
      <c r="AE16" s="177"/>
      <c r="AF16" s="176"/>
      <c r="AG16" s="225"/>
      <c r="AH16" s="74"/>
      <c r="AM16" s="206"/>
      <c r="AN16" s="204"/>
    </row>
    <row r="17" spans="1:40" s="19" customFormat="1" ht="47.25" customHeight="1">
      <c r="A17" s="76"/>
      <c r="B17" s="167" t="s">
        <v>236</v>
      </c>
      <c r="C17" s="69"/>
      <c r="D17" s="62"/>
      <c r="E17" s="75"/>
      <c r="F17" s="75"/>
      <c r="G17" s="177"/>
      <c r="H17" s="178"/>
      <c r="I17" s="177"/>
      <c r="J17" s="178"/>
      <c r="K17" s="177"/>
      <c r="L17" s="178"/>
      <c r="M17" s="177"/>
      <c r="N17" s="178"/>
      <c r="O17" s="177"/>
      <c r="P17" s="178"/>
      <c r="Q17" s="177"/>
      <c r="R17" s="178"/>
      <c r="S17" s="177"/>
      <c r="T17" s="178"/>
      <c r="U17" s="177"/>
      <c r="V17" s="178"/>
      <c r="W17" s="177"/>
      <c r="X17" s="178"/>
      <c r="Y17" s="177"/>
      <c r="Z17" s="178"/>
      <c r="AA17" s="177"/>
      <c r="AB17" s="178"/>
      <c r="AC17" s="177"/>
      <c r="AD17" s="178"/>
      <c r="AE17" s="177"/>
      <c r="AF17" s="176"/>
      <c r="AG17" s="225"/>
      <c r="AH17" s="74"/>
      <c r="AM17" s="206"/>
      <c r="AN17" s="204"/>
    </row>
    <row r="18" spans="1:40" s="19" customFormat="1" ht="47.25" customHeight="1">
      <c r="A18" s="76"/>
      <c r="B18" s="167" t="s">
        <v>237</v>
      </c>
      <c r="C18" s="69"/>
      <c r="D18" s="62"/>
      <c r="E18" s="75"/>
      <c r="F18" s="75"/>
      <c r="G18" s="177"/>
      <c r="H18" s="178"/>
      <c r="I18" s="177"/>
      <c r="J18" s="178"/>
      <c r="K18" s="177"/>
      <c r="L18" s="178"/>
      <c r="M18" s="177"/>
      <c r="N18" s="178"/>
      <c r="O18" s="177"/>
      <c r="P18" s="178"/>
      <c r="Q18" s="177"/>
      <c r="R18" s="178"/>
      <c r="S18" s="177"/>
      <c r="T18" s="178"/>
      <c r="U18" s="177"/>
      <c r="V18" s="178"/>
      <c r="W18" s="177"/>
      <c r="X18" s="178"/>
      <c r="Y18" s="177"/>
      <c r="Z18" s="178"/>
      <c r="AA18" s="177"/>
      <c r="AB18" s="178"/>
      <c r="AC18" s="177"/>
      <c r="AD18" s="178"/>
      <c r="AE18" s="177"/>
      <c r="AF18" s="176"/>
      <c r="AG18" s="225"/>
      <c r="AH18" s="74"/>
      <c r="AM18" s="206"/>
      <c r="AN18" s="204"/>
    </row>
    <row r="19" spans="1:40" s="19" customFormat="1" ht="47.25" customHeight="1">
      <c r="A19" s="76"/>
      <c r="B19" s="167" t="s">
        <v>238</v>
      </c>
      <c r="C19" s="69"/>
      <c r="D19" s="62"/>
      <c r="E19" s="75"/>
      <c r="F19" s="75"/>
      <c r="G19" s="177"/>
      <c r="H19" s="178"/>
      <c r="I19" s="177"/>
      <c r="J19" s="178"/>
      <c r="K19" s="177"/>
      <c r="L19" s="178"/>
      <c r="M19" s="177"/>
      <c r="N19" s="178"/>
      <c r="O19" s="177"/>
      <c r="P19" s="178"/>
      <c r="Q19" s="177"/>
      <c r="R19" s="178"/>
      <c r="S19" s="177"/>
      <c r="T19" s="178"/>
      <c r="U19" s="177"/>
      <c r="V19" s="178"/>
      <c r="W19" s="177"/>
      <c r="X19" s="178"/>
      <c r="Y19" s="177"/>
      <c r="Z19" s="178"/>
      <c r="AA19" s="177"/>
      <c r="AB19" s="178"/>
      <c r="AC19" s="177"/>
      <c r="AD19" s="178"/>
      <c r="AE19" s="177"/>
      <c r="AF19" s="176"/>
      <c r="AG19" s="225"/>
      <c r="AH19" s="74"/>
      <c r="AM19" s="206"/>
      <c r="AN19" s="204"/>
    </row>
    <row r="20" spans="1:40" s="19" customFormat="1" ht="47.25" customHeight="1">
      <c r="A20" s="76"/>
      <c r="B20" s="167" t="s">
        <v>239</v>
      </c>
      <c r="C20" s="69"/>
      <c r="D20" s="62"/>
      <c r="E20" s="75"/>
      <c r="F20" s="75"/>
      <c r="G20" s="177"/>
      <c r="H20" s="178"/>
      <c r="I20" s="177"/>
      <c r="J20" s="178"/>
      <c r="K20" s="177"/>
      <c r="L20" s="178"/>
      <c r="M20" s="177"/>
      <c r="N20" s="178"/>
      <c r="O20" s="177"/>
      <c r="P20" s="178"/>
      <c r="Q20" s="177"/>
      <c r="R20" s="178"/>
      <c r="S20" s="177"/>
      <c r="T20" s="178"/>
      <c r="U20" s="177"/>
      <c r="V20" s="178"/>
      <c r="W20" s="177"/>
      <c r="X20" s="178"/>
      <c r="Y20" s="177"/>
      <c r="Z20" s="178"/>
      <c r="AA20" s="177"/>
      <c r="AB20" s="178"/>
      <c r="AC20" s="177"/>
      <c r="AD20" s="178"/>
      <c r="AE20" s="177"/>
      <c r="AF20" s="176"/>
      <c r="AG20" s="225"/>
      <c r="AH20" s="74"/>
      <c r="AM20" s="206"/>
      <c r="AN20" s="204"/>
    </row>
    <row r="21" spans="1:40" s="19" customFormat="1" ht="47.25" customHeight="1">
      <c r="A21" s="76"/>
      <c r="B21" s="167" t="s">
        <v>240</v>
      </c>
      <c r="C21" s="69"/>
      <c r="D21" s="62"/>
      <c r="E21" s="75"/>
      <c r="F21" s="75"/>
      <c r="G21" s="177"/>
      <c r="H21" s="178"/>
      <c r="I21" s="177"/>
      <c r="J21" s="178"/>
      <c r="K21" s="177"/>
      <c r="L21" s="178"/>
      <c r="M21" s="177"/>
      <c r="N21" s="178"/>
      <c r="O21" s="177"/>
      <c r="P21" s="178"/>
      <c r="Q21" s="177"/>
      <c r="R21" s="178"/>
      <c r="S21" s="177"/>
      <c r="T21" s="178"/>
      <c r="U21" s="177"/>
      <c r="V21" s="178"/>
      <c r="W21" s="177"/>
      <c r="X21" s="178"/>
      <c r="Y21" s="177"/>
      <c r="Z21" s="178"/>
      <c r="AA21" s="177"/>
      <c r="AB21" s="178"/>
      <c r="AC21" s="177"/>
      <c r="AD21" s="178"/>
      <c r="AE21" s="177"/>
      <c r="AF21" s="176"/>
      <c r="AG21" s="225"/>
      <c r="AH21" s="74"/>
      <c r="AM21" s="206"/>
      <c r="AN21" s="204"/>
    </row>
    <row r="22" spans="1:40" s="19" customFormat="1" ht="47.25" customHeight="1">
      <c r="A22" s="76"/>
      <c r="B22" s="167" t="s">
        <v>241</v>
      </c>
      <c r="C22" s="69"/>
      <c r="D22" s="62"/>
      <c r="E22" s="75"/>
      <c r="F22" s="75"/>
      <c r="G22" s="177"/>
      <c r="H22" s="178"/>
      <c r="I22" s="177"/>
      <c r="J22" s="178"/>
      <c r="K22" s="177"/>
      <c r="L22" s="178"/>
      <c r="M22" s="177"/>
      <c r="N22" s="178"/>
      <c r="O22" s="177"/>
      <c r="P22" s="178"/>
      <c r="Q22" s="177"/>
      <c r="R22" s="178"/>
      <c r="S22" s="177"/>
      <c r="T22" s="178"/>
      <c r="U22" s="177"/>
      <c r="V22" s="178"/>
      <c r="W22" s="177"/>
      <c r="X22" s="178"/>
      <c r="Y22" s="177"/>
      <c r="Z22" s="178"/>
      <c r="AA22" s="177"/>
      <c r="AB22" s="178"/>
      <c r="AC22" s="177"/>
      <c r="AD22" s="178"/>
      <c r="AE22" s="177"/>
      <c r="AF22" s="176"/>
      <c r="AG22" s="225"/>
      <c r="AH22" s="74"/>
      <c r="AM22" s="206"/>
      <c r="AN22" s="204"/>
    </row>
    <row r="23" spans="1:40" s="19" customFormat="1" ht="47.25" customHeight="1">
      <c r="A23" s="76"/>
      <c r="B23" s="167" t="s">
        <v>242</v>
      </c>
      <c r="C23" s="69"/>
      <c r="D23" s="62"/>
      <c r="E23" s="75"/>
      <c r="F23" s="75"/>
      <c r="G23" s="177"/>
      <c r="H23" s="178"/>
      <c r="I23" s="177"/>
      <c r="J23" s="178"/>
      <c r="K23" s="177"/>
      <c r="L23" s="178"/>
      <c r="M23" s="177"/>
      <c r="N23" s="178"/>
      <c r="O23" s="177"/>
      <c r="P23" s="178"/>
      <c r="Q23" s="177"/>
      <c r="R23" s="178"/>
      <c r="S23" s="177"/>
      <c r="T23" s="178"/>
      <c r="U23" s="177"/>
      <c r="V23" s="178"/>
      <c r="W23" s="177"/>
      <c r="X23" s="178"/>
      <c r="Y23" s="177"/>
      <c r="Z23" s="178"/>
      <c r="AA23" s="177"/>
      <c r="AB23" s="178"/>
      <c r="AC23" s="177"/>
      <c r="AD23" s="178"/>
      <c r="AE23" s="177"/>
      <c r="AF23" s="176"/>
      <c r="AG23" s="225"/>
      <c r="AH23" s="74"/>
      <c r="AM23" s="206"/>
      <c r="AN23" s="204"/>
    </row>
    <row r="24" spans="1:40" s="19" customFormat="1" ht="47.25" customHeight="1">
      <c r="A24" s="76"/>
      <c r="B24" s="167" t="s">
        <v>243</v>
      </c>
      <c r="C24" s="69"/>
      <c r="D24" s="62"/>
      <c r="E24" s="75"/>
      <c r="F24" s="75"/>
      <c r="G24" s="177"/>
      <c r="H24" s="178"/>
      <c r="I24" s="177"/>
      <c r="J24" s="178"/>
      <c r="K24" s="177"/>
      <c r="L24" s="178"/>
      <c r="M24" s="177"/>
      <c r="N24" s="178"/>
      <c r="O24" s="177"/>
      <c r="P24" s="178"/>
      <c r="Q24" s="177"/>
      <c r="R24" s="178"/>
      <c r="S24" s="177"/>
      <c r="T24" s="178"/>
      <c r="U24" s="177"/>
      <c r="V24" s="178"/>
      <c r="W24" s="177"/>
      <c r="X24" s="178"/>
      <c r="Y24" s="177"/>
      <c r="Z24" s="178"/>
      <c r="AA24" s="177"/>
      <c r="AB24" s="178"/>
      <c r="AC24" s="177"/>
      <c r="AD24" s="178"/>
      <c r="AE24" s="177"/>
      <c r="AF24" s="176"/>
      <c r="AG24" s="225"/>
      <c r="AH24" s="74"/>
      <c r="AM24" s="206"/>
      <c r="AN24" s="204"/>
    </row>
    <row r="25" spans="1:40" s="19" customFormat="1" ht="47.25" customHeight="1">
      <c r="A25" s="76"/>
      <c r="B25" s="167" t="s">
        <v>244</v>
      </c>
      <c r="C25" s="69"/>
      <c r="D25" s="62"/>
      <c r="E25" s="75"/>
      <c r="F25" s="75"/>
      <c r="G25" s="177"/>
      <c r="H25" s="178"/>
      <c r="I25" s="177"/>
      <c r="J25" s="178"/>
      <c r="K25" s="177"/>
      <c r="L25" s="178"/>
      <c r="M25" s="177"/>
      <c r="N25" s="178"/>
      <c r="O25" s="177"/>
      <c r="P25" s="178"/>
      <c r="Q25" s="177"/>
      <c r="R25" s="178"/>
      <c r="S25" s="177"/>
      <c r="T25" s="178"/>
      <c r="U25" s="177"/>
      <c r="V25" s="178"/>
      <c r="W25" s="177"/>
      <c r="X25" s="178"/>
      <c r="Y25" s="177"/>
      <c r="Z25" s="178"/>
      <c r="AA25" s="177"/>
      <c r="AB25" s="178"/>
      <c r="AC25" s="177"/>
      <c r="AD25" s="178"/>
      <c r="AE25" s="177"/>
      <c r="AF25" s="176"/>
      <c r="AG25" s="225"/>
      <c r="AH25" s="74"/>
      <c r="AM25" s="206"/>
      <c r="AN25" s="204"/>
    </row>
    <row r="26" spans="1:40" s="19" customFormat="1" ht="47.25" customHeight="1">
      <c r="A26" s="76"/>
      <c r="B26" s="167" t="s">
        <v>245</v>
      </c>
      <c r="C26" s="69"/>
      <c r="D26" s="62"/>
      <c r="E26" s="75"/>
      <c r="F26" s="75"/>
      <c r="G26" s="177"/>
      <c r="H26" s="178"/>
      <c r="I26" s="177"/>
      <c r="J26" s="178"/>
      <c r="K26" s="177"/>
      <c r="L26" s="178"/>
      <c r="M26" s="177"/>
      <c r="N26" s="178"/>
      <c r="O26" s="177"/>
      <c r="P26" s="178"/>
      <c r="Q26" s="177"/>
      <c r="R26" s="178"/>
      <c r="S26" s="177"/>
      <c r="T26" s="178"/>
      <c r="U26" s="177"/>
      <c r="V26" s="178"/>
      <c r="W26" s="177"/>
      <c r="X26" s="178"/>
      <c r="Y26" s="177"/>
      <c r="Z26" s="178"/>
      <c r="AA26" s="177"/>
      <c r="AB26" s="178"/>
      <c r="AC26" s="177"/>
      <c r="AD26" s="178"/>
      <c r="AE26" s="177"/>
      <c r="AF26" s="176"/>
      <c r="AG26" s="225"/>
      <c r="AH26" s="74"/>
      <c r="AM26" s="206"/>
      <c r="AN26" s="204"/>
    </row>
    <row r="27" spans="1:40" s="19" customFormat="1" ht="47.25" customHeight="1">
      <c r="A27" s="76"/>
      <c r="B27" s="167" t="s">
        <v>246</v>
      </c>
      <c r="C27" s="69"/>
      <c r="D27" s="62"/>
      <c r="E27" s="75"/>
      <c r="F27" s="75"/>
      <c r="G27" s="177"/>
      <c r="H27" s="178"/>
      <c r="I27" s="177"/>
      <c r="J27" s="178"/>
      <c r="K27" s="177"/>
      <c r="L27" s="178"/>
      <c r="M27" s="177"/>
      <c r="N27" s="178"/>
      <c r="O27" s="177"/>
      <c r="P27" s="178"/>
      <c r="Q27" s="177"/>
      <c r="R27" s="178"/>
      <c r="S27" s="177"/>
      <c r="T27" s="178"/>
      <c r="U27" s="177"/>
      <c r="V27" s="178"/>
      <c r="W27" s="177"/>
      <c r="X27" s="178"/>
      <c r="Y27" s="177"/>
      <c r="Z27" s="178"/>
      <c r="AA27" s="177"/>
      <c r="AB27" s="178"/>
      <c r="AC27" s="177"/>
      <c r="AD27" s="178"/>
      <c r="AE27" s="177"/>
      <c r="AF27" s="176"/>
      <c r="AG27" s="225"/>
      <c r="AH27" s="74"/>
      <c r="AM27" s="206"/>
      <c r="AN27" s="204"/>
    </row>
    <row r="28" spans="1:40" s="19" customFormat="1" ht="47.25" customHeight="1">
      <c r="A28" s="76"/>
      <c r="B28" s="167" t="s">
        <v>247</v>
      </c>
      <c r="C28" s="69"/>
      <c r="D28" s="62"/>
      <c r="E28" s="75"/>
      <c r="F28" s="75"/>
      <c r="G28" s="177"/>
      <c r="H28" s="178"/>
      <c r="I28" s="177"/>
      <c r="J28" s="178"/>
      <c r="K28" s="177"/>
      <c r="L28" s="178"/>
      <c r="M28" s="177"/>
      <c r="N28" s="178"/>
      <c r="O28" s="177"/>
      <c r="P28" s="178"/>
      <c r="Q28" s="177"/>
      <c r="R28" s="178"/>
      <c r="S28" s="177"/>
      <c r="T28" s="178"/>
      <c r="U28" s="177"/>
      <c r="V28" s="178"/>
      <c r="W28" s="177"/>
      <c r="X28" s="178"/>
      <c r="Y28" s="177"/>
      <c r="Z28" s="178"/>
      <c r="AA28" s="177"/>
      <c r="AB28" s="178"/>
      <c r="AC28" s="177"/>
      <c r="AD28" s="178"/>
      <c r="AE28" s="177"/>
      <c r="AF28" s="176"/>
      <c r="AG28" s="225"/>
      <c r="AH28" s="74"/>
      <c r="AM28" s="206"/>
      <c r="AN28" s="204"/>
    </row>
    <row r="29" spans="1:40" s="19" customFormat="1" ht="47.25" customHeight="1">
      <c r="A29" s="76"/>
      <c r="B29" s="167" t="s">
        <v>248</v>
      </c>
      <c r="C29" s="69"/>
      <c r="D29" s="62"/>
      <c r="E29" s="75"/>
      <c r="F29" s="75"/>
      <c r="G29" s="177"/>
      <c r="H29" s="178"/>
      <c r="I29" s="177"/>
      <c r="J29" s="178"/>
      <c r="K29" s="177"/>
      <c r="L29" s="178"/>
      <c r="M29" s="177"/>
      <c r="N29" s="178"/>
      <c r="O29" s="177"/>
      <c r="P29" s="178"/>
      <c r="Q29" s="177"/>
      <c r="R29" s="178"/>
      <c r="S29" s="177"/>
      <c r="T29" s="178"/>
      <c r="U29" s="177"/>
      <c r="V29" s="178"/>
      <c r="W29" s="177"/>
      <c r="X29" s="178"/>
      <c r="Y29" s="177"/>
      <c r="Z29" s="178"/>
      <c r="AA29" s="177"/>
      <c r="AB29" s="178"/>
      <c r="AC29" s="177"/>
      <c r="AD29" s="178"/>
      <c r="AE29" s="177"/>
      <c r="AF29" s="176"/>
      <c r="AG29" s="225"/>
      <c r="AH29" s="74"/>
      <c r="AM29" s="206"/>
      <c r="AN29" s="204"/>
    </row>
    <row r="30" spans="1:40" s="19" customFormat="1" ht="47.25" customHeight="1">
      <c r="A30" s="76"/>
      <c r="B30" s="167" t="s">
        <v>249</v>
      </c>
      <c r="C30" s="69"/>
      <c r="D30" s="62"/>
      <c r="E30" s="75"/>
      <c r="F30" s="75"/>
      <c r="G30" s="177"/>
      <c r="H30" s="178"/>
      <c r="I30" s="177"/>
      <c r="J30" s="178"/>
      <c r="K30" s="177"/>
      <c r="L30" s="178"/>
      <c r="M30" s="177"/>
      <c r="N30" s="178"/>
      <c r="O30" s="177"/>
      <c r="P30" s="178"/>
      <c r="Q30" s="177"/>
      <c r="R30" s="178"/>
      <c r="S30" s="177"/>
      <c r="T30" s="178"/>
      <c r="U30" s="177"/>
      <c r="V30" s="178"/>
      <c r="W30" s="177"/>
      <c r="X30" s="178"/>
      <c r="Y30" s="177"/>
      <c r="Z30" s="178"/>
      <c r="AA30" s="177"/>
      <c r="AB30" s="178"/>
      <c r="AC30" s="177"/>
      <c r="AD30" s="178"/>
      <c r="AE30" s="177"/>
      <c r="AF30" s="176"/>
      <c r="AG30" s="225"/>
      <c r="AH30" s="74"/>
      <c r="AM30" s="206"/>
      <c r="AN30" s="204"/>
    </row>
    <row r="31" spans="1:40" s="19" customFormat="1" ht="47.25" customHeight="1">
      <c r="A31" s="76"/>
      <c r="B31" s="167" t="s">
        <v>250</v>
      </c>
      <c r="C31" s="69"/>
      <c r="D31" s="62"/>
      <c r="E31" s="75"/>
      <c r="F31" s="75"/>
      <c r="G31" s="177"/>
      <c r="H31" s="178"/>
      <c r="I31" s="177"/>
      <c r="J31" s="178"/>
      <c r="K31" s="177"/>
      <c r="L31" s="178"/>
      <c r="M31" s="177"/>
      <c r="N31" s="178"/>
      <c r="O31" s="177"/>
      <c r="P31" s="178"/>
      <c r="Q31" s="177"/>
      <c r="R31" s="178"/>
      <c r="S31" s="177"/>
      <c r="T31" s="178"/>
      <c r="U31" s="177"/>
      <c r="V31" s="178"/>
      <c r="W31" s="177"/>
      <c r="X31" s="178"/>
      <c r="Y31" s="177"/>
      <c r="Z31" s="178"/>
      <c r="AA31" s="177"/>
      <c r="AB31" s="178"/>
      <c r="AC31" s="177"/>
      <c r="AD31" s="178"/>
      <c r="AE31" s="177"/>
      <c r="AF31" s="176"/>
      <c r="AG31" s="225"/>
      <c r="AH31" s="74"/>
      <c r="AM31" s="206"/>
      <c r="AN31" s="204"/>
    </row>
    <row r="32" spans="1:40" s="19" customFormat="1" ht="47.25" customHeight="1" hidden="1">
      <c r="A32" s="76"/>
      <c r="B32" s="167" t="s">
        <v>251</v>
      </c>
      <c r="C32" s="69">
        <f>IF(ISERROR(VLOOKUP(B32,#REF!,2,0)),"",(VLOOKUP(B32,#REF!,2,0)))</f>
      </c>
      <c r="D32" s="62">
        <f>IF(ISERROR(VLOOKUP(B32,#REF!,4,0)),"",(VLOOKUP(B32,#REF!,4,0)))</f>
      </c>
      <c r="E32" s="75">
        <f>IF(ISERROR(VLOOKUP(B32,#REF!,5,0)),"",(VLOOKUP(B32,#REF!,5,0)))</f>
      </c>
      <c r="F32" s="75">
        <f>IF(ISERROR(VLOOKUP(B32,#REF!,6,0)),"",(VLOOKUP(B32,#REF!,6,0)))</f>
      </c>
      <c r="G32" s="177"/>
      <c r="H32" s="178"/>
      <c r="I32" s="177"/>
      <c r="J32" s="178"/>
      <c r="K32" s="177"/>
      <c r="L32" s="178"/>
      <c r="M32" s="177"/>
      <c r="N32" s="178"/>
      <c r="O32" s="177"/>
      <c r="P32" s="178"/>
      <c r="Q32" s="177"/>
      <c r="R32" s="178"/>
      <c r="S32" s="177"/>
      <c r="T32" s="178"/>
      <c r="U32" s="177"/>
      <c r="V32" s="178"/>
      <c r="W32" s="177"/>
      <c r="X32" s="178"/>
      <c r="Y32" s="177"/>
      <c r="Z32" s="178"/>
      <c r="AA32" s="177"/>
      <c r="AB32" s="178"/>
      <c r="AC32" s="177"/>
      <c r="AD32" s="178"/>
      <c r="AE32" s="177"/>
      <c r="AF32" s="176"/>
      <c r="AG32" s="225" t="str">
        <f>IF(LEN(AF32)&gt;0,VLOOKUP(AF32,#REF!,5)-IF(COUNTIF(#REF!,AF32)=0,0,0),"   ")</f>
        <v>   </v>
      </c>
      <c r="AH32" s="74"/>
      <c r="AM32" s="206"/>
      <c r="AN32" s="204"/>
    </row>
    <row r="33" ht="9" customHeight="1">
      <c r="E33" s="59"/>
    </row>
    <row r="34" spans="1:40" s="81" customFormat="1" ht="20.25">
      <c r="A34" s="77" t="s">
        <v>22</v>
      </c>
      <c r="B34" s="77"/>
      <c r="C34" s="77"/>
      <c r="D34" s="78"/>
      <c r="E34" s="79"/>
      <c r="F34" s="80" t="s">
        <v>0</v>
      </c>
      <c r="H34" s="81" t="s">
        <v>1</v>
      </c>
      <c r="K34" s="81" t="s">
        <v>2</v>
      </c>
      <c r="AF34" s="82" t="s">
        <v>3</v>
      </c>
      <c r="AG34" s="80"/>
      <c r="AH34" s="80"/>
      <c r="AM34" s="206"/>
      <c r="AN34" s="204"/>
    </row>
    <row r="35" ht="20.25">
      <c r="E35" s="59"/>
    </row>
    <row r="36" ht="20.25">
      <c r="E36" s="59"/>
    </row>
    <row r="37" ht="20.25">
      <c r="E37" s="59"/>
    </row>
    <row r="97" spans="39:40" ht="20.25">
      <c r="AM97" s="205"/>
      <c r="AN97" s="203"/>
    </row>
    <row r="98" spans="39:40" ht="20.25">
      <c r="AM98" s="205"/>
      <c r="AN98" s="203"/>
    </row>
    <row r="99" spans="39:40" ht="20.25">
      <c r="AM99" s="205"/>
      <c r="AN99" s="203"/>
    </row>
    <row r="100" spans="39:40" ht="20.25">
      <c r="AM100" s="205"/>
      <c r="AN100" s="203"/>
    </row>
    <row r="101" spans="39:40" ht="20.25">
      <c r="AM101" s="205"/>
      <c r="AN101" s="203"/>
    </row>
    <row r="277" spans="39:40" ht="20.25">
      <c r="AM277" s="228"/>
      <c r="AN277" s="229"/>
    </row>
    <row r="278" spans="39:40" ht="20.25">
      <c r="AM278" s="228"/>
      <c r="AN278" s="229"/>
    </row>
    <row r="279" spans="39:40" ht="20.25">
      <c r="AM279" s="228"/>
      <c r="AN279" s="229"/>
    </row>
    <row r="281" spans="39:40" ht="20.25">
      <c r="AM281" s="228"/>
      <c r="AN281" s="229"/>
    </row>
    <row r="65536" ht="20.25">
      <c r="A65536" s="29" t="s">
        <v>330</v>
      </c>
    </row>
  </sheetData>
  <sheetProtection/>
  <mergeCells count="24">
    <mergeCell ref="E6:E7"/>
    <mergeCell ref="A4:D4"/>
    <mergeCell ref="A6:A7"/>
    <mergeCell ref="B6:B7"/>
    <mergeCell ref="C6:C7"/>
    <mergeCell ref="D6:D7"/>
    <mergeCell ref="AG6:AG7"/>
    <mergeCell ref="AH6:AH7"/>
    <mergeCell ref="N3:O3"/>
    <mergeCell ref="U3:W3"/>
    <mergeCell ref="X3:AH3"/>
    <mergeCell ref="U4:W4"/>
    <mergeCell ref="AF5:AH5"/>
    <mergeCell ref="X4:AA4"/>
    <mergeCell ref="P4:Q4"/>
    <mergeCell ref="J1:R1"/>
    <mergeCell ref="J2:R2"/>
    <mergeCell ref="AF6:AF7"/>
    <mergeCell ref="A3:D3"/>
    <mergeCell ref="E3:F3"/>
    <mergeCell ref="M4:O4"/>
    <mergeCell ref="F6:F7"/>
    <mergeCell ref="G6:AB6"/>
    <mergeCell ref="E4:F4"/>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4" r:id="rId2"/>
  <drawing r:id="rId1"/>
</worksheet>
</file>

<file path=xl/worksheets/sheet13.xml><?xml version="1.0" encoding="utf-8"?>
<worksheet xmlns="http://schemas.openxmlformats.org/spreadsheetml/2006/main" xmlns:r="http://schemas.openxmlformats.org/officeDocument/2006/relationships">
  <sheetPr>
    <tabColor rgb="FF7030A0"/>
  </sheetPr>
  <dimension ref="A1:P65536"/>
  <sheetViews>
    <sheetView view="pageBreakPreview" zoomScale="90" zoomScaleSheetLayoutView="90" zoomScalePageLayoutView="0" workbookViewId="0" topLeftCell="A2">
      <selection activeCell="H20" sqref="H20"/>
    </sheetView>
  </sheetViews>
  <sheetFormatPr defaultColWidth="9.140625" defaultRowHeight="12.75"/>
  <cols>
    <col min="1" max="1" width="6.00390625" style="91" customWidth="1"/>
    <col min="2" max="2" width="10.28125" style="91" hidden="1" customWidth="1"/>
    <col min="3" max="3" width="7.00390625" style="91" customWidth="1"/>
    <col min="4" max="4" width="13.57421875" style="92" customWidth="1"/>
    <col min="5" max="5" width="20.00390625" style="91" bestFit="1" customWidth="1"/>
    <col min="6" max="6" width="43.57421875" style="3" bestFit="1" customWidth="1"/>
    <col min="7" max="13" width="9.7109375" style="3" customWidth="1"/>
    <col min="14" max="14" width="10.57421875" style="93" customWidth="1"/>
    <col min="15" max="15" width="7.7109375" style="91" customWidth="1"/>
    <col min="16" max="16" width="8.57421875" style="91" bestFit="1" customWidth="1"/>
    <col min="17" max="16384" width="9.140625" style="3" customWidth="1"/>
  </cols>
  <sheetData>
    <row r="1" spans="1:16" ht="48.75" customHeight="1">
      <c r="A1" s="440" t="str">
        <f>BİLGİLERİ!A2:K2</f>
        <v>Atletizm Federasyonu                                                                                                                                                                                                                                                   Ankara Atletizm İl Temsilciliği</v>
      </c>
      <c r="B1" s="440"/>
      <c r="C1" s="440"/>
      <c r="D1" s="440"/>
      <c r="E1" s="440"/>
      <c r="F1" s="440"/>
      <c r="G1" s="440"/>
      <c r="H1" s="440"/>
      <c r="I1" s="440"/>
      <c r="J1" s="440"/>
      <c r="K1" s="440"/>
      <c r="L1" s="440"/>
      <c r="M1" s="440"/>
      <c r="N1" s="440"/>
      <c r="O1" s="440"/>
      <c r="P1" s="440"/>
    </row>
    <row r="2" spans="1:16" ht="25.5" customHeight="1">
      <c r="A2" s="393" t="str">
        <f>BİLGİLERİ!A14:K14</f>
        <v>Çoklu Branşlar Federasyon Deneme Yarışmaları</v>
      </c>
      <c r="B2" s="393"/>
      <c r="C2" s="393"/>
      <c r="D2" s="393"/>
      <c r="E2" s="393"/>
      <c r="F2" s="393"/>
      <c r="G2" s="393"/>
      <c r="H2" s="393"/>
      <c r="I2" s="393"/>
      <c r="J2" s="393"/>
      <c r="K2" s="393"/>
      <c r="L2" s="393"/>
      <c r="M2" s="393"/>
      <c r="N2" s="393"/>
      <c r="O2" s="393"/>
      <c r="P2" s="393"/>
    </row>
    <row r="3" spans="1:16" s="4" customFormat="1" ht="27" customHeight="1">
      <c r="A3" s="397" t="s">
        <v>83</v>
      </c>
      <c r="B3" s="397"/>
      <c r="C3" s="397"/>
      <c r="D3" s="399" t="str">
        <f>'YARIŞMA PROGRAMI'!C9</f>
        <v>Cirit Atma</v>
      </c>
      <c r="E3" s="399"/>
      <c r="F3" s="94"/>
      <c r="G3" s="184"/>
      <c r="H3" s="182"/>
      <c r="I3" s="94"/>
      <c r="J3" s="94"/>
      <c r="K3" s="94"/>
      <c r="L3" s="94"/>
      <c r="M3" s="220"/>
      <c r="N3" s="220"/>
      <c r="O3" s="220"/>
      <c r="P3" s="220"/>
    </row>
    <row r="4" spans="1:16" s="4" customFormat="1" ht="17.25" customHeight="1">
      <c r="A4" s="398" t="s">
        <v>84</v>
      </c>
      <c r="B4" s="398"/>
      <c r="C4" s="398"/>
      <c r="D4" s="396" t="str">
        <f>BİLGİLERİ!F21</f>
        <v>Genç Erkekler Dekatlon</v>
      </c>
      <c r="E4" s="396"/>
      <c r="F4" s="95"/>
      <c r="G4" s="183"/>
      <c r="H4" s="183"/>
      <c r="I4" s="173"/>
      <c r="J4" s="173"/>
      <c r="K4" s="391" t="s">
        <v>82</v>
      </c>
      <c r="L4" s="391"/>
      <c r="M4" s="388" t="str">
        <f>'YARIŞMA PROGRAMI'!D9</f>
        <v>15 Haziran 2014 - 16.40</v>
      </c>
      <c r="N4" s="388"/>
      <c r="O4" s="388"/>
      <c r="P4" s="173"/>
    </row>
    <row r="5" spans="1:16" ht="21" customHeight="1">
      <c r="A5" s="5"/>
      <c r="B5" s="5"/>
      <c r="C5" s="5"/>
      <c r="D5" s="9"/>
      <c r="E5" s="6"/>
      <c r="F5" s="7"/>
      <c r="G5" s="8"/>
      <c r="H5" s="8"/>
      <c r="I5" s="8"/>
      <c r="J5" s="8"/>
      <c r="K5" s="8"/>
      <c r="L5" s="8"/>
      <c r="M5" s="8"/>
      <c r="N5" s="394">
        <f ca="1">NOW()</f>
        <v>41805.824586574076</v>
      </c>
      <c r="O5" s="394"/>
      <c r="P5" s="216"/>
    </row>
    <row r="6" spans="1:16" ht="15.75" customHeight="1">
      <c r="A6" s="386" t="s">
        <v>5</v>
      </c>
      <c r="B6" s="242"/>
      <c r="C6" s="389" t="s">
        <v>68</v>
      </c>
      <c r="D6" s="389" t="s">
        <v>86</v>
      </c>
      <c r="E6" s="386" t="s">
        <v>6</v>
      </c>
      <c r="F6" s="386" t="s">
        <v>43</v>
      </c>
      <c r="G6" s="395" t="s">
        <v>34</v>
      </c>
      <c r="H6" s="395"/>
      <c r="I6" s="395"/>
      <c r="J6" s="395"/>
      <c r="K6" s="395"/>
      <c r="L6" s="395"/>
      <c r="M6" s="395"/>
      <c r="N6" s="384" t="s">
        <v>7</v>
      </c>
      <c r="O6" s="384" t="s">
        <v>124</v>
      </c>
      <c r="P6" s="384" t="s">
        <v>326</v>
      </c>
    </row>
    <row r="7" spans="1:16" ht="24.75" customHeight="1">
      <c r="A7" s="387"/>
      <c r="B7" s="242"/>
      <c r="C7" s="390"/>
      <c r="D7" s="390"/>
      <c r="E7" s="387"/>
      <c r="F7" s="387"/>
      <c r="G7" s="96">
        <v>1</v>
      </c>
      <c r="H7" s="96">
        <v>2</v>
      </c>
      <c r="I7" s="96">
        <v>3</v>
      </c>
      <c r="J7" s="194" t="s">
        <v>291</v>
      </c>
      <c r="K7" s="96">
        <v>4</v>
      </c>
      <c r="L7" s="96">
        <v>5</v>
      </c>
      <c r="M7" s="96">
        <v>6</v>
      </c>
      <c r="N7" s="384"/>
      <c r="O7" s="384"/>
      <c r="P7" s="384"/>
    </row>
    <row r="8" spans="1:16" s="85" customFormat="1" ht="29.25" customHeight="1">
      <c r="A8" s="97">
        <v>1</v>
      </c>
      <c r="B8" s="98" t="s">
        <v>161</v>
      </c>
      <c r="C8" s="286">
        <v>547</v>
      </c>
      <c r="D8" s="254">
        <v>35678</v>
      </c>
      <c r="E8" s="255" t="s">
        <v>395</v>
      </c>
      <c r="F8" s="255" t="s">
        <v>396</v>
      </c>
      <c r="G8" s="168">
        <v>3054</v>
      </c>
      <c r="H8" s="168">
        <v>2824</v>
      </c>
      <c r="I8" s="168">
        <v>3354</v>
      </c>
      <c r="J8" s="231">
        <f>IF(COUNT(G8:I8)=0,"",MAX(G8:I8))</f>
        <v>3354</v>
      </c>
      <c r="K8" s="175"/>
      <c r="L8" s="175"/>
      <c r="M8" s="175"/>
      <c r="N8" s="231">
        <f>IF(COUNT(G8:M8)=0,"",MAX(G8:M8))</f>
        <v>3354</v>
      </c>
      <c r="O8" s="224">
        <v>349</v>
      </c>
      <c r="P8" s="219"/>
    </row>
    <row r="9" spans="1:16" s="85" customFormat="1" ht="29.25" customHeight="1">
      <c r="A9" s="97">
        <v>2</v>
      </c>
      <c r="B9" s="98" t="s">
        <v>163</v>
      </c>
      <c r="C9" s="286">
        <v>548</v>
      </c>
      <c r="D9" s="254">
        <v>35094</v>
      </c>
      <c r="E9" s="255" t="s">
        <v>394</v>
      </c>
      <c r="F9" s="255" t="s">
        <v>398</v>
      </c>
      <c r="G9" s="168" t="s">
        <v>430</v>
      </c>
      <c r="H9" s="168">
        <v>2580</v>
      </c>
      <c r="I9" s="168" t="s">
        <v>430</v>
      </c>
      <c r="J9" s="231">
        <f>IF(COUNT(G9:I9)=0,"",MAX(G9:I9))</f>
        <v>2580</v>
      </c>
      <c r="K9" s="175"/>
      <c r="L9" s="175"/>
      <c r="M9" s="175"/>
      <c r="N9" s="231">
        <f>IF(COUNT(G9:M9)=0,"",MAX(G9:M9))</f>
        <v>2580</v>
      </c>
      <c r="O9" s="224">
        <v>241</v>
      </c>
      <c r="P9" s="219"/>
    </row>
    <row r="10" spans="1:16" s="85" customFormat="1" ht="29.25" customHeight="1">
      <c r="A10" s="97"/>
      <c r="B10" s="98" t="s">
        <v>163</v>
      </c>
      <c r="C10" s="25"/>
      <c r="D10" s="26"/>
      <c r="E10" s="52"/>
      <c r="F10" s="52"/>
      <c r="G10" s="168"/>
      <c r="H10" s="168"/>
      <c r="I10" s="168"/>
      <c r="J10" s="231">
        <f>IF(COUNT(G10:I10)=0,"",MAX(G10:I10))</f>
      </c>
      <c r="K10" s="175"/>
      <c r="L10" s="175"/>
      <c r="M10" s="175"/>
      <c r="N10" s="231">
        <f>IF(COUNT(G10:M10)=0,"",MAX(G10:M10))</f>
      </c>
      <c r="O10" s="224"/>
      <c r="P10" s="219"/>
    </row>
    <row r="11" spans="1:16" s="85" customFormat="1" ht="29.25" customHeight="1">
      <c r="A11" s="97"/>
      <c r="B11" s="98" t="s">
        <v>164</v>
      </c>
      <c r="C11" s="99"/>
      <c r="D11" s="100"/>
      <c r="E11" s="171"/>
      <c r="F11" s="171"/>
      <c r="G11" s="168"/>
      <c r="H11" s="168"/>
      <c r="I11" s="168"/>
      <c r="J11" s="231">
        <f aca="true" t="shared" si="0" ref="J11:J47">IF(COUNT(G11:I11)=0,"",MAX(G11:I11))</f>
      </c>
      <c r="K11" s="175"/>
      <c r="L11" s="175"/>
      <c r="M11" s="175"/>
      <c r="N11" s="231">
        <f aca="true" t="shared" si="1" ref="N11:N47">IF(COUNT(G11:M11)=0,"",MAX(G11:M11))</f>
      </c>
      <c r="O11" s="224"/>
      <c r="P11" s="219"/>
    </row>
    <row r="12" spans="1:16" s="85" customFormat="1" ht="29.25" customHeight="1">
      <c r="A12" s="97"/>
      <c r="B12" s="98" t="s">
        <v>165</v>
      </c>
      <c r="C12" s="99"/>
      <c r="D12" s="100"/>
      <c r="E12" s="171"/>
      <c r="F12" s="171"/>
      <c r="G12" s="168"/>
      <c r="H12" s="168"/>
      <c r="I12" s="168"/>
      <c r="J12" s="231">
        <f t="shared" si="0"/>
      </c>
      <c r="K12" s="175"/>
      <c r="L12" s="175"/>
      <c r="M12" s="175"/>
      <c r="N12" s="231">
        <f t="shared" si="1"/>
      </c>
      <c r="O12" s="224" t="str">
        <f>IF(LEN(N12)&gt;0,VLOOKUP(N12,#REF!,7)-IF(COUNTIF(#REF!,N12)=0,0,0),"   ")</f>
        <v>   </v>
      </c>
      <c r="P12" s="219"/>
    </row>
    <row r="13" spans="1:16" s="85" customFormat="1" ht="29.25" customHeight="1">
      <c r="A13" s="97"/>
      <c r="B13" s="98" t="s">
        <v>166</v>
      </c>
      <c r="C13" s="99"/>
      <c r="D13" s="100"/>
      <c r="E13" s="171"/>
      <c r="F13" s="171"/>
      <c r="G13" s="168"/>
      <c r="H13" s="168"/>
      <c r="I13" s="168"/>
      <c r="J13" s="231">
        <f t="shared" si="0"/>
      </c>
      <c r="K13" s="175"/>
      <c r="L13" s="175"/>
      <c r="M13" s="175"/>
      <c r="N13" s="231">
        <f t="shared" si="1"/>
      </c>
      <c r="O13" s="224" t="str">
        <f>IF(LEN(N13)&gt;0,VLOOKUP(N13,#REF!,7)-IF(COUNTIF(#REF!,N13)=0,0,0),"   ")</f>
        <v>   </v>
      </c>
      <c r="P13" s="219"/>
    </row>
    <row r="14" spans="1:16" s="85" customFormat="1" ht="29.25" customHeight="1">
      <c r="A14" s="97"/>
      <c r="B14" s="98" t="s">
        <v>167</v>
      </c>
      <c r="C14" s="99"/>
      <c r="D14" s="100"/>
      <c r="E14" s="171"/>
      <c r="F14" s="171"/>
      <c r="G14" s="168"/>
      <c r="H14" s="168"/>
      <c r="I14" s="168"/>
      <c r="J14" s="231">
        <f t="shared" si="0"/>
      </c>
      <c r="K14" s="175"/>
      <c r="L14" s="175"/>
      <c r="M14" s="175"/>
      <c r="N14" s="231">
        <f t="shared" si="1"/>
      </c>
      <c r="O14" s="224" t="str">
        <f>IF(LEN(N14)&gt;0,VLOOKUP(N14,#REF!,7)-IF(COUNTIF(#REF!,N14)=0,0,0),"   ")</f>
        <v>   </v>
      </c>
      <c r="P14" s="219"/>
    </row>
    <row r="15" spans="1:16" s="85" customFormat="1" ht="29.25" customHeight="1">
      <c r="A15" s="97"/>
      <c r="B15" s="98" t="s">
        <v>168</v>
      </c>
      <c r="C15" s="99"/>
      <c r="D15" s="100"/>
      <c r="E15" s="171"/>
      <c r="F15" s="171"/>
      <c r="G15" s="168"/>
      <c r="H15" s="168"/>
      <c r="I15" s="168"/>
      <c r="J15" s="231">
        <f t="shared" si="0"/>
      </c>
      <c r="K15" s="175"/>
      <c r="L15" s="175"/>
      <c r="M15" s="175"/>
      <c r="N15" s="231">
        <f t="shared" si="1"/>
      </c>
      <c r="O15" s="224" t="str">
        <f>IF(LEN(N15)&gt;0,VLOOKUP(N15,#REF!,7)-IF(COUNTIF(#REF!,N15)=0,0,0),"   ")</f>
        <v>   </v>
      </c>
      <c r="P15" s="219"/>
    </row>
    <row r="16" spans="1:16" s="85" customFormat="1" ht="29.25" customHeight="1">
      <c r="A16" s="97"/>
      <c r="B16" s="98" t="s">
        <v>169</v>
      </c>
      <c r="C16" s="99"/>
      <c r="D16" s="100"/>
      <c r="E16" s="171"/>
      <c r="F16" s="171"/>
      <c r="G16" s="168"/>
      <c r="H16" s="168"/>
      <c r="I16" s="168"/>
      <c r="J16" s="231">
        <f t="shared" si="0"/>
      </c>
      <c r="K16" s="175"/>
      <c r="L16" s="175"/>
      <c r="M16" s="175"/>
      <c r="N16" s="231">
        <f t="shared" si="1"/>
      </c>
      <c r="O16" s="224" t="str">
        <f>IF(LEN(N16)&gt;0,VLOOKUP(N16,#REF!,7)-IF(COUNTIF(#REF!,N16)=0,0,0),"   ")</f>
        <v>   </v>
      </c>
      <c r="P16" s="219"/>
    </row>
    <row r="17" spans="1:16" s="85" customFormat="1" ht="29.25" customHeight="1">
      <c r="A17" s="97"/>
      <c r="B17" s="98" t="s">
        <v>170</v>
      </c>
      <c r="C17" s="99"/>
      <c r="D17" s="100"/>
      <c r="E17" s="171"/>
      <c r="F17" s="171"/>
      <c r="G17" s="168"/>
      <c r="H17" s="168"/>
      <c r="I17" s="168"/>
      <c r="J17" s="231">
        <f t="shared" si="0"/>
      </c>
      <c r="K17" s="175"/>
      <c r="L17" s="175"/>
      <c r="M17" s="175"/>
      <c r="N17" s="231">
        <f t="shared" si="1"/>
      </c>
      <c r="O17" s="224" t="str">
        <f>IF(LEN(N17)&gt;0,VLOOKUP(N17,#REF!,7)-IF(COUNTIF(#REF!,N17)=0,0,0),"   ")</f>
        <v>   </v>
      </c>
      <c r="P17" s="219"/>
    </row>
    <row r="18" spans="1:16" s="85" customFormat="1" ht="29.25" customHeight="1">
      <c r="A18" s="97"/>
      <c r="B18" s="98" t="s">
        <v>171</v>
      </c>
      <c r="C18" s="99"/>
      <c r="D18" s="100"/>
      <c r="E18" s="171"/>
      <c r="F18" s="171"/>
      <c r="G18" s="168"/>
      <c r="H18" s="168"/>
      <c r="I18" s="168"/>
      <c r="J18" s="231">
        <f t="shared" si="0"/>
      </c>
      <c r="K18" s="175"/>
      <c r="L18" s="175"/>
      <c r="M18" s="175"/>
      <c r="N18" s="231">
        <f t="shared" si="1"/>
      </c>
      <c r="O18" s="224" t="str">
        <f>IF(LEN(N18)&gt;0,VLOOKUP(N18,#REF!,7)-IF(COUNTIF(#REF!,N18)=0,0,0),"   ")</f>
        <v>   </v>
      </c>
      <c r="P18" s="219"/>
    </row>
    <row r="19" spans="1:16" s="85" customFormat="1" ht="29.25" customHeight="1">
      <c r="A19" s="97"/>
      <c r="B19" s="98" t="s">
        <v>172</v>
      </c>
      <c r="C19" s="99"/>
      <c r="D19" s="100"/>
      <c r="E19" s="171"/>
      <c r="F19" s="171"/>
      <c r="G19" s="168"/>
      <c r="H19" s="168"/>
      <c r="I19" s="168"/>
      <c r="J19" s="231">
        <f t="shared" si="0"/>
      </c>
      <c r="K19" s="175"/>
      <c r="L19" s="175"/>
      <c r="M19" s="175"/>
      <c r="N19" s="231">
        <f t="shared" si="1"/>
      </c>
      <c r="O19" s="224" t="str">
        <f>IF(LEN(N19)&gt;0,VLOOKUP(N19,#REF!,7)-IF(COUNTIF(#REF!,N19)=0,0,0),"   ")</f>
        <v>   </v>
      </c>
      <c r="P19" s="219"/>
    </row>
    <row r="20" spans="1:16" s="85" customFormat="1" ht="29.25" customHeight="1">
      <c r="A20" s="97"/>
      <c r="B20" s="98" t="s">
        <v>173</v>
      </c>
      <c r="C20" s="99"/>
      <c r="D20" s="100"/>
      <c r="E20" s="171"/>
      <c r="F20" s="171"/>
      <c r="G20" s="168"/>
      <c r="H20" s="168"/>
      <c r="I20" s="168"/>
      <c r="J20" s="231">
        <f t="shared" si="0"/>
      </c>
      <c r="K20" s="175"/>
      <c r="L20" s="175"/>
      <c r="M20" s="175"/>
      <c r="N20" s="231">
        <f t="shared" si="1"/>
      </c>
      <c r="O20" s="224" t="str">
        <f>IF(LEN(N20)&gt;0,VLOOKUP(N20,#REF!,7)-IF(COUNTIF(#REF!,N20)=0,0,0),"   ")</f>
        <v>   </v>
      </c>
      <c r="P20" s="219"/>
    </row>
    <row r="21" spans="1:16" s="85" customFormat="1" ht="29.25" customHeight="1">
      <c r="A21" s="97"/>
      <c r="B21" s="98" t="s">
        <v>174</v>
      </c>
      <c r="C21" s="99"/>
      <c r="D21" s="100"/>
      <c r="E21" s="171"/>
      <c r="F21" s="171"/>
      <c r="G21" s="168"/>
      <c r="H21" s="168"/>
      <c r="I21" s="168"/>
      <c r="J21" s="231">
        <f t="shared" si="0"/>
      </c>
      <c r="K21" s="175"/>
      <c r="L21" s="175"/>
      <c r="M21" s="175"/>
      <c r="N21" s="231">
        <f t="shared" si="1"/>
      </c>
      <c r="O21" s="224" t="str">
        <f>IF(LEN(N21)&gt;0,VLOOKUP(N21,#REF!,7)-IF(COUNTIF(#REF!,N21)=0,0,0),"   ")</f>
        <v>   </v>
      </c>
      <c r="P21" s="219"/>
    </row>
    <row r="22" spans="1:16" s="85" customFormat="1" ht="29.25" customHeight="1">
      <c r="A22" s="97"/>
      <c r="B22" s="98" t="s">
        <v>175</v>
      </c>
      <c r="C22" s="99"/>
      <c r="D22" s="100"/>
      <c r="E22" s="171"/>
      <c r="F22" s="171"/>
      <c r="G22" s="168"/>
      <c r="H22" s="168"/>
      <c r="I22" s="168"/>
      <c r="J22" s="231">
        <f t="shared" si="0"/>
      </c>
      <c r="K22" s="175"/>
      <c r="L22" s="175"/>
      <c r="M22" s="175"/>
      <c r="N22" s="231">
        <f t="shared" si="1"/>
      </c>
      <c r="O22" s="224" t="str">
        <f>IF(LEN(N22)&gt;0,VLOOKUP(N22,#REF!,7)-IF(COUNTIF(#REF!,N22)=0,0,0),"   ")</f>
        <v>   </v>
      </c>
      <c r="P22" s="219"/>
    </row>
    <row r="23" spans="1:16" s="85" customFormat="1" ht="29.25" customHeight="1">
      <c r="A23" s="97"/>
      <c r="B23" s="98" t="s">
        <v>176</v>
      </c>
      <c r="C23" s="99"/>
      <c r="D23" s="100"/>
      <c r="E23" s="171"/>
      <c r="F23" s="171"/>
      <c r="G23" s="168"/>
      <c r="H23" s="168"/>
      <c r="I23" s="168"/>
      <c r="J23" s="231">
        <f t="shared" si="0"/>
      </c>
      <c r="K23" s="175"/>
      <c r="L23" s="175"/>
      <c r="M23" s="175"/>
      <c r="N23" s="231">
        <f t="shared" si="1"/>
      </c>
      <c r="O23" s="224" t="str">
        <f>IF(LEN(N23)&gt;0,VLOOKUP(N23,#REF!,7)-IF(COUNTIF(#REF!,N23)=0,0,0),"   ")</f>
        <v>   </v>
      </c>
      <c r="P23" s="219"/>
    </row>
    <row r="24" spans="1:16" s="85" customFormat="1" ht="29.25" customHeight="1">
      <c r="A24" s="97"/>
      <c r="B24" s="98" t="s">
        <v>177</v>
      </c>
      <c r="C24" s="99"/>
      <c r="D24" s="100"/>
      <c r="E24" s="171"/>
      <c r="F24" s="171"/>
      <c r="G24" s="168"/>
      <c r="H24" s="168"/>
      <c r="I24" s="168"/>
      <c r="J24" s="231">
        <f t="shared" si="0"/>
      </c>
      <c r="K24" s="175"/>
      <c r="L24" s="175"/>
      <c r="M24" s="175"/>
      <c r="N24" s="231">
        <f t="shared" si="1"/>
      </c>
      <c r="O24" s="224" t="str">
        <f>IF(LEN(N24)&gt;0,VLOOKUP(N24,#REF!,7)-IF(COUNTIF(#REF!,N24)=0,0,0),"   ")</f>
        <v>   </v>
      </c>
      <c r="P24" s="219"/>
    </row>
    <row r="25" spans="1:16" s="85" customFormat="1" ht="29.25" customHeight="1">
      <c r="A25" s="97"/>
      <c r="B25" s="98" t="s">
        <v>178</v>
      </c>
      <c r="C25" s="99"/>
      <c r="D25" s="100"/>
      <c r="E25" s="171"/>
      <c r="F25" s="171"/>
      <c r="G25" s="168"/>
      <c r="H25" s="168"/>
      <c r="I25" s="168"/>
      <c r="J25" s="231">
        <f t="shared" si="0"/>
      </c>
      <c r="K25" s="175"/>
      <c r="L25" s="175"/>
      <c r="M25" s="175"/>
      <c r="N25" s="231">
        <f t="shared" si="1"/>
      </c>
      <c r="O25" s="224" t="str">
        <f>IF(LEN(N25)&gt;0,VLOOKUP(N25,#REF!,7)-IF(COUNTIF(#REF!,N25)=0,0,0),"   ")</f>
        <v>   </v>
      </c>
      <c r="P25" s="219"/>
    </row>
    <row r="26" spans="1:16" s="85" customFormat="1" ht="29.25" customHeight="1">
      <c r="A26" s="97"/>
      <c r="B26" s="98" t="s">
        <v>179</v>
      </c>
      <c r="C26" s="99"/>
      <c r="D26" s="100"/>
      <c r="E26" s="171"/>
      <c r="F26" s="171"/>
      <c r="G26" s="168"/>
      <c r="H26" s="168"/>
      <c r="I26" s="168"/>
      <c r="J26" s="231">
        <f t="shared" si="0"/>
      </c>
      <c r="K26" s="175"/>
      <c r="L26" s="175"/>
      <c r="M26" s="175"/>
      <c r="N26" s="231">
        <f t="shared" si="1"/>
      </c>
      <c r="O26" s="224" t="str">
        <f>IF(LEN(N26)&gt;0,VLOOKUP(N26,#REF!,7)-IF(COUNTIF(#REF!,N26)=0,0,0),"   ")</f>
        <v>   </v>
      </c>
      <c r="P26" s="219"/>
    </row>
    <row r="27" spans="1:16" s="85" customFormat="1" ht="29.25" customHeight="1">
      <c r="A27" s="97"/>
      <c r="B27" s="98" t="s">
        <v>180</v>
      </c>
      <c r="C27" s="99"/>
      <c r="D27" s="100"/>
      <c r="E27" s="171"/>
      <c r="F27" s="171"/>
      <c r="G27" s="168"/>
      <c r="H27" s="168"/>
      <c r="I27" s="168"/>
      <c r="J27" s="231">
        <f t="shared" si="0"/>
      </c>
      <c r="K27" s="175"/>
      <c r="L27" s="175"/>
      <c r="M27" s="175"/>
      <c r="N27" s="231">
        <f t="shared" si="1"/>
      </c>
      <c r="O27" s="224" t="str">
        <f>IF(LEN(N27)&gt;0,VLOOKUP(N27,#REF!,7)-IF(COUNTIF(#REF!,N27)=0,0,0),"   ")</f>
        <v>   </v>
      </c>
      <c r="P27" s="219"/>
    </row>
    <row r="28" spans="1:16" s="85" customFormat="1" ht="29.25" customHeight="1">
      <c r="A28" s="97"/>
      <c r="B28" s="98" t="s">
        <v>181</v>
      </c>
      <c r="C28" s="99"/>
      <c r="D28" s="100"/>
      <c r="E28" s="171"/>
      <c r="F28" s="171"/>
      <c r="G28" s="168"/>
      <c r="H28" s="168"/>
      <c r="I28" s="168"/>
      <c r="J28" s="231">
        <f t="shared" si="0"/>
      </c>
      <c r="K28" s="175"/>
      <c r="L28" s="175"/>
      <c r="M28" s="175"/>
      <c r="N28" s="231">
        <f t="shared" si="1"/>
      </c>
      <c r="O28" s="224" t="str">
        <f>IF(LEN(N28)&gt;0,VLOOKUP(N28,#REF!,7)-IF(COUNTIF(#REF!,N28)=0,0,0),"   ")</f>
        <v>   </v>
      </c>
      <c r="P28" s="219"/>
    </row>
    <row r="29" spans="1:16" s="85" customFormat="1" ht="29.25" customHeight="1">
      <c r="A29" s="97"/>
      <c r="B29" s="98" t="s">
        <v>182</v>
      </c>
      <c r="C29" s="99"/>
      <c r="D29" s="100"/>
      <c r="E29" s="171"/>
      <c r="F29" s="171"/>
      <c r="G29" s="168"/>
      <c r="H29" s="168"/>
      <c r="I29" s="168"/>
      <c r="J29" s="231">
        <f t="shared" si="0"/>
      </c>
      <c r="K29" s="175"/>
      <c r="L29" s="175"/>
      <c r="M29" s="175"/>
      <c r="N29" s="231">
        <f t="shared" si="1"/>
      </c>
      <c r="O29" s="224" t="str">
        <f>IF(LEN(N29)&gt;0,VLOOKUP(N29,#REF!,7)-IF(COUNTIF(#REF!,N29)=0,0,0),"   ")</f>
        <v>   </v>
      </c>
      <c r="P29" s="219"/>
    </row>
    <row r="30" spans="1:16" s="85" customFormat="1" ht="29.25" customHeight="1">
      <c r="A30" s="97"/>
      <c r="B30" s="98" t="s">
        <v>183</v>
      </c>
      <c r="C30" s="99"/>
      <c r="D30" s="100"/>
      <c r="E30" s="171"/>
      <c r="F30" s="171"/>
      <c r="G30" s="168"/>
      <c r="H30" s="168"/>
      <c r="I30" s="168"/>
      <c r="J30" s="231">
        <f t="shared" si="0"/>
      </c>
      <c r="K30" s="175"/>
      <c r="L30" s="175"/>
      <c r="M30" s="175"/>
      <c r="N30" s="231">
        <f t="shared" si="1"/>
      </c>
      <c r="O30" s="224" t="str">
        <f>IF(LEN(N30)&gt;0,VLOOKUP(N30,#REF!,7)-IF(COUNTIF(#REF!,N30)=0,0,0),"   ")</f>
        <v>   </v>
      </c>
      <c r="P30" s="219"/>
    </row>
    <row r="31" spans="1:16" s="85" customFormat="1" ht="29.25" customHeight="1">
      <c r="A31" s="97"/>
      <c r="B31" s="98" t="s">
        <v>184</v>
      </c>
      <c r="C31" s="99"/>
      <c r="D31" s="100"/>
      <c r="E31" s="171"/>
      <c r="F31" s="171"/>
      <c r="G31" s="168"/>
      <c r="H31" s="168"/>
      <c r="I31" s="168"/>
      <c r="J31" s="231">
        <f t="shared" si="0"/>
      </c>
      <c r="K31" s="175"/>
      <c r="L31" s="175"/>
      <c r="M31" s="175"/>
      <c r="N31" s="231">
        <f t="shared" si="1"/>
      </c>
      <c r="O31" s="224" t="str">
        <f>IF(LEN(N31)&gt;0,VLOOKUP(N31,#REF!,7)-IF(COUNTIF(#REF!,N31)=0,0,0),"   ")</f>
        <v>   </v>
      </c>
      <c r="P31" s="219"/>
    </row>
    <row r="32" spans="1:16" s="85" customFormat="1" ht="29.25" customHeight="1">
      <c r="A32" s="97"/>
      <c r="B32" s="98" t="s">
        <v>185</v>
      </c>
      <c r="C32" s="99"/>
      <c r="D32" s="100"/>
      <c r="E32" s="171"/>
      <c r="F32" s="171"/>
      <c r="G32" s="168"/>
      <c r="H32" s="168"/>
      <c r="I32" s="168"/>
      <c r="J32" s="231">
        <f t="shared" si="0"/>
      </c>
      <c r="K32" s="175"/>
      <c r="L32" s="175"/>
      <c r="M32" s="175"/>
      <c r="N32" s="231">
        <f t="shared" si="1"/>
      </c>
      <c r="O32" s="224" t="str">
        <f>IF(LEN(N32)&gt;0,VLOOKUP(N32,#REF!,7)-IF(COUNTIF(#REF!,N32)=0,0,0),"   ")</f>
        <v>   </v>
      </c>
      <c r="P32" s="219"/>
    </row>
    <row r="33" spans="1:16" s="85" customFormat="1" ht="29.25" customHeight="1">
      <c r="A33" s="97"/>
      <c r="B33" s="98" t="s">
        <v>186</v>
      </c>
      <c r="C33" s="99"/>
      <c r="D33" s="100"/>
      <c r="E33" s="171"/>
      <c r="F33" s="171"/>
      <c r="G33" s="168"/>
      <c r="H33" s="168"/>
      <c r="I33" s="168"/>
      <c r="J33" s="231">
        <f t="shared" si="0"/>
      </c>
      <c r="K33" s="175"/>
      <c r="L33" s="175"/>
      <c r="M33" s="175"/>
      <c r="N33" s="231">
        <f t="shared" si="1"/>
      </c>
      <c r="O33" s="224" t="str">
        <f>IF(LEN(N33)&gt;0,VLOOKUP(N33,#REF!,7)-IF(COUNTIF(#REF!,N33)=0,0,0),"   ")</f>
        <v>   </v>
      </c>
      <c r="P33" s="219"/>
    </row>
    <row r="34" spans="1:16" s="85" customFormat="1" ht="29.25" customHeight="1">
      <c r="A34" s="97"/>
      <c r="B34" s="98" t="s">
        <v>187</v>
      </c>
      <c r="C34" s="99"/>
      <c r="D34" s="100"/>
      <c r="E34" s="171"/>
      <c r="F34" s="171"/>
      <c r="G34" s="168"/>
      <c r="H34" s="168"/>
      <c r="I34" s="168"/>
      <c r="J34" s="231">
        <f t="shared" si="0"/>
      </c>
      <c r="K34" s="175"/>
      <c r="L34" s="175"/>
      <c r="M34" s="175"/>
      <c r="N34" s="231">
        <f t="shared" si="1"/>
      </c>
      <c r="O34" s="224" t="str">
        <f>IF(LEN(N34)&gt;0,VLOOKUP(N34,#REF!,7)-IF(COUNTIF(#REF!,N34)=0,0,0),"   ")</f>
        <v>   </v>
      </c>
      <c r="P34" s="219"/>
    </row>
    <row r="35" spans="1:16" s="85" customFormat="1" ht="29.25" customHeight="1">
      <c r="A35" s="97"/>
      <c r="B35" s="98" t="s">
        <v>188</v>
      </c>
      <c r="C35" s="99"/>
      <c r="D35" s="100"/>
      <c r="E35" s="171"/>
      <c r="F35" s="171"/>
      <c r="G35" s="168"/>
      <c r="H35" s="168"/>
      <c r="I35" s="168"/>
      <c r="J35" s="231">
        <f t="shared" si="0"/>
      </c>
      <c r="K35" s="175"/>
      <c r="L35" s="175"/>
      <c r="M35" s="175"/>
      <c r="N35" s="231">
        <f t="shared" si="1"/>
      </c>
      <c r="O35" s="224" t="str">
        <f>IF(LEN(N35)&gt;0,VLOOKUP(N35,#REF!,7)-IF(COUNTIF(#REF!,N35)=0,0,0),"   ")</f>
        <v>   </v>
      </c>
      <c r="P35" s="219"/>
    </row>
    <row r="36" spans="1:16" s="85" customFormat="1" ht="29.25" customHeight="1">
      <c r="A36" s="97"/>
      <c r="B36" s="98" t="s">
        <v>189</v>
      </c>
      <c r="C36" s="99"/>
      <c r="D36" s="100"/>
      <c r="E36" s="171"/>
      <c r="F36" s="171"/>
      <c r="G36" s="168"/>
      <c r="H36" s="168"/>
      <c r="I36" s="168"/>
      <c r="J36" s="231">
        <f t="shared" si="0"/>
      </c>
      <c r="K36" s="175"/>
      <c r="L36" s="175"/>
      <c r="M36" s="175"/>
      <c r="N36" s="231">
        <f t="shared" si="1"/>
      </c>
      <c r="O36" s="224" t="str">
        <f>IF(LEN(N36)&gt;0,VLOOKUP(N36,#REF!,7)-IF(COUNTIF(#REF!,N36)=0,0,0),"   ")</f>
        <v>   </v>
      </c>
      <c r="P36" s="219"/>
    </row>
    <row r="37" spans="1:16" s="85" customFormat="1" ht="29.25" customHeight="1">
      <c r="A37" s="97"/>
      <c r="B37" s="98" t="s">
        <v>190</v>
      </c>
      <c r="C37" s="99"/>
      <c r="D37" s="100"/>
      <c r="E37" s="171"/>
      <c r="F37" s="171"/>
      <c r="G37" s="168"/>
      <c r="H37" s="168"/>
      <c r="I37" s="168"/>
      <c r="J37" s="231">
        <f t="shared" si="0"/>
      </c>
      <c r="K37" s="175"/>
      <c r="L37" s="175"/>
      <c r="M37" s="175"/>
      <c r="N37" s="231">
        <f t="shared" si="1"/>
      </c>
      <c r="O37" s="224" t="str">
        <f>IF(LEN(N37)&gt;0,VLOOKUP(N37,#REF!,7)-IF(COUNTIF(#REF!,N37)=0,0,0),"   ")</f>
        <v>   </v>
      </c>
      <c r="P37" s="219"/>
    </row>
    <row r="38" spans="1:16" s="85" customFormat="1" ht="29.25" customHeight="1">
      <c r="A38" s="97"/>
      <c r="B38" s="98" t="s">
        <v>191</v>
      </c>
      <c r="C38" s="99"/>
      <c r="D38" s="100"/>
      <c r="E38" s="171"/>
      <c r="F38" s="171"/>
      <c r="G38" s="168"/>
      <c r="H38" s="168"/>
      <c r="I38" s="168"/>
      <c r="J38" s="231">
        <f t="shared" si="0"/>
      </c>
      <c r="K38" s="175"/>
      <c r="L38" s="175"/>
      <c r="M38" s="175"/>
      <c r="N38" s="231">
        <f t="shared" si="1"/>
      </c>
      <c r="O38" s="224" t="str">
        <f>IF(LEN(N38)&gt;0,VLOOKUP(N38,#REF!,7)-IF(COUNTIF(#REF!,N38)=0,0,0),"   ")</f>
        <v>   </v>
      </c>
      <c r="P38" s="219"/>
    </row>
    <row r="39" spans="1:16" s="85" customFormat="1" ht="29.25" customHeight="1">
      <c r="A39" s="97"/>
      <c r="B39" s="98" t="s">
        <v>192</v>
      </c>
      <c r="C39" s="99"/>
      <c r="D39" s="100"/>
      <c r="E39" s="171"/>
      <c r="F39" s="171"/>
      <c r="G39" s="168"/>
      <c r="H39" s="168"/>
      <c r="I39" s="168"/>
      <c r="J39" s="231">
        <f t="shared" si="0"/>
      </c>
      <c r="K39" s="175"/>
      <c r="L39" s="175"/>
      <c r="M39" s="175"/>
      <c r="N39" s="231">
        <f t="shared" si="1"/>
      </c>
      <c r="O39" s="224" t="str">
        <f>IF(LEN(N39)&gt;0,VLOOKUP(N39,#REF!,7)-IF(COUNTIF(#REF!,N39)=0,0,0),"   ")</f>
        <v>   </v>
      </c>
      <c r="P39" s="219"/>
    </row>
    <row r="40" spans="1:16" s="85" customFormat="1" ht="29.25" customHeight="1">
      <c r="A40" s="97"/>
      <c r="B40" s="98" t="s">
        <v>193</v>
      </c>
      <c r="C40" s="99"/>
      <c r="D40" s="100"/>
      <c r="E40" s="171"/>
      <c r="F40" s="171"/>
      <c r="G40" s="168"/>
      <c r="H40" s="168"/>
      <c r="I40" s="168"/>
      <c r="J40" s="231">
        <f t="shared" si="0"/>
      </c>
      <c r="K40" s="175"/>
      <c r="L40" s="175"/>
      <c r="M40" s="175"/>
      <c r="N40" s="231">
        <f t="shared" si="1"/>
      </c>
      <c r="O40" s="224" t="str">
        <f>IF(LEN(N40)&gt;0,VLOOKUP(N40,#REF!,7)-IF(COUNTIF(#REF!,N40)=0,0,0),"   ")</f>
        <v>   </v>
      </c>
      <c r="P40" s="219"/>
    </row>
    <row r="41" spans="1:16" s="85" customFormat="1" ht="29.25" customHeight="1">
      <c r="A41" s="97"/>
      <c r="B41" s="98" t="s">
        <v>194</v>
      </c>
      <c r="C41" s="99"/>
      <c r="D41" s="100"/>
      <c r="E41" s="171"/>
      <c r="F41" s="171"/>
      <c r="G41" s="168"/>
      <c r="H41" s="168"/>
      <c r="I41" s="168"/>
      <c r="J41" s="231">
        <f t="shared" si="0"/>
      </c>
      <c r="K41" s="175"/>
      <c r="L41" s="175"/>
      <c r="M41" s="175"/>
      <c r="N41" s="231">
        <f t="shared" si="1"/>
      </c>
      <c r="O41" s="224" t="str">
        <f>IF(LEN(N41)&gt;0,VLOOKUP(N41,#REF!,7)-IF(COUNTIF(#REF!,N41)=0,0,0),"   ")</f>
        <v>   </v>
      </c>
      <c r="P41" s="219"/>
    </row>
    <row r="42" spans="1:16" s="85" customFormat="1" ht="29.25" customHeight="1">
      <c r="A42" s="97"/>
      <c r="B42" s="98" t="s">
        <v>195</v>
      </c>
      <c r="C42" s="99"/>
      <c r="D42" s="100"/>
      <c r="E42" s="171"/>
      <c r="F42" s="171"/>
      <c r="G42" s="168"/>
      <c r="H42" s="168"/>
      <c r="I42" s="168"/>
      <c r="J42" s="231">
        <f t="shared" si="0"/>
      </c>
      <c r="K42" s="175"/>
      <c r="L42" s="175"/>
      <c r="M42" s="175"/>
      <c r="N42" s="231">
        <f t="shared" si="1"/>
      </c>
      <c r="O42" s="224" t="str">
        <f>IF(LEN(N42)&gt;0,VLOOKUP(N42,#REF!,7)-IF(COUNTIF(#REF!,N42)=0,0,0),"   ")</f>
        <v>   </v>
      </c>
      <c r="P42" s="219"/>
    </row>
    <row r="43" spans="1:16" s="85" customFormat="1" ht="29.25" customHeight="1">
      <c r="A43" s="97"/>
      <c r="B43" s="98" t="s">
        <v>196</v>
      </c>
      <c r="C43" s="99"/>
      <c r="D43" s="100"/>
      <c r="E43" s="171"/>
      <c r="F43" s="171"/>
      <c r="G43" s="168"/>
      <c r="H43" s="168"/>
      <c r="I43" s="168"/>
      <c r="J43" s="231">
        <f t="shared" si="0"/>
      </c>
      <c r="K43" s="175"/>
      <c r="L43" s="175"/>
      <c r="M43" s="175"/>
      <c r="N43" s="231">
        <f t="shared" si="1"/>
      </c>
      <c r="O43" s="224" t="str">
        <f>IF(LEN(N43)&gt;0,VLOOKUP(N43,#REF!,7)-IF(COUNTIF(#REF!,N43)=0,0,0),"   ")</f>
        <v>   </v>
      </c>
      <c r="P43" s="219"/>
    </row>
    <row r="44" spans="1:16" s="85" customFormat="1" ht="29.25" customHeight="1">
      <c r="A44" s="97"/>
      <c r="B44" s="98" t="s">
        <v>197</v>
      </c>
      <c r="C44" s="99"/>
      <c r="D44" s="100"/>
      <c r="E44" s="171"/>
      <c r="F44" s="171"/>
      <c r="G44" s="168"/>
      <c r="H44" s="168"/>
      <c r="I44" s="168"/>
      <c r="J44" s="231">
        <f t="shared" si="0"/>
      </c>
      <c r="K44" s="175"/>
      <c r="L44" s="175"/>
      <c r="M44" s="175"/>
      <c r="N44" s="231">
        <f t="shared" si="1"/>
      </c>
      <c r="O44" s="224" t="str">
        <f>IF(LEN(N44)&gt;0,VLOOKUP(N44,#REF!,7)-IF(COUNTIF(#REF!,N44)=0,0,0),"   ")</f>
        <v>   </v>
      </c>
      <c r="P44" s="219"/>
    </row>
    <row r="45" spans="1:16" s="85" customFormat="1" ht="29.25" customHeight="1">
      <c r="A45" s="97"/>
      <c r="B45" s="98" t="s">
        <v>198</v>
      </c>
      <c r="C45" s="99"/>
      <c r="D45" s="100"/>
      <c r="E45" s="171"/>
      <c r="F45" s="171"/>
      <c r="G45" s="168"/>
      <c r="H45" s="168"/>
      <c r="I45" s="168"/>
      <c r="J45" s="231">
        <f t="shared" si="0"/>
      </c>
      <c r="K45" s="175"/>
      <c r="L45" s="175"/>
      <c r="M45" s="175"/>
      <c r="N45" s="231">
        <f t="shared" si="1"/>
      </c>
      <c r="O45" s="224" t="str">
        <f>IF(LEN(N45)&gt;0,VLOOKUP(N45,#REF!,7)-IF(COUNTIF(#REF!,N45)=0,0,0),"   ")</f>
        <v>   </v>
      </c>
      <c r="P45" s="219"/>
    </row>
    <row r="46" spans="1:16" s="85" customFormat="1" ht="29.25" customHeight="1">
      <c r="A46" s="97"/>
      <c r="B46" s="98" t="s">
        <v>199</v>
      </c>
      <c r="C46" s="99"/>
      <c r="D46" s="100"/>
      <c r="E46" s="171"/>
      <c r="F46" s="171"/>
      <c r="G46" s="168"/>
      <c r="H46" s="168"/>
      <c r="I46" s="168"/>
      <c r="J46" s="231">
        <f t="shared" si="0"/>
      </c>
      <c r="K46" s="175"/>
      <c r="L46" s="175"/>
      <c r="M46" s="175"/>
      <c r="N46" s="231">
        <f t="shared" si="1"/>
      </c>
      <c r="O46" s="224" t="str">
        <f>IF(LEN(N46)&gt;0,VLOOKUP(N46,#REF!,7)-IF(COUNTIF(#REF!,N46)=0,0,0),"   ")</f>
        <v>   </v>
      </c>
      <c r="P46" s="219"/>
    </row>
    <row r="47" spans="1:16" s="85" customFormat="1" ht="29.25" customHeight="1" hidden="1">
      <c r="A47" s="97"/>
      <c r="B47" s="98" t="s">
        <v>200</v>
      </c>
      <c r="C47" s="99">
        <f>IF(ISERROR(VLOOKUP(B47,#REF!,2,0)),"",(VLOOKUP(B47,#REF!,2,0)))</f>
      </c>
      <c r="D47" s="100">
        <f>IF(ISERROR(VLOOKUP(B47,#REF!,4,0)),"",(VLOOKUP(B47,#REF!,4,0)))</f>
      </c>
      <c r="E47" s="171">
        <f>IF(ISERROR(VLOOKUP(B47,#REF!,5,0)),"",(VLOOKUP(B47,#REF!,5,0)))</f>
      </c>
      <c r="F47" s="171">
        <f>IF(ISERROR(VLOOKUP(B47,#REF!,6,0)),"",(VLOOKUP(B47,#REF!,6,0)))</f>
      </c>
      <c r="G47" s="168"/>
      <c r="H47" s="168"/>
      <c r="I47" s="168"/>
      <c r="J47" s="231">
        <f t="shared" si="0"/>
      </c>
      <c r="K47" s="175"/>
      <c r="L47" s="175"/>
      <c r="M47" s="175"/>
      <c r="N47" s="231">
        <f t="shared" si="1"/>
      </c>
      <c r="O47" s="224" t="str">
        <f>IF(LEN(N47)&gt;0,VLOOKUP(N47,#REF!,7)-IF(COUNTIF(#REF!,N47)=0,0,0),"   ")</f>
        <v>   </v>
      </c>
      <c r="P47" s="219"/>
    </row>
    <row r="48" spans="1:16" s="88" customFormat="1" ht="29.25" customHeight="1">
      <c r="A48" s="86"/>
      <c r="B48" s="86"/>
      <c r="C48" s="86"/>
      <c r="D48" s="87"/>
      <c r="E48" s="86"/>
      <c r="N48" s="89"/>
      <c r="O48" s="86"/>
      <c r="P48" s="86"/>
    </row>
    <row r="49" spans="1:16" s="88" customFormat="1" ht="29.25" customHeight="1">
      <c r="A49" s="385" t="s">
        <v>4</v>
      </c>
      <c r="B49" s="385"/>
      <c r="C49" s="385"/>
      <c r="D49" s="385"/>
      <c r="E49" s="90" t="s">
        <v>0</v>
      </c>
      <c r="F49" s="90" t="s">
        <v>1</v>
      </c>
      <c r="G49" s="383" t="s">
        <v>2</v>
      </c>
      <c r="H49" s="383"/>
      <c r="I49" s="383"/>
      <c r="J49" s="383"/>
      <c r="K49" s="383"/>
      <c r="L49" s="383"/>
      <c r="M49" s="383"/>
      <c r="N49" s="383" t="s">
        <v>3</v>
      </c>
      <c r="O49" s="383"/>
      <c r="P49" s="90"/>
    </row>
    <row r="65536" ht="51">
      <c r="A65536" s="91" t="s">
        <v>330</v>
      </c>
    </row>
  </sheetData>
  <sheetProtection/>
  <mergeCells count="21">
    <mergeCell ref="N49:O49"/>
    <mergeCell ref="N5:O5"/>
    <mergeCell ref="K4:L4"/>
    <mergeCell ref="P6:P7"/>
    <mergeCell ref="O6:O7"/>
    <mergeCell ref="N6:N7"/>
    <mergeCell ref="D4:E4"/>
    <mergeCell ref="G6:M6"/>
    <mergeCell ref="A1:P1"/>
    <mergeCell ref="A2:P2"/>
    <mergeCell ref="A3:C3"/>
    <mergeCell ref="D3:E3"/>
    <mergeCell ref="A4:C4"/>
    <mergeCell ref="D6:D7"/>
    <mergeCell ref="M4:O4"/>
    <mergeCell ref="F6:F7"/>
    <mergeCell ref="E6:E7"/>
    <mergeCell ref="G49:M49"/>
    <mergeCell ref="A49:D49"/>
    <mergeCell ref="A6:A7"/>
    <mergeCell ref="C6:C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4.xml><?xml version="1.0" encoding="utf-8"?>
<worksheet xmlns="http://schemas.openxmlformats.org/spreadsheetml/2006/main" xmlns:r="http://schemas.openxmlformats.org/officeDocument/2006/relationships">
  <sheetPr>
    <tabColor rgb="FF7030A0"/>
  </sheetPr>
  <dimension ref="A1:U65536"/>
  <sheetViews>
    <sheetView view="pageBreakPreview" zoomScale="90" zoomScaleSheetLayoutView="90" zoomScalePageLayoutView="0" workbookViewId="0" topLeftCell="A1">
      <selection activeCell="O10" sqref="O10"/>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22.8515625" style="54" customWidth="1"/>
    <col min="6" max="6" width="9.28125" style="21" customWidth="1"/>
    <col min="7" max="7" width="7.57421875" style="29" customWidth="1"/>
    <col min="8" max="8" width="2.140625" style="21" customWidth="1"/>
    <col min="9" max="9" width="4.421875" style="28" customWidth="1"/>
    <col min="10" max="10" width="9.8515625" style="28" hidden="1" customWidth="1"/>
    <col min="11" max="11" width="6.57421875" style="28" customWidth="1"/>
    <col min="12" max="12" width="12.7109375" style="30" customWidth="1"/>
    <col min="13" max="13" width="14.7109375" style="58" bestFit="1" customWidth="1"/>
    <col min="14" max="14" width="26.8515625" style="58" customWidth="1"/>
    <col min="15" max="15" width="10.421875" style="21" customWidth="1"/>
    <col min="16" max="16" width="7.7109375" style="21" customWidth="1"/>
    <col min="17" max="17" width="5.7109375" style="21" customWidth="1"/>
    <col min="18" max="19" width="9.140625" style="21" customWidth="1"/>
    <col min="20" max="20" width="7.7109375" style="202" bestFit="1" customWidth="1"/>
    <col min="21" max="21" width="4.421875" style="198" bestFit="1" customWidth="1"/>
    <col min="22" max="16384" width="9.140625" style="21" customWidth="1"/>
  </cols>
  <sheetData>
    <row r="1" spans="1:21" s="10" customFormat="1" ht="53.25" customHeight="1">
      <c r="A1" s="369" t="str">
        <f>(BİLGİLERİ!A2)</f>
        <v>Atletizm Federasyonu                                                                                                                                                                                                                                                   Ankara Atletizm İl Temsilciliği</v>
      </c>
      <c r="B1" s="369"/>
      <c r="C1" s="369"/>
      <c r="D1" s="369"/>
      <c r="E1" s="369"/>
      <c r="F1" s="369"/>
      <c r="G1" s="369"/>
      <c r="H1" s="369"/>
      <c r="I1" s="369"/>
      <c r="J1" s="369"/>
      <c r="K1" s="369"/>
      <c r="L1" s="369"/>
      <c r="M1" s="369"/>
      <c r="N1" s="369"/>
      <c r="O1" s="369"/>
      <c r="P1" s="369"/>
      <c r="T1" s="201"/>
      <c r="U1" s="197"/>
    </row>
    <row r="2" spans="1:21" s="10" customFormat="1" ht="24.75" customHeight="1">
      <c r="A2" s="425" t="str">
        <f>BİLGİLERİ!F19</f>
        <v>Çoklu Branşlar Federasyon Deneme Yarışmaları</v>
      </c>
      <c r="B2" s="425"/>
      <c r="C2" s="425"/>
      <c r="D2" s="425"/>
      <c r="E2" s="425"/>
      <c r="F2" s="425"/>
      <c r="G2" s="425"/>
      <c r="H2" s="425"/>
      <c r="I2" s="425"/>
      <c r="J2" s="425"/>
      <c r="K2" s="425"/>
      <c r="L2" s="425"/>
      <c r="M2" s="425"/>
      <c r="N2" s="425"/>
      <c r="O2" s="425"/>
      <c r="P2" s="425"/>
      <c r="T2" s="201"/>
      <c r="U2" s="197"/>
    </row>
    <row r="3" spans="1:21" s="12" customFormat="1" ht="21.75" customHeight="1">
      <c r="A3" s="371" t="s">
        <v>83</v>
      </c>
      <c r="B3" s="371"/>
      <c r="C3" s="371"/>
      <c r="D3" s="372" t="str">
        <f>'YARIŞMA PROGRAMI'!C8</f>
        <v>1500 Metre</v>
      </c>
      <c r="E3" s="372"/>
      <c r="F3" s="373"/>
      <c r="G3" s="373"/>
      <c r="H3" s="11"/>
      <c r="I3" s="368"/>
      <c r="J3" s="368"/>
      <c r="K3" s="368"/>
      <c r="L3" s="368"/>
      <c r="M3" s="83"/>
      <c r="N3" s="366"/>
      <c r="O3" s="366"/>
      <c r="P3" s="366"/>
      <c r="T3" s="201"/>
      <c r="U3" s="197"/>
    </row>
    <row r="4" spans="1:21" s="12" customFormat="1" ht="17.25" customHeight="1">
      <c r="A4" s="376" t="s">
        <v>74</v>
      </c>
      <c r="B4" s="376"/>
      <c r="C4" s="376"/>
      <c r="D4" s="377" t="str">
        <f>BİLGİLERİ!F21</f>
        <v>Genç Erkekler Dekatlon</v>
      </c>
      <c r="E4" s="377"/>
      <c r="F4" s="34"/>
      <c r="G4" s="34"/>
      <c r="H4" s="34"/>
      <c r="I4" s="34"/>
      <c r="J4" s="34"/>
      <c r="K4" s="34"/>
      <c r="L4" s="35"/>
      <c r="M4" s="84" t="s">
        <v>81</v>
      </c>
      <c r="N4" s="367" t="str">
        <f>'YARIŞMA PROGRAMI'!D8</f>
        <v>15 Haziran 2014 - 18.40</v>
      </c>
      <c r="O4" s="367"/>
      <c r="P4" s="367"/>
      <c r="T4" s="201"/>
      <c r="U4" s="197"/>
    </row>
    <row r="5" spans="1:21" s="10" customFormat="1" ht="19.5" customHeight="1">
      <c r="A5" s="13"/>
      <c r="B5" s="13"/>
      <c r="C5" s="14"/>
      <c r="D5" s="15"/>
      <c r="E5" s="16"/>
      <c r="F5" s="16"/>
      <c r="G5" s="16"/>
      <c r="H5" s="16"/>
      <c r="I5" s="13"/>
      <c r="J5" s="13"/>
      <c r="K5" s="13"/>
      <c r="L5" s="17"/>
      <c r="M5" s="18"/>
      <c r="N5" s="365">
        <f ca="1">NOW()</f>
        <v>41805.824586574076</v>
      </c>
      <c r="O5" s="365"/>
      <c r="P5" s="365"/>
      <c r="T5" s="201"/>
      <c r="U5" s="197"/>
    </row>
    <row r="6" spans="1:21" s="19" customFormat="1" ht="24.75" customHeight="1">
      <c r="A6" s="378" t="s">
        <v>11</v>
      </c>
      <c r="B6" s="380" t="s">
        <v>69</v>
      </c>
      <c r="C6" s="382" t="s">
        <v>80</v>
      </c>
      <c r="D6" s="379" t="s">
        <v>13</v>
      </c>
      <c r="E6" s="379" t="s">
        <v>160</v>
      </c>
      <c r="F6" s="379" t="s">
        <v>14</v>
      </c>
      <c r="G6" s="374" t="s">
        <v>205</v>
      </c>
      <c r="I6" s="213" t="s">
        <v>15</v>
      </c>
      <c r="J6" s="214"/>
      <c r="K6" s="214"/>
      <c r="L6" s="214"/>
      <c r="M6" s="214"/>
      <c r="N6" s="214"/>
      <c r="O6" s="214"/>
      <c r="P6" s="215"/>
      <c r="T6" s="202"/>
      <c r="U6" s="198"/>
    </row>
    <row r="7" spans="1:16" ht="26.25" customHeight="1">
      <c r="A7" s="378"/>
      <c r="B7" s="381"/>
      <c r="C7" s="382"/>
      <c r="D7" s="379"/>
      <c r="E7" s="379"/>
      <c r="F7" s="379"/>
      <c r="G7" s="375"/>
      <c r="H7" s="20"/>
      <c r="I7" s="51" t="s">
        <v>11</v>
      </c>
      <c r="J7" s="48" t="s">
        <v>70</v>
      </c>
      <c r="K7" s="48" t="s">
        <v>69</v>
      </c>
      <c r="L7" s="49" t="s">
        <v>12</v>
      </c>
      <c r="M7" s="50" t="s">
        <v>13</v>
      </c>
      <c r="N7" s="50" t="s">
        <v>160</v>
      </c>
      <c r="O7" s="243" t="s">
        <v>14</v>
      </c>
      <c r="P7" s="48" t="s">
        <v>27</v>
      </c>
    </row>
    <row r="8" spans="1:21" s="19" customFormat="1" ht="37.5" customHeight="1">
      <c r="A8" s="23">
        <v>1</v>
      </c>
      <c r="B8" s="249">
        <v>548</v>
      </c>
      <c r="C8" s="250">
        <v>35094</v>
      </c>
      <c r="D8" s="251" t="s">
        <v>394</v>
      </c>
      <c r="E8" s="251" t="s">
        <v>398</v>
      </c>
      <c r="F8" s="169">
        <v>51192</v>
      </c>
      <c r="G8" s="238">
        <v>493</v>
      </c>
      <c r="H8" s="22"/>
      <c r="I8" s="97">
        <v>1</v>
      </c>
      <c r="J8" s="98" t="s">
        <v>163</v>
      </c>
      <c r="K8" s="25">
        <v>548</v>
      </c>
      <c r="L8" s="254">
        <v>35094</v>
      </c>
      <c r="M8" s="255" t="s">
        <v>394</v>
      </c>
      <c r="N8" s="255" t="s">
        <v>398</v>
      </c>
      <c r="O8" s="169">
        <v>51192</v>
      </c>
      <c r="P8" s="25">
        <v>1</v>
      </c>
      <c r="T8" s="202"/>
      <c r="U8" s="198"/>
    </row>
    <row r="9" spans="1:21" s="19" customFormat="1" ht="37.5" customHeight="1">
      <c r="A9" s="23">
        <v>2</v>
      </c>
      <c r="B9" s="25">
        <v>547</v>
      </c>
      <c r="C9" s="26">
        <v>35678</v>
      </c>
      <c r="D9" s="52" t="s">
        <v>395</v>
      </c>
      <c r="E9" s="52" t="s">
        <v>396</v>
      </c>
      <c r="F9" s="27">
        <v>53960</v>
      </c>
      <c r="G9" s="238">
        <v>353</v>
      </c>
      <c r="H9" s="22"/>
      <c r="I9" s="97">
        <v>2</v>
      </c>
      <c r="J9" s="98" t="s">
        <v>161</v>
      </c>
      <c r="K9" s="25">
        <v>547</v>
      </c>
      <c r="L9" s="254">
        <v>35678</v>
      </c>
      <c r="M9" s="255" t="s">
        <v>395</v>
      </c>
      <c r="N9" s="255" t="s">
        <v>396</v>
      </c>
      <c r="O9" s="27">
        <v>53960</v>
      </c>
      <c r="P9" s="25">
        <v>2</v>
      </c>
      <c r="T9" s="202"/>
      <c r="U9" s="198"/>
    </row>
    <row r="10" spans="1:21" s="19" customFormat="1" ht="37.5" customHeight="1">
      <c r="A10" s="23" t="s">
        <v>431</v>
      </c>
      <c r="B10" s="25"/>
      <c r="C10" s="26"/>
      <c r="D10" s="52"/>
      <c r="E10" s="52"/>
      <c r="F10" s="27"/>
      <c r="G10" s="238"/>
      <c r="H10" s="22"/>
      <c r="I10" s="23">
        <v>3</v>
      </c>
      <c r="J10" s="24" t="s">
        <v>45</v>
      </c>
      <c r="K10" s="249"/>
      <c r="L10" s="250"/>
      <c r="M10" s="251"/>
      <c r="N10" s="251"/>
      <c r="O10" s="169"/>
      <c r="P10" s="25"/>
      <c r="T10" s="202"/>
      <c r="U10" s="198"/>
    </row>
    <row r="11" spans="1:21" s="19" customFormat="1" ht="37.5" customHeight="1">
      <c r="A11" s="23"/>
      <c r="B11" s="23"/>
      <c r="C11" s="26"/>
      <c r="D11" s="221"/>
      <c r="E11" s="222"/>
      <c r="F11" s="27"/>
      <c r="G11" s="238"/>
      <c r="H11" s="22"/>
      <c r="I11" s="23">
        <v>4</v>
      </c>
      <c r="J11" s="24" t="s">
        <v>46</v>
      </c>
      <c r="K11" s="25"/>
      <c r="L11" s="26"/>
      <c r="M11" s="52"/>
      <c r="N11" s="52"/>
      <c r="O11" s="27"/>
      <c r="P11" s="25"/>
      <c r="T11" s="202"/>
      <c r="U11" s="198"/>
    </row>
    <row r="12" spans="1:21" s="19" customFormat="1" ht="37.5" customHeight="1">
      <c r="A12" s="23"/>
      <c r="B12" s="23"/>
      <c r="C12" s="26"/>
      <c r="D12" s="221"/>
      <c r="E12" s="222"/>
      <c r="F12" s="27"/>
      <c r="G12" s="238"/>
      <c r="H12" s="22"/>
      <c r="I12" s="23">
        <v>5</v>
      </c>
      <c r="J12" s="24" t="s">
        <v>47</v>
      </c>
      <c r="K12" s="25"/>
      <c r="L12" s="26"/>
      <c r="M12" s="52"/>
      <c r="N12" s="52"/>
      <c r="O12" s="27"/>
      <c r="P12" s="25"/>
      <c r="T12" s="202"/>
      <c r="U12" s="198"/>
    </row>
    <row r="13" spans="1:21" s="19" customFormat="1" ht="37.5" customHeight="1">
      <c r="A13" s="23"/>
      <c r="B13" s="23"/>
      <c r="C13" s="26"/>
      <c r="D13" s="221"/>
      <c r="E13" s="222"/>
      <c r="F13" s="27"/>
      <c r="G13" s="238"/>
      <c r="H13" s="22"/>
      <c r="I13" s="23">
        <v>6</v>
      </c>
      <c r="J13" s="24" t="s">
        <v>48</v>
      </c>
      <c r="K13" s="25"/>
      <c r="L13" s="26"/>
      <c r="M13" s="52"/>
      <c r="N13" s="52"/>
      <c r="O13" s="27"/>
      <c r="P13" s="25"/>
      <c r="T13" s="202"/>
      <c r="U13" s="198"/>
    </row>
    <row r="14" spans="1:21" s="19" customFormat="1" ht="37.5" customHeight="1">
      <c r="A14" s="23"/>
      <c r="B14" s="23"/>
      <c r="C14" s="26"/>
      <c r="D14" s="221"/>
      <c r="E14" s="222"/>
      <c r="F14" s="27"/>
      <c r="G14" s="238"/>
      <c r="H14" s="22"/>
      <c r="I14" s="23">
        <v>7</v>
      </c>
      <c r="J14" s="24" t="s">
        <v>215</v>
      </c>
      <c r="K14" s="25"/>
      <c r="L14" s="26"/>
      <c r="M14" s="52"/>
      <c r="N14" s="52"/>
      <c r="O14" s="27"/>
      <c r="P14" s="25"/>
      <c r="T14" s="202"/>
      <c r="U14" s="198"/>
    </row>
    <row r="15" spans="1:21" s="19" customFormat="1" ht="37.5" customHeight="1">
      <c r="A15" s="23"/>
      <c r="B15" s="23"/>
      <c r="C15" s="26"/>
      <c r="D15" s="221"/>
      <c r="E15" s="222"/>
      <c r="F15" s="27"/>
      <c r="G15" s="238"/>
      <c r="H15" s="22"/>
      <c r="I15" s="23">
        <v>8</v>
      </c>
      <c r="J15" s="24" t="s">
        <v>216</v>
      </c>
      <c r="K15" s="25"/>
      <c r="L15" s="26"/>
      <c r="M15" s="52"/>
      <c r="N15" s="52"/>
      <c r="O15" s="27"/>
      <c r="P15" s="25"/>
      <c r="T15" s="202"/>
      <c r="U15" s="198"/>
    </row>
    <row r="16" spans="1:21" s="19" customFormat="1" ht="37.5" customHeight="1">
      <c r="A16" s="23"/>
      <c r="B16" s="23"/>
      <c r="C16" s="26"/>
      <c r="D16" s="221"/>
      <c r="E16" s="222"/>
      <c r="F16" s="27"/>
      <c r="G16" s="238"/>
      <c r="H16" s="22"/>
      <c r="I16" s="213" t="s">
        <v>16</v>
      </c>
      <c r="J16" s="214"/>
      <c r="K16" s="214"/>
      <c r="L16" s="214"/>
      <c r="M16" s="214"/>
      <c r="N16" s="214"/>
      <c r="O16" s="214"/>
      <c r="P16" s="215"/>
      <c r="T16" s="202"/>
      <c r="U16" s="198"/>
    </row>
    <row r="17" spans="1:21" s="19" customFormat="1" ht="37.5" customHeight="1">
      <c r="A17" s="23"/>
      <c r="B17" s="23"/>
      <c r="C17" s="26"/>
      <c r="D17" s="221"/>
      <c r="E17" s="222"/>
      <c r="F17" s="27"/>
      <c r="G17" s="238"/>
      <c r="H17" s="22"/>
      <c r="I17" s="51" t="s">
        <v>11</v>
      </c>
      <c r="J17" s="48" t="s">
        <v>70</v>
      </c>
      <c r="K17" s="48" t="s">
        <v>69</v>
      </c>
      <c r="L17" s="49" t="s">
        <v>12</v>
      </c>
      <c r="M17" s="50" t="s">
        <v>13</v>
      </c>
      <c r="N17" s="50" t="s">
        <v>160</v>
      </c>
      <c r="O17" s="243" t="s">
        <v>14</v>
      </c>
      <c r="P17" s="48" t="s">
        <v>27</v>
      </c>
      <c r="T17" s="202"/>
      <c r="U17" s="198"/>
    </row>
    <row r="18" spans="1:21" s="19" customFormat="1" ht="37.5" customHeight="1">
      <c r="A18" s="23"/>
      <c r="B18" s="23"/>
      <c r="C18" s="26"/>
      <c r="D18" s="221"/>
      <c r="E18" s="222"/>
      <c r="F18" s="27"/>
      <c r="G18" s="238"/>
      <c r="H18" s="22"/>
      <c r="I18" s="23">
        <v>1</v>
      </c>
      <c r="J18" s="24" t="s">
        <v>49</v>
      </c>
      <c r="K18" s="25"/>
      <c r="L18" s="26"/>
      <c r="M18" s="52"/>
      <c r="N18" s="52"/>
      <c r="O18" s="27"/>
      <c r="P18" s="25"/>
      <c r="T18" s="202"/>
      <c r="U18" s="198"/>
    </row>
    <row r="19" spans="1:21" s="19" customFormat="1" ht="37.5" customHeight="1">
      <c r="A19" s="23"/>
      <c r="B19" s="23"/>
      <c r="C19" s="26"/>
      <c r="D19" s="221"/>
      <c r="E19" s="222"/>
      <c r="F19" s="27"/>
      <c r="G19" s="238"/>
      <c r="H19" s="22"/>
      <c r="I19" s="23">
        <v>2</v>
      </c>
      <c r="J19" s="24" t="s">
        <v>44</v>
      </c>
      <c r="K19" s="25"/>
      <c r="L19" s="26"/>
      <c r="M19" s="52"/>
      <c r="N19" s="52"/>
      <c r="O19" s="27"/>
      <c r="P19" s="25"/>
      <c r="T19" s="202"/>
      <c r="U19" s="198"/>
    </row>
    <row r="20" spans="1:21" s="19" customFormat="1" ht="37.5" customHeight="1">
      <c r="A20" s="23"/>
      <c r="B20" s="23"/>
      <c r="C20" s="26"/>
      <c r="D20" s="221"/>
      <c r="E20" s="222"/>
      <c r="F20" s="27"/>
      <c r="G20" s="238"/>
      <c r="H20" s="22"/>
      <c r="I20" s="23">
        <v>3</v>
      </c>
      <c r="J20" s="24" t="s">
        <v>50</v>
      </c>
      <c r="K20" s="25"/>
      <c r="L20" s="26"/>
      <c r="M20" s="52"/>
      <c r="N20" s="52"/>
      <c r="O20" s="27"/>
      <c r="P20" s="25"/>
      <c r="T20" s="202"/>
      <c r="U20" s="198"/>
    </row>
    <row r="21" spans="1:21" s="19" customFormat="1" ht="37.5" customHeight="1">
      <c r="A21" s="23"/>
      <c r="B21" s="23"/>
      <c r="C21" s="26"/>
      <c r="D21" s="221"/>
      <c r="E21" s="222"/>
      <c r="F21" s="27"/>
      <c r="G21" s="238"/>
      <c r="H21" s="22"/>
      <c r="I21" s="23">
        <v>4</v>
      </c>
      <c r="J21" s="24" t="s">
        <v>51</v>
      </c>
      <c r="K21" s="25"/>
      <c r="L21" s="26"/>
      <c r="M21" s="52"/>
      <c r="N21" s="52"/>
      <c r="O21" s="27"/>
      <c r="P21" s="25"/>
      <c r="T21" s="202"/>
      <c r="U21" s="198"/>
    </row>
    <row r="22" spans="1:21" s="19" customFormat="1" ht="37.5" customHeight="1">
      <c r="A22" s="23"/>
      <c r="B22" s="23"/>
      <c r="C22" s="26"/>
      <c r="D22" s="221"/>
      <c r="E22" s="222"/>
      <c r="F22" s="27"/>
      <c r="G22" s="238"/>
      <c r="H22" s="22"/>
      <c r="I22" s="23">
        <v>5</v>
      </c>
      <c r="J22" s="24" t="s">
        <v>52</v>
      </c>
      <c r="K22" s="25"/>
      <c r="L22" s="26"/>
      <c r="M22" s="52"/>
      <c r="N22" s="52"/>
      <c r="O22" s="27"/>
      <c r="P22" s="25"/>
      <c r="T22" s="202"/>
      <c r="U22" s="198"/>
    </row>
    <row r="23" spans="1:21" s="19" customFormat="1" ht="37.5" customHeight="1">
      <c r="A23" s="23"/>
      <c r="B23" s="23"/>
      <c r="C23" s="26"/>
      <c r="D23" s="221"/>
      <c r="E23" s="222"/>
      <c r="F23" s="27"/>
      <c r="G23" s="238"/>
      <c r="H23" s="22"/>
      <c r="I23" s="23">
        <v>6</v>
      </c>
      <c r="J23" s="24" t="s">
        <v>53</v>
      </c>
      <c r="K23" s="25"/>
      <c r="L23" s="26"/>
      <c r="M23" s="52"/>
      <c r="N23" s="52"/>
      <c r="O23" s="27"/>
      <c r="P23" s="25"/>
      <c r="T23" s="202"/>
      <c r="U23" s="198"/>
    </row>
    <row r="24" spans="1:21" s="19" customFormat="1" ht="37.5" customHeight="1">
      <c r="A24" s="23"/>
      <c r="B24" s="23"/>
      <c r="C24" s="26"/>
      <c r="D24" s="221"/>
      <c r="E24" s="222"/>
      <c r="F24" s="27"/>
      <c r="G24" s="238"/>
      <c r="H24" s="22"/>
      <c r="I24" s="23">
        <v>7</v>
      </c>
      <c r="J24" s="24" t="s">
        <v>217</v>
      </c>
      <c r="K24" s="25"/>
      <c r="L24" s="26"/>
      <c r="M24" s="52"/>
      <c r="N24" s="52"/>
      <c r="O24" s="27"/>
      <c r="P24" s="25"/>
      <c r="T24" s="202"/>
      <c r="U24" s="198"/>
    </row>
    <row r="25" spans="1:21" s="19" customFormat="1" ht="37.5" customHeight="1">
      <c r="A25" s="23"/>
      <c r="B25" s="23"/>
      <c r="C25" s="26"/>
      <c r="D25" s="221"/>
      <c r="E25" s="222"/>
      <c r="F25" s="27"/>
      <c r="G25" s="238"/>
      <c r="H25" s="22"/>
      <c r="I25" s="23">
        <v>8</v>
      </c>
      <c r="J25" s="24" t="s">
        <v>218</v>
      </c>
      <c r="K25" s="25"/>
      <c r="L25" s="26"/>
      <c r="M25" s="52"/>
      <c r="N25" s="52"/>
      <c r="O25" s="27"/>
      <c r="P25" s="25"/>
      <c r="T25" s="202"/>
      <c r="U25" s="198"/>
    </row>
    <row r="26" spans="1:21" s="19" customFormat="1" ht="37.5" customHeight="1">
      <c r="A26" s="23"/>
      <c r="B26" s="23"/>
      <c r="C26" s="26"/>
      <c r="D26" s="221"/>
      <c r="E26" s="222"/>
      <c r="F26" s="27"/>
      <c r="G26" s="238"/>
      <c r="H26" s="22"/>
      <c r="I26" s="213" t="s">
        <v>17</v>
      </c>
      <c r="J26" s="214"/>
      <c r="K26" s="214"/>
      <c r="L26" s="214"/>
      <c r="M26" s="214"/>
      <c r="N26" s="214"/>
      <c r="O26" s="214"/>
      <c r="P26" s="215"/>
      <c r="T26" s="202"/>
      <c r="U26" s="198"/>
    </row>
    <row r="27" spans="1:21" s="19" customFormat="1" ht="37.5" customHeight="1">
      <c r="A27" s="23"/>
      <c r="B27" s="23"/>
      <c r="C27" s="26"/>
      <c r="D27" s="221"/>
      <c r="E27" s="222"/>
      <c r="F27" s="27"/>
      <c r="G27" s="238"/>
      <c r="H27" s="22"/>
      <c r="I27" s="51" t="s">
        <v>11</v>
      </c>
      <c r="J27" s="48" t="s">
        <v>70</v>
      </c>
      <c r="K27" s="48" t="s">
        <v>69</v>
      </c>
      <c r="L27" s="49" t="s">
        <v>12</v>
      </c>
      <c r="M27" s="50" t="s">
        <v>13</v>
      </c>
      <c r="N27" s="50" t="s">
        <v>160</v>
      </c>
      <c r="O27" s="243" t="s">
        <v>14</v>
      </c>
      <c r="P27" s="48" t="s">
        <v>27</v>
      </c>
      <c r="T27" s="202"/>
      <c r="U27" s="198"/>
    </row>
    <row r="28" spans="1:21" s="19" customFormat="1" ht="37.5" customHeight="1">
      <c r="A28" s="23"/>
      <c r="B28" s="23"/>
      <c r="C28" s="26"/>
      <c r="D28" s="221"/>
      <c r="E28" s="222"/>
      <c r="F28" s="27"/>
      <c r="G28" s="238"/>
      <c r="H28" s="22"/>
      <c r="I28" s="23">
        <v>1</v>
      </c>
      <c r="J28" s="24" t="s">
        <v>54</v>
      </c>
      <c r="K28" s="25"/>
      <c r="L28" s="26"/>
      <c r="M28" s="52"/>
      <c r="N28" s="52"/>
      <c r="O28" s="27"/>
      <c r="P28" s="25"/>
      <c r="T28" s="202"/>
      <c r="U28" s="198"/>
    </row>
    <row r="29" spans="1:21" s="19" customFormat="1" ht="37.5" customHeight="1">
      <c r="A29" s="23"/>
      <c r="B29" s="23"/>
      <c r="C29" s="26"/>
      <c r="D29" s="221"/>
      <c r="E29" s="222"/>
      <c r="F29" s="27"/>
      <c r="G29" s="238"/>
      <c r="H29" s="22"/>
      <c r="I29" s="23">
        <v>2</v>
      </c>
      <c r="J29" s="24" t="s">
        <v>55</v>
      </c>
      <c r="K29" s="25"/>
      <c r="L29" s="26"/>
      <c r="M29" s="52"/>
      <c r="N29" s="52"/>
      <c r="O29" s="27"/>
      <c r="P29" s="25"/>
      <c r="T29" s="202"/>
      <c r="U29" s="198"/>
    </row>
    <row r="30" spans="1:21" s="19" customFormat="1" ht="37.5" customHeight="1">
      <c r="A30" s="23"/>
      <c r="B30" s="23"/>
      <c r="C30" s="26"/>
      <c r="D30" s="221"/>
      <c r="E30" s="222"/>
      <c r="F30" s="27"/>
      <c r="G30" s="238"/>
      <c r="H30" s="22"/>
      <c r="I30" s="23">
        <v>3</v>
      </c>
      <c r="J30" s="24" t="s">
        <v>56</v>
      </c>
      <c r="K30" s="25"/>
      <c r="L30" s="26"/>
      <c r="M30" s="52"/>
      <c r="N30" s="52"/>
      <c r="O30" s="27"/>
      <c r="P30" s="25"/>
      <c r="T30" s="202"/>
      <c r="U30" s="198"/>
    </row>
    <row r="31" spans="1:21" s="19" customFormat="1" ht="37.5" customHeight="1">
      <c r="A31" s="23"/>
      <c r="B31" s="23"/>
      <c r="C31" s="26"/>
      <c r="D31" s="221"/>
      <c r="E31" s="222"/>
      <c r="F31" s="27"/>
      <c r="G31" s="238"/>
      <c r="H31" s="22"/>
      <c r="I31" s="23">
        <v>4</v>
      </c>
      <c r="J31" s="24" t="s">
        <v>57</v>
      </c>
      <c r="K31" s="25"/>
      <c r="L31" s="26"/>
      <c r="M31" s="52"/>
      <c r="N31" s="52"/>
      <c r="O31" s="27"/>
      <c r="P31" s="25"/>
      <c r="T31" s="202"/>
      <c r="U31" s="198"/>
    </row>
    <row r="32" spans="1:21" s="19" customFormat="1" ht="37.5" customHeight="1">
      <c r="A32" s="23"/>
      <c r="B32" s="23"/>
      <c r="C32" s="26"/>
      <c r="D32" s="221"/>
      <c r="E32" s="222"/>
      <c r="F32" s="27"/>
      <c r="G32" s="238"/>
      <c r="H32" s="22"/>
      <c r="I32" s="23">
        <v>5</v>
      </c>
      <c r="J32" s="24" t="s">
        <v>58</v>
      </c>
      <c r="K32" s="25"/>
      <c r="L32" s="26"/>
      <c r="M32" s="52"/>
      <c r="N32" s="52"/>
      <c r="O32" s="27"/>
      <c r="P32" s="25"/>
      <c r="T32" s="202"/>
      <c r="U32" s="198"/>
    </row>
    <row r="33" spans="1:21" s="19" customFormat="1" ht="37.5" customHeight="1">
      <c r="A33" s="23"/>
      <c r="B33" s="23"/>
      <c r="C33" s="26"/>
      <c r="D33" s="221"/>
      <c r="E33" s="222"/>
      <c r="F33" s="27"/>
      <c r="G33" s="238"/>
      <c r="H33" s="22"/>
      <c r="I33" s="23">
        <v>6</v>
      </c>
      <c r="J33" s="24" t="s">
        <v>59</v>
      </c>
      <c r="K33" s="25"/>
      <c r="L33" s="26"/>
      <c r="M33" s="52"/>
      <c r="N33" s="52"/>
      <c r="O33" s="27"/>
      <c r="P33" s="25"/>
      <c r="T33" s="202"/>
      <c r="U33" s="198"/>
    </row>
    <row r="34" spans="1:21" s="19" customFormat="1" ht="37.5" customHeight="1">
      <c r="A34" s="23"/>
      <c r="B34" s="23"/>
      <c r="C34" s="26"/>
      <c r="D34" s="221"/>
      <c r="E34" s="222"/>
      <c r="F34" s="27"/>
      <c r="G34" s="238"/>
      <c r="H34" s="22"/>
      <c r="I34" s="23">
        <v>7</v>
      </c>
      <c r="J34" s="24" t="s">
        <v>219</v>
      </c>
      <c r="K34" s="25"/>
      <c r="L34" s="26"/>
      <c r="M34" s="52"/>
      <c r="N34" s="52"/>
      <c r="O34" s="27"/>
      <c r="P34" s="25"/>
      <c r="T34" s="202"/>
      <c r="U34" s="198"/>
    </row>
    <row r="35" spans="1:21" s="19" customFormat="1" ht="37.5" customHeight="1">
      <c r="A35" s="23"/>
      <c r="B35" s="23"/>
      <c r="C35" s="26"/>
      <c r="D35" s="221"/>
      <c r="E35" s="222"/>
      <c r="F35" s="27"/>
      <c r="G35" s="238"/>
      <c r="H35" s="22"/>
      <c r="I35" s="23">
        <v>8</v>
      </c>
      <c r="J35" s="24" t="s">
        <v>220</v>
      </c>
      <c r="K35" s="25"/>
      <c r="L35" s="26"/>
      <c r="M35" s="52"/>
      <c r="N35" s="52"/>
      <c r="O35" s="27"/>
      <c r="P35" s="25"/>
      <c r="T35" s="202"/>
      <c r="U35" s="198"/>
    </row>
    <row r="36" spans="1:21" s="19" customFormat="1" ht="29.25" customHeight="1" hidden="1">
      <c r="A36" s="23">
        <v>29</v>
      </c>
      <c r="B36" s="23"/>
      <c r="C36" s="26"/>
      <c r="D36" s="221"/>
      <c r="E36" s="222"/>
      <c r="F36" s="27"/>
      <c r="G36" s="238"/>
      <c r="H36" s="22"/>
      <c r="I36" s="213" t="s">
        <v>42</v>
      </c>
      <c r="J36" s="214"/>
      <c r="K36" s="214"/>
      <c r="L36" s="214"/>
      <c r="M36" s="214"/>
      <c r="N36" s="214"/>
      <c r="O36" s="214"/>
      <c r="P36" s="215"/>
      <c r="T36" s="202"/>
      <c r="U36" s="198"/>
    </row>
    <row r="37" spans="1:21" s="19" customFormat="1" ht="29.25" customHeight="1" hidden="1">
      <c r="A37" s="23">
        <v>30</v>
      </c>
      <c r="B37" s="23"/>
      <c r="C37" s="26"/>
      <c r="D37" s="221"/>
      <c r="E37" s="222"/>
      <c r="F37" s="27"/>
      <c r="G37" s="238"/>
      <c r="H37" s="22"/>
      <c r="I37" s="51" t="s">
        <v>11</v>
      </c>
      <c r="J37" s="48" t="s">
        <v>70</v>
      </c>
      <c r="K37" s="48" t="s">
        <v>69</v>
      </c>
      <c r="L37" s="49" t="s">
        <v>12</v>
      </c>
      <c r="M37" s="50" t="s">
        <v>13</v>
      </c>
      <c r="N37" s="50" t="s">
        <v>160</v>
      </c>
      <c r="O37" s="243" t="s">
        <v>14</v>
      </c>
      <c r="P37" s="48" t="s">
        <v>27</v>
      </c>
      <c r="T37" s="202"/>
      <c r="U37" s="198"/>
    </row>
    <row r="38" spans="1:21" s="19" customFormat="1" ht="29.25" customHeight="1" hidden="1">
      <c r="A38" s="23">
        <v>31</v>
      </c>
      <c r="B38" s="23"/>
      <c r="C38" s="26"/>
      <c r="D38" s="221"/>
      <c r="E38" s="222"/>
      <c r="F38" s="27"/>
      <c r="G38" s="238"/>
      <c r="H38" s="22"/>
      <c r="I38" s="23">
        <v>1</v>
      </c>
      <c r="J38" s="24" t="s">
        <v>60</v>
      </c>
      <c r="K38" s="25">
        <f>IF(ISERROR(VLOOKUP(J38,#REF!,2,0)),"",(VLOOKUP(J38,#REF!,2,0)))</f>
      </c>
      <c r="L38" s="26">
        <f>IF(ISERROR(VLOOKUP(J38,#REF!,4,0)),"",(VLOOKUP(J38,#REF!,4,0)))</f>
      </c>
      <c r="M38" s="52">
        <f>IF(ISERROR(VLOOKUP(J38,#REF!,5,0)),"",(VLOOKUP(J38,#REF!,5,0)))</f>
      </c>
      <c r="N38" s="52">
        <f>IF(ISERROR(VLOOKUP(J38,#REF!,6,0)),"",(VLOOKUP(J38,#REF!,6,0)))</f>
      </c>
      <c r="O38" s="27"/>
      <c r="P38" s="25"/>
      <c r="T38" s="202"/>
      <c r="U38" s="198"/>
    </row>
    <row r="39" spans="1:21" s="19" customFormat="1" ht="29.25" customHeight="1" hidden="1">
      <c r="A39" s="23">
        <v>32</v>
      </c>
      <c r="B39" s="23"/>
      <c r="C39" s="26"/>
      <c r="D39" s="221"/>
      <c r="E39" s="222"/>
      <c r="F39" s="27"/>
      <c r="G39" s="238"/>
      <c r="H39" s="22"/>
      <c r="I39" s="23">
        <v>2</v>
      </c>
      <c r="J39" s="24" t="s">
        <v>61</v>
      </c>
      <c r="K39" s="25">
        <f>IF(ISERROR(VLOOKUP(J39,#REF!,2,0)),"",(VLOOKUP(J39,#REF!,2,0)))</f>
      </c>
      <c r="L39" s="26">
        <f>IF(ISERROR(VLOOKUP(J39,#REF!,4,0)),"",(VLOOKUP(J39,#REF!,4,0)))</f>
      </c>
      <c r="M39" s="52">
        <f>IF(ISERROR(VLOOKUP(J39,#REF!,5,0)),"",(VLOOKUP(J39,#REF!,5,0)))</f>
      </c>
      <c r="N39" s="52">
        <f>IF(ISERROR(VLOOKUP(J39,#REF!,6,0)),"",(VLOOKUP(J39,#REF!,6,0)))</f>
      </c>
      <c r="O39" s="27"/>
      <c r="P39" s="25"/>
      <c r="T39" s="202"/>
      <c r="U39" s="198"/>
    </row>
    <row r="40" spans="1:21" s="19" customFormat="1" ht="29.25" customHeight="1" hidden="1">
      <c r="A40" s="23">
        <v>33</v>
      </c>
      <c r="B40" s="23"/>
      <c r="C40" s="26"/>
      <c r="D40" s="221"/>
      <c r="E40" s="222"/>
      <c r="F40" s="27"/>
      <c r="G40" s="238"/>
      <c r="H40" s="22"/>
      <c r="I40" s="23">
        <v>3</v>
      </c>
      <c r="J40" s="24" t="s">
        <v>62</v>
      </c>
      <c r="K40" s="25">
        <f>IF(ISERROR(VLOOKUP(J40,#REF!,2,0)),"",(VLOOKUP(J40,#REF!,2,0)))</f>
      </c>
      <c r="L40" s="26">
        <f>IF(ISERROR(VLOOKUP(J40,#REF!,4,0)),"",(VLOOKUP(J40,#REF!,4,0)))</f>
      </c>
      <c r="M40" s="52">
        <f>IF(ISERROR(VLOOKUP(J40,#REF!,5,0)),"",(VLOOKUP(J40,#REF!,5,0)))</f>
      </c>
      <c r="N40" s="52">
        <f>IF(ISERROR(VLOOKUP(J40,#REF!,6,0)),"",(VLOOKUP(J40,#REF!,6,0)))</f>
      </c>
      <c r="O40" s="27"/>
      <c r="P40" s="25"/>
      <c r="T40" s="202"/>
      <c r="U40" s="198"/>
    </row>
    <row r="41" spans="1:21" s="19" customFormat="1" ht="29.25" customHeight="1" hidden="1">
      <c r="A41" s="23">
        <v>34</v>
      </c>
      <c r="B41" s="23"/>
      <c r="C41" s="26"/>
      <c r="D41" s="221"/>
      <c r="E41" s="222"/>
      <c r="F41" s="27"/>
      <c r="G41" s="238"/>
      <c r="H41" s="22"/>
      <c r="I41" s="23">
        <v>4</v>
      </c>
      <c r="J41" s="24" t="s">
        <v>63</v>
      </c>
      <c r="K41" s="25">
        <f>IF(ISERROR(VLOOKUP(J41,#REF!,2,0)),"",(VLOOKUP(J41,#REF!,2,0)))</f>
      </c>
      <c r="L41" s="26">
        <f>IF(ISERROR(VLOOKUP(J41,#REF!,4,0)),"",(VLOOKUP(J41,#REF!,4,0)))</f>
      </c>
      <c r="M41" s="52">
        <f>IF(ISERROR(VLOOKUP(J41,#REF!,5,0)),"",(VLOOKUP(J41,#REF!,5,0)))</f>
      </c>
      <c r="N41" s="52">
        <f>IF(ISERROR(VLOOKUP(J41,#REF!,6,0)),"",(VLOOKUP(J41,#REF!,6,0)))</f>
      </c>
      <c r="O41" s="27"/>
      <c r="P41" s="25"/>
      <c r="T41" s="202"/>
      <c r="U41" s="198"/>
    </row>
    <row r="42" spans="1:21" s="19" customFormat="1" ht="29.25" customHeight="1" hidden="1">
      <c r="A42" s="23">
        <v>35</v>
      </c>
      <c r="B42" s="23"/>
      <c r="C42" s="26"/>
      <c r="D42" s="221"/>
      <c r="E42" s="222"/>
      <c r="F42" s="27"/>
      <c r="G42" s="238"/>
      <c r="H42" s="22"/>
      <c r="I42" s="23">
        <v>5</v>
      </c>
      <c r="J42" s="24" t="s">
        <v>64</v>
      </c>
      <c r="K42" s="25">
        <f>IF(ISERROR(VLOOKUP(J42,#REF!,2,0)),"",(VLOOKUP(J42,#REF!,2,0)))</f>
      </c>
      <c r="L42" s="26">
        <f>IF(ISERROR(VLOOKUP(J42,#REF!,4,0)),"",(VLOOKUP(J42,#REF!,4,0)))</f>
      </c>
      <c r="M42" s="52">
        <f>IF(ISERROR(VLOOKUP(J42,#REF!,5,0)),"",(VLOOKUP(J42,#REF!,5,0)))</f>
      </c>
      <c r="N42" s="52">
        <f>IF(ISERROR(VLOOKUP(J42,#REF!,6,0)),"",(VLOOKUP(J42,#REF!,6,0)))</f>
      </c>
      <c r="O42" s="27"/>
      <c r="P42" s="25"/>
      <c r="T42" s="202"/>
      <c r="U42" s="198"/>
    </row>
    <row r="43" spans="1:21" s="19" customFormat="1" ht="29.25" customHeight="1" hidden="1">
      <c r="A43" s="23">
        <v>36</v>
      </c>
      <c r="B43" s="23"/>
      <c r="C43" s="26"/>
      <c r="D43" s="221"/>
      <c r="E43" s="222"/>
      <c r="F43" s="27"/>
      <c r="G43" s="238"/>
      <c r="H43" s="22"/>
      <c r="I43" s="23">
        <v>6</v>
      </c>
      <c r="J43" s="24" t="s">
        <v>65</v>
      </c>
      <c r="K43" s="25">
        <f>IF(ISERROR(VLOOKUP(J43,#REF!,2,0)),"",(VLOOKUP(J43,#REF!,2,0)))</f>
      </c>
      <c r="L43" s="26">
        <f>IF(ISERROR(VLOOKUP(J43,#REF!,4,0)),"",(VLOOKUP(J43,#REF!,4,0)))</f>
      </c>
      <c r="M43" s="52">
        <f>IF(ISERROR(VLOOKUP(J43,#REF!,5,0)),"",(VLOOKUP(J43,#REF!,5,0)))</f>
      </c>
      <c r="N43" s="52">
        <f>IF(ISERROR(VLOOKUP(J43,#REF!,6,0)),"",(VLOOKUP(J43,#REF!,6,0)))</f>
      </c>
      <c r="O43" s="27"/>
      <c r="P43" s="25"/>
      <c r="T43" s="202"/>
      <c r="U43" s="198"/>
    </row>
    <row r="44" spans="1:21" s="19" customFormat="1" ht="29.25" customHeight="1" hidden="1">
      <c r="A44" s="23">
        <v>37</v>
      </c>
      <c r="B44" s="23"/>
      <c r="C44" s="26"/>
      <c r="D44" s="221"/>
      <c r="E44" s="222"/>
      <c r="F44" s="27"/>
      <c r="G44" s="238"/>
      <c r="H44" s="22"/>
      <c r="I44" s="23">
        <v>7</v>
      </c>
      <c r="J44" s="24" t="s">
        <v>221</v>
      </c>
      <c r="K44" s="25">
        <f>IF(ISERROR(VLOOKUP(J44,#REF!,2,0)),"",(VLOOKUP(J44,#REF!,2,0)))</f>
      </c>
      <c r="L44" s="26">
        <f>IF(ISERROR(VLOOKUP(J44,#REF!,4,0)),"",(VLOOKUP(J44,#REF!,4,0)))</f>
      </c>
      <c r="M44" s="52">
        <f>IF(ISERROR(VLOOKUP(J44,#REF!,5,0)),"",(VLOOKUP(J44,#REF!,5,0)))</f>
      </c>
      <c r="N44" s="52">
        <f>IF(ISERROR(VLOOKUP(J44,#REF!,6,0)),"",(VLOOKUP(J44,#REF!,6,0)))</f>
      </c>
      <c r="O44" s="27"/>
      <c r="P44" s="25"/>
      <c r="T44" s="202"/>
      <c r="U44" s="198"/>
    </row>
    <row r="45" spans="1:21" s="19" customFormat="1" ht="29.25" customHeight="1" hidden="1">
      <c r="A45" s="23">
        <v>38</v>
      </c>
      <c r="B45" s="23"/>
      <c r="C45" s="26"/>
      <c r="D45" s="221"/>
      <c r="E45" s="222"/>
      <c r="F45" s="27"/>
      <c r="G45" s="238"/>
      <c r="H45" s="22"/>
      <c r="I45" s="23">
        <v>8</v>
      </c>
      <c r="J45" s="24" t="s">
        <v>222</v>
      </c>
      <c r="K45" s="25">
        <f>IF(ISERROR(VLOOKUP(J45,#REF!,2,0)),"",(VLOOKUP(J45,#REF!,2,0)))</f>
      </c>
      <c r="L45" s="26">
        <f>IF(ISERROR(VLOOKUP(J45,#REF!,4,0)),"",(VLOOKUP(J45,#REF!,4,0)))</f>
      </c>
      <c r="M45" s="52">
        <f>IF(ISERROR(VLOOKUP(J45,#REF!,5,0)),"",(VLOOKUP(J45,#REF!,5,0)))</f>
      </c>
      <c r="N45" s="52">
        <f>IF(ISERROR(VLOOKUP(J45,#REF!,6,0)),"",(VLOOKUP(J45,#REF!,6,0)))</f>
      </c>
      <c r="O45" s="27"/>
      <c r="P45" s="25"/>
      <c r="T45" s="202"/>
      <c r="U45" s="198"/>
    </row>
    <row r="46" spans="1:16" ht="13.5" customHeight="1">
      <c r="A46" s="37"/>
      <c r="B46" s="37"/>
      <c r="C46" s="38"/>
      <c r="D46" s="59"/>
      <c r="E46" s="39"/>
      <c r="F46" s="40"/>
      <c r="G46" s="41"/>
      <c r="I46" s="42"/>
      <c r="J46" s="43"/>
      <c r="K46" s="44"/>
      <c r="L46" s="45"/>
      <c r="M46" s="55"/>
      <c r="N46" s="55"/>
      <c r="O46" s="46"/>
      <c r="P46" s="44"/>
    </row>
    <row r="47" spans="1:17" ht="14.25" customHeight="1">
      <c r="A47" s="31" t="s">
        <v>18</v>
      </c>
      <c r="B47" s="31"/>
      <c r="C47" s="31"/>
      <c r="D47" s="60"/>
      <c r="E47" s="53" t="s">
        <v>0</v>
      </c>
      <c r="F47" s="47" t="s">
        <v>1</v>
      </c>
      <c r="G47" s="28"/>
      <c r="H47" s="32" t="s">
        <v>2</v>
      </c>
      <c r="I47" s="32"/>
      <c r="J47" s="32"/>
      <c r="K47" s="32"/>
      <c r="M47" s="56" t="s">
        <v>3</v>
      </c>
      <c r="N47" s="57" t="s">
        <v>3</v>
      </c>
      <c r="O47" s="28" t="s">
        <v>3</v>
      </c>
      <c r="P47" s="31"/>
      <c r="Q47" s="33"/>
    </row>
    <row r="101" spans="20:21" ht="12.75">
      <c r="T101" s="236"/>
      <c r="U101" s="235"/>
    </row>
    <row r="65536" ht="12.75">
      <c r="A65536" s="28" t="s">
        <v>330</v>
      </c>
    </row>
  </sheetData>
  <sheetProtection/>
  <mergeCells count="18">
    <mergeCell ref="A6:A7"/>
    <mergeCell ref="B6:B7"/>
    <mergeCell ref="A1:P1"/>
    <mergeCell ref="A2:P2"/>
    <mergeCell ref="A3:C3"/>
    <mergeCell ref="D3:E3"/>
    <mergeCell ref="F3:G3"/>
    <mergeCell ref="A4:C4"/>
    <mergeCell ref="D4:E4"/>
    <mergeCell ref="N3:P3"/>
    <mergeCell ref="F6:F7"/>
    <mergeCell ref="C6:C7"/>
    <mergeCell ref="D6:D7"/>
    <mergeCell ref="E6:E7"/>
    <mergeCell ref="I3:L3"/>
    <mergeCell ref="N4:P4"/>
    <mergeCell ref="N5:P5"/>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15.xml><?xml version="1.0" encoding="utf-8"?>
<worksheet xmlns="http://schemas.openxmlformats.org/spreadsheetml/2006/main" xmlns:r="http://schemas.openxmlformats.org/officeDocument/2006/relationships">
  <sheetPr>
    <tabColor rgb="FF66FF33"/>
  </sheetPr>
  <dimension ref="A1:M278"/>
  <sheetViews>
    <sheetView view="pageBreakPreview" zoomScale="90" zoomScaleSheetLayoutView="90" zoomScalePageLayoutView="0" workbookViewId="0" topLeftCell="A55">
      <selection activeCell="G5" sqref="G5"/>
    </sheetView>
  </sheetViews>
  <sheetFormatPr defaultColWidth="9.140625" defaultRowHeight="12.75"/>
  <cols>
    <col min="1" max="1" width="4.7109375" style="139" bestFit="1" customWidth="1"/>
    <col min="2" max="2" width="17.421875" style="189" hidden="1" customWidth="1"/>
    <col min="3" max="3" width="10.421875" style="2" bestFit="1" customWidth="1"/>
    <col min="4" max="4" width="17.421875" style="151" customWidth="1"/>
    <col min="5" max="5" width="19.140625" style="151" customWidth="1"/>
    <col min="6" max="6" width="11.140625" style="2" customWidth="1"/>
    <col min="7" max="7" width="10.28125" style="2" customWidth="1"/>
    <col min="8" max="8" width="13.57421875" style="2" customWidth="1"/>
    <col min="9" max="9" width="9.28125" style="2" customWidth="1"/>
    <col min="10" max="10" width="11.140625" style="2" customWidth="1"/>
    <col min="11" max="11" width="32.57421875" style="2" bestFit="1" customWidth="1"/>
    <col min="12" max="12" width="15.57421875" style="2" bestFit="1" customWidth="1"/>
    <col min="13" max="13" width="14.140625" style="2" customWidth="1"/>
    <col min="14" max="16384" width="9.140625" style="2" customWidth="1"/>
  </cols>
  <sheetData>
    <row r="1" spans="1:13" s="131" customFormat="1" ht="42" customHeight="1">
      <c r="A1" s="442" t="str">
        <f>BİLGİLERİ!F19</f>
        <v>Çoklu Branşlar Federasyon Deneme Yarışmaları</v>
      </c>
      <c r="B1" s="442"/>
      <c r="C1" s="442"/>
      <c r="D1" s="442"/>
      <c r="E1" s="442"/>
      <c r="F1" s="442"/>
      <c r="G1" s="442"/>
      <c r="H1" s="442"/>
      <c r="I1" s="442"/>
      <c r="J1" s="442"/>
      <c r="K1" s="150" t="str">
        <f>BİLGİLERİ!F20</f>
        <v>Ankara</v>
      </c>
      <c r="L1" s="441"/>
      <c r="M1" s="441"/>
    </row>
    <row r="2" spans="1:13" s="138" customFormat="1" ht="27.75" customHeight="1">
      <c r="A2" s="132" t="s">
        <v>24</v>
      </c>
      <c r="B2" s="152" t="s">
        <v>33</v>
      </c>
      <c r="C2" s="134" t="s">
        <v>20</v>
      </c>
      <c r="D2" s="135" t="s">
        <v>25</v>
      </c>
      <c r="E2" s="135" t="s">
        <v>23</v>
      </c>
      <c r="F2" s="136" t="s">
        <v>26</v>
      </c>
      <c r="G2" s="133" t="s">
        <v>28</v>
      </c>
      <c r="H2" s="133" t="s">
        <v>10</v>
      </c>
      <c r="I2" s="133" t="s">
        <v>123</v>
      </c>
      <c r="J2" s="133" t="s">
        <v>29</v>
      </c>
      <c r="K2" s="133" t="s">
        <v>30</v>
      </c>
      <c r="L2" s="137" t="s">
        <v>31</v>
      </c>
      <c r="M2" s="137" t="s">
        <v>32</v>
      </c>
    </row>
    <row r="3" spans="1:13" s="138" customFormat="1" ht="26.25" customHeight="1">
      <c r="A3" s="140">
        <v>1</v>
      </c>
      <c r="B3" s="149" t="s">
        <v>206</v>
      </c>
      <c r="C3" s="141">
        <f>'100m.'!C8</f>
        <v>35094</v>
      </c>
      <c r="D3" s="148" t="str">
        <f>'100m.'!D8</f>
        <v>YAĞIZ ERDOĞAN</v>
      </c>
      <c r="E3" s="148" t="str">
        <f>'100m.'!E8</f>
        <v>İSTANBUL</v>
      </c>
      <c r="F3" s="142">
        <f>'100m.'!F8</f>
        <v>1174</v>
      </c>
      <c r="G3" s="143">
        <v>1</v>
      </c>
      <c r="H3" s="142" t="s">
        <v>125</v>
      </c>
      <c r="I3" s="144"/>
      <c r="J3" s="142" t="str">
        <f>BİLGİLERİ!$F$21</f>
        <v>Genç Erkekler Dekatlon</v>
      </c>
      <c r="K3" s="145" t="str">
        <f aca="true" t="shared" si="0" ref="K3:K34">CONCATENATE(K$1,"-",A$1)</f>
        <v>Ankara-Çoklu Branşlar Federasyon Deneme Yarışmaları</v>
      </c>
      <c r="L3" s="147" t="str">
        <f>'100m.'!N$4</f>
        <v>14 Haziran 2014 10.15</v>
      </c>
      <c r="M3" s="146" t="s">
        <v>290</v>
      </c>
    </row>
    <row r="4" spans="1:13" s="138" customFormat="1" ht="26.25" customHeight="1">
      <c r="A4" s="140">
        <v>2</v>
      </c>
      <c r="B4" s="149" t="s">
        <v>206</v>
      </c>
      <c r="C4" s="141">
        <f>'100m.'!C9</f>
        <v>35678</v>
      </c>
      <c r="D4" s="148" t="str">
        <f>'100m.'!D9</f>
        <v>YUNUS EMRE TANYILDIZI</v>
      </c>
      <c r="E4" s="148" t="str">
        <f>'100m.'!E9</f>
        <v>ELAZIĞ</v>
      </c>
      <c r="F4" s="142">
        <f>'100m.'!F9</f>
        <v>1187</v>
      </c>
      <c r="G4" s="143">
        <v>2</v>
      </c>
      <c r="H4" s="142" t="s">
        <v>125</v>
      </c>
      <c r="I4" s="144"/>
      <c r="J4" s="142" t="str">
        <f>BİLGİLERİ!$F$21</f>
        <v>Genç Erkekler Dekatlon</v>
      </c>
      <c r="K4" s="145" t="str">
        <f t="shared" si="0"/>
        <v>Ankara-Çoklu Branşlar Federasyon Deneme Yarışmaları</v>
      </c>
      <c r="L4" s="147" t="str">
        <f>'100m.'!N$4</f>
        <v>14 Haziran 2014 10.15</v>
      </c>
      <c r="M4" s="146" t="s">
        <v>290</v>
      </c>
    </row>
    <row r="5" spans="1:13" s="138" customFormat="1" ht="26.25" customHeight="1">
      <c r="A5" s="140">
        <v>3</v>
      </c>
      <c r="B5" s="149" t="s">
        <v>206</v>
      </c>
      <c r="C5" s="141">
        <f>'100m.'!C10</f>
        <v>0</v>
      </c>
      <c r="D5" s="148">
        <f>'100m.'!D10</f>
        <v>0</v>
      </c>
      <c r="E5" s="148">
        <f>'100m.'!E10</f>
        <v>0</v>
      </c>
      <c r="F5" s="142">
        <f>'100m.'!F10</f>
        <v>0</v>
      </c>
      <c r="G5" s="143">
        <v>3</v>
      </c>
      <c r="H5" s="142" t="s">
        <v>125</v>
      </c>
      <c r="I5" s="144"/>
      <c r="J5" s="142" t="str">
        <f>BİLGİLERİ!$F$21</f>
        <v>Genç Erkekler Dekatlon</v>
      </c>
      <c r="K5" s="145" t="str">
        <f t="shared" si="0"/>
        <v>Ankara-Çoklu Branşlar Federasyon Deneme Yarışmaları</v>
      </c>
      <c r="L5" s="147" t="str">
        <f>'100m.'!N$4</f>
        <v>14 Haziran 2014 10.15</v>
      </c>
      <c r="M5" s="146" t="s">
        <v>290</v>
      </c>
    </row>
    <row r="6" spans="1:13" s="138" customFormat="1" ht="26.25" customHeight="1">
      <c r="A6" s="140">
        <v>4</v>
      </c>
      <c r="B6" s="149" t="s">
        <v>206</v>
      </c>
      <c r="C6" s="141">
        <f>'100m.'!C11</f>
        <v>0</v>
      </c>
      <c r="D6" s="148">
        <f>'100m.'!D11</f>
        <v>0</v>
      </c>
      <c r="E6" s="148">
        <f>'100m.'!E11</f>
        <v>0</v>
      </c>
      <c r="F6" s="142">
        <f>'100m.'!F11</f>
        <v>0</v>
      </c>
      <c r="G6" s="143">
        <v>4</v>
      </c>
      <c r="H6" s="142" t="s">
        <v>125</v>
      </c>
      <c r="I6" s="144"/>
      <c r="J6" s="142" t="str">
        <f>BİLGİLERİ!$F$21</f>
        <v>Genç Erkekler Dekatlon</v>
      </c>
      <c r="K6" s="145" t="str">
        <f t="shared" si="0"/>
        <v>Ankara-Çoklu Branşlar Federasyon Deneme Yarışmaları</v>
      </c>
      <c r="L6" s="147" t="str">
        <f>'100m.'!N$4</f>
        <v>14 Haziran 2014 10.15</v>
      </c>
      <c r="M6" s="146" t="s">
        <v>290</v>
      </c>
    </row>
    <row r="7" spans="1:13" s="138" customFormat="1" ht="26.25" customHeight="1">
      <c r="A7" s="140">
        <v>5</v>
      </c>
      <c r="B7" s="149" t="s">
        <v>206</v>
      </c>
      <c r="C7" s="141">
        <f>'100m.'!C12</f>
        <v>0</v>
      </c>
      <c r="D7" s="148">
        <f>'100m.'!D12</f>
        <v>0</v>
      </c>
      <c r="E7" s="148">
        <f>'100m.'!E12</f>
        <v>0</v>
      </c>
      <c r="F7" s="142">
        <f>'100m.'!F12</f>
        <v>0</v>
      </c>
      <c r="G7" s="143">
        <v>5</v>
      </c>
      <c r="H7" s="142" t="s">
        <v>125</v>
      </c>
      <c r="I7" s="144"/>
      <c r="J7" s="142" t="str">
        <f>BİLGİLERİ!$F$21</f>
        <v>Genç Erkekler Dekatlon</v>
      </c>
      <c r="K7" s="145" t="str">
        <f t="shared" si="0"/>
        <v>Ankara-Çoklu Branşlar Federasyon Deneme Yarışmaları</v>
      </c>
      <c r="L7" s="147" t="str">
        <f>'100m.'!N$4</f>
        <v>14 Haziran 2014 10.15</v>
      </c>
      <c r="M7" s="146" t="s">
        <v>290</v>
      </c>
    </row>
    <row r="8" spans="1:13" s="138" customFormat="1" ht="26.25" customHeight="1">
      <c r="A8" s="140">
        <v>6</v>
      </c>
      <c r="B8" s="149" t="s">
        <v>206</v>
      </c>
      <c r="C8" s="141">
        <f>'100m.'!C13</f>
        <v>0</v>
      </c>
      <c r="D8" s="148">
        <f>'100m.'!D13</f>
        <v>0</v>
      </c>
      <c r="E8" s="148">
        <f>'100m.'!E13</f>
        <v>0</v>
      </c>
      <c r="F8" s="142">
        <f>'100m.'!F13</f>
        <v>0</v>
      </c>
      <c r="G8" s="143">
        <f>'100m.'!A13</f>
        <v>0</v>
      </c>
      <c r="H8" s="142" t="s">
        <v>125</v>
      </c>
      <c r="I8" s="144"/>
      <c r="J8" s="142" t="str">
        <f>BİLGİLERİ!$F$21</f>
        <v>Genç Erkekler Dekatlon</v>
      </c>
      <c r="K8" s="145" t="str">
        <f t="shared" si="0"/>
        <v>Ankara-Çoklu Branşlar Federasyon Deneme Yarışmaları</v>
      </c>
      <c r="L8" s="147" t="str">
        <f>'100m.'!N$4</f>
        <v>14 Haziran 2014 10.15</v>
      </c>
      <c r="M8" s="146" t="s">
        <v>290</v>
      </c>
    </row>
    <row r="9" spans="1:13" s="138" customFormat="1" ht="26.25" customHeight="1">
      <c r="A9" s="140">
        <v>7</v>
      </c>
      <c r="B9" s="149" t="s">
        <v>206</v>
      </c>
      <c r="C9" s="141">
        <f>'100m.'!C14</f>
        <v>0</v>
      </c>
      <c r="D9" s="148">
        <f>'100m.'!D14</f>
        <v>0</v>
      </c>
      <c r="E9" s="148">
        <f>'100m.'!E14</f>
        <v>0</v>
      </c>
      <c r="F9" s="142">
        <f>'100m.'!F14</f>
        <v>0</v>
      </c>
      <c r="G9" s="143">
        <f>'100m.'!A14</f>
        <v>0</v>
      </c>
      <c r="H9" s="142" t="s">
        <v>125</v>
      </c>
      <c r="I9" s="144"/>
      <c r="J9" s="142" t="str">
        <f>BİLGİLERİ!$F$21</f>
        <v>Genç Erkekler Dekatlon</v>
      </c>
      <c r="K9" s="145" t="str">
        <f t="shared" si="0"/>
        <v>Ankara-Çoklu Branşlar Federasyon Deneme Yarışmaları</v>
      </c>
      <c r="L9" s="147" t="str">
        <f>'100m.'!N$4</f>
        <v>14 Haziran 2014 10.15</v>
      </c>
      <c r="M9" s="146" t="s">
        <v>290</v>
      </c>
    </row>
    <row r="10" spans="1:13" s="138" customFormat="1" ht="26.25" customHeight="1">
      <c r="A10" s="140">
        <v>8</v>
      </c>
      <c r="B10" s="149" t="s">
        <v>206</v>
      </c>
      <c r="C10" s="141">
        <f>'100m.'!C15</f>
        <v>0</v>
      </c>
      <c r="D10" s="148">
        <f>'100m.'!D15</f>
        <v>0</v>
      </c>
      <c r="E10" s="148">
        <f>'100m.'!E15</f>
        <v>0</v>
      </c>
      <c r="F10" s="142">
        <f>'100m.'!F15</f>
        <v>0</v>
      </c>
      <c r="G10" s="143">
        <f>'100m.'!A15</f>
        <v>0</v>
      </c>
      <c r="H10" s="142" t="s">
        <v>125</v>
      </c>
      <c r="I10" s="144"/>
      <c r="J10" s="142" t="str">
        <f>BİLGİLERİ!$F$21</f>
        <v>Genç Erkekler Dekatlon</v>
      </c>
      <c r="K10" s="145" t="str">
        <f t="shared" si="0"/>
        <v>Ankara-Çoklu Branşlar Federasyon Deneme Yarışmaları</v>
      </c>
      <c r="L10" s="147" t="str">
        <f>'100m.'!N$4</f>
        <v>14 Haziran 2014 10.15</v>
      </c>
      <c r="M10" s="146" t="s">
        <v>290</v>
      </c>
    </row>
    <row r="11" spans="1:13" s="138" customFormat="1" ht="26.25" customHeight="1">
      <c r="A11" s="140">
        <v>9</v>
      </c>
      <c r="B11" s="149" t="s">
        <v>206</v>
      </c>
      <c r="C11" s="141">
        <f>'100m.'!C16</f>
        <v>0</v>
      </c>
      <c r="D11" s="148">
        <f>'100m.'!D16</f>
        <v>0</v>
      </c>
      <c r="E11" s="148">
        <f>'100m.'!E16</f>
        <v>0</v>
      </c>
      <c r="F11" s="142">
        <f>'100m.'!F16</f>
        <v>0</v>
      </c>
      <c r="G11" s="143">
        <f>'100m.'!A16</f>
        <v>0</v>
      </c>
      <c r="H11" s="142" t="s">
        <v>125</v>
      </c>
      <c r="I11" s="144"/>
      <c r="J11" s="142" t="str">
        <f>BİLGİLERİ!$F$21</f>
        <v>Genç Erkekler Dekatlon</v>
      </c>
      <c r="K11" s="145" t="str">
        <f t="shared" si="0"/>
        <v>Ankara-Çoklu Branşlar Federasyon Deneme Yarışmaları</v>
      </c>
      <c r="L11" s="147" t="str">
        <f>'100m.'!N$4</f>
        <v>14 Haziran 2014 10.15</v>
      </c>
      <c r="M11" s="146" t="s">
        <v>290</v>
      </c>
    </row>
    <row r="12" spans="1:13" s="138" customFormat="1" ht="26.25" customHeight="1">
      <c r="A12" s="140">
        <v>10</v>
      </c>
      <c r="B12" s="149" t="s">
        <v>206</v>
      </c>
      <c r="C12" s="141">
        <f>'100m.'!C17</f>
        <v>0</v>
      </c>
      <c r="D12" s="148">
        <f>'100m.'!D17</f>
        <v>0</v>
      </c>
      <c r="E12" s="148">
        <f>'100m.'!E17</f>
        <v>0</v>
      </c>
      <c r="F12" s="142">
        <f>'100m.'!F17</f>
        <v>0</v>
      </c>
      <c r="G12" s="143">
        <f>'100m.'!A17</f>
        <v>0</v>
      </c>
      <c r="H12" s="142" t="s">
        <v>125</v>
      </c>
      <c r="I12" s="144"/>
      <c r="J12" s="142" t="str">
        <f>BİLGİLERİ!$F$21</f>
        <v>Genç Erkekler Dekatlon</v>
      </c>
      <c r="K12" s="145" t="str">
        <f t="shared" si="0"/>
        <v>Ankara-Çoklu Branşlar Federasyon Deneme Yarışmaları</v>
      </c>
      <c r="L12" s="147" t="str">
        <f>'100m.'!N$4</f>
        <v>14 Haziran 2014 10.15</v>
      </c>
      <c r="M12" s="146" t="s">
        <v>290</v>
      </c>
    </row>
    <row r="13" spans="1:13" s="138" customFormat="1" ht="26.25" customHeight="1">
      <c r="A13" s="140">
        <v>11</v>
      </c>
      <c r="B13" s="149" t="s">
        <v>206</v>
      </c>
      <c r="C13" s="141">
        <f>'100m.'!C18</f>
        <v>0</v>
      </c>
      <c r="D13" s="148">
        <f>'100m.'!D18</f>
        <v>0</v>
      </c>
      <c r="E13" s="148">
        <f>'100m.'!E18</f>
        <v>0</v>
      </c>
      <c r="F13" s="142">
        <f>'100m.'!F18</f>
        <v>0</v>
      </c>
      <c r="G13" s="143">
        <f>'100m.'!A18</f>
        <v>0</v>
      </c>
      <c r="H13" s="142" t="s">
        <v>125</v>
      </c>
      <c r="I13" s="144"/>
      <c r="J13" s="142" t="str">
        <f>BİLGİLERİ!$F$21</f>
        <v>Genç Erkekler Dekatlon</v>
      </c>
      <c r="K13" s="145" t="str">
        <f t="shared" si="0"/>
        <v>Ankara-Çoklu Branşlar Federasyon Deneme Yarışmaları</v>
      </c>
      <c r="L13" s="147" t="str">
        <f>'100m.'!N$4</f>
        <v>14 Haziran 2014 10.15</v>
      </c>
      <c r="M13" s="146" t="s">
        <v>290</v>
      </c>
    </row>
    <row r="14" spans="1:13" s="138" customFormat="1" ht="26.25" customHeight="1">
      <c r="A14" s="140">
        <v>12</v>
      </c>
      <c r="B14" s="149" t="s">
        <v>206</v>
      </c>
      <c r="C14" s="141">
        <f>'100m.'!C19</f>
        <v>0</v>
      </c>
      <c r="D14" s="148">
        <f>'100m.'!D19</f>
        <v>0</v>
      </c>
      <c r="E14" s="148">
        <f>'100m.'!E19</f>
        <v>0</v>
      </c>
      <c r="F14" s="142">
        <f>'100m.'!F19</f>
        <v>0</v>
      </c>
      <c r="G14" s="143">
        <f>'100m.'!A19</f>
        <v>0</v>
      </c>
      <c r="H14" s="142" t="s">
        <v>125</v>
      </c>
      <c r="I14" s="144"/>
      <c r="J14" s="142" t="str">
        <f>BİLGİLERİ!$F$21</f>
        <v>Genç Erkekler Dekatlon</v>
      </c>
      <c r="K14" s="145" t="str">
        <f t="shared" si="0"/>
        <v>Ankara-Çoklu Branşlar Federasyon Deneme Yarışmaları</v>
      </c>
      <c r="L14" s="147" t="str">
        <f>'100m.'!N$4</f>
        <v>14 Haziran 2014 10.15</v>
      </c>
      <c r="M14" s="146" t="s">
        <v>290</v>
      </c>
    </row>
    <row r="15" spans="1:13" s="138" customFormat="1" ht="26.25" customHeight="1">
      <c r="A15" s="140">
        <v>13</v>
      </c>
      <c r="B15" s="149" t="s">
        <v>206</v>
      </c>
      <c r="C15" s="141">
        <f>'100m.'!C20</f>
        <v>0</v>
      </c>
      <c r="D15" s="148">
        <f>'100m.'!D20</f>
        <v>0</v>
      </c>
      <c r="E15" s="148">
        <f>'100m.'!E20</f>
        <v>0</v>
      </c>
      <c r="F15" s="142">
        <f>'100m.'!F20</f>
        <v>0</v>
      </c>
      <c r="G15" s="143">
        <f>'100m.'!A20</f>
        <v>0</v>
      </c>
      <c r="H15" s="142" t="s">
        <v>125</v>
      </c>
      <c r="I15" s="144"/>
      <c r="J15" s="142" t="str">
        <f>BİLGİLERİ!$F$21</f>
        <v>Genç Erkekler Dekatlon</v>
      </c>
      <c r="K15" s="145" t="str">
        <f t="shared" si="0"/>
        <v>Ankara-Çoklu Branşlar Federasyon Deneme Yarışmaları</v>
      </c>
      <c r="L15" s="147" t="str">
        <f>'100m.'!N$4</f>
        <v>14 Haziran 2014 10.15</v>
      </c>
      <c r="M15" s="146" t="s">
        <v>290</v>
      </c>
    </row>
    <row r="16" spans="1:13" s="138" customFormat="1" ht="26.25" customHeight="1">
      <c r="A16" s="140">
        <v>14</v>
      </c>
      <c r="B16" s="149" t="s">
        <v>206</v>
      </c>
      <c r="C16" s="141">
        <f>'100m.'!C21</f>
        <v>0</v>
      </c>
      <c r="D16" s="148">
        <f>'100m.'!D21</f>
        <v>0</v>
      </c>
      <c r="E16" s="148">
        <f>'100m.'!E21</f>
        <v>0</v>
      </c>
      <c r="F16" s="142">
        <f>'100m.'!F21</f>
        <v>0</v>
      </c>
      <c r="G16" s="143">
        <f>'100m.'!A21</f>
        <v>0</v>
      </c>
      <c r="H16" s="142" t="s">
        <v>125</v>
      </c>
      <c r="I16" s="144"/>
      <c r="J16" s="142" t="str">
        <f>BİLGİLERİ!$F$21</f>
        <v>Genç Erkekler Dekatlon</v>
      </c>
      <c r="K16" s="145" t="str">
        <f t="shared" si="0"/>
        <v>Ankara-Çoklu Branşlar Federasyon Deneme Yarışmaları</v>
      </c>
      <c r="L16" s="147" t="str">
        <f>'100m.'!N$4</f>
        <v>14 Haziran 2014 10.15</v>
      </c>
      <c r="M16" s="146" t="s">
        <v>290</v>
      </c>
    </row>
    <row r="17" spans="1:13" s="138" customFormat="1" ht="26.25" customHeight="1">
      <c r="A17" s="140">
        <v>15</v>
      </c>
      <c r="B17" s="149" t="s">
        <v>206</v>
      </c>
      <c r="C17" s="141">
        <f>'100m.'!C22</f>
        <v>0</v>
      </c>
      <c r="D17" s="148">
        <f>'100m.'!D22</f>
        <v>0</v>
      </c>
      <c r="E17" s="148">
        <f>'100m.'!E22</f>
        <v>0</v>
      </c>
      <c r="F17" s="142">
        <f>'100m.'!F22</f>
        <v>0</v>
      </c>
      <c r="G17" s="143">
        <f>'100m.'!A22</f>
        <v>0</v>
      </c>
      <c r="H17" s="142" t="s">
        <v>125</v>
      </c>
      <c r="I17" s="144"/>
      <c r="J17" s="142" t="str">
        <f>BİLGİLERİ!$F$21</f>
        <v>Genç Erkekler Dekatlon</v>
      </c>
      <c r="K17" s="145" t="str">
        <f t="shared" si="0"/>
        <v>Ankara-Çoklu Branşlar Federasyon Deneme Yarışmaları</v>
      </c>
      <c r="L17" s="147" t="str">
        <f>'100m.'!N$4</f>
        <v>14 Haziran 2014 10.15</v>
      </c>
      <c r="M17" s="146" t="s">
        <v>290</v>
      </c>
    </row>
    <row r="18" spans="1:13" s="138" customFormat="1" ht="26.25" customHeight="1">
      <c r="A18" s="140">
        <v>16</v>
      </c>
      <c r="B18" s="149" t="s">
        <v>206</v>
      </c>
      <c r="C18" s="141">
        <f>'100m.'!C23</f>
        <v>0</v>
      </c>
      <c r="D18" s="148">
        <f>'100m.'!D23</f>
        <v>0</v>
      </c>
      <c r="E18" s="148">
        <f>'100m.'!E23</f>
        <v>0</v>
      </c>
      <c r="F18" s="142">
        <f>'100m.'!F23</f>
        <v>0</v>
      </c>
      <c r="G18" s="143">
        <f>'100m.'!A23</f>
        <v>0</v>
      </c>
      <c r="H18" s="142" t="s">
        <v>125</v>
      </c>
      <c r="I18" s="144"/>
      <c r="J18" s="142" t="str">
        <f>BİLGİLERİ!$F$21</f>
        <v>Genç Erkekler Dekatlon</v>
      </c>
      <c r="K18" s="145" t="str">
        <f t="shared" si="0"/>
        <v>Ankara-Çoklu Branşlar Federasyon Deneme Yarışmaları</v>
      </c>
      <c r="L18" s="147" t="str">
        <f>'100m.'!N$4</f>
        <v>14 Haziran 2014 10.15</v>
      </c>
      <c r="M18" s="146" t="s">
        <v>290</v>
      </c>
    </row>
    <row r="19" spans="1:13" s="138" customFormat="1" ht="26.25" customHeight="1">
      <c r="A19" s="140">
        <v>17</v>
      </c>
      <c r="B19" s="149" t="s">
        <v>206</v>
      </c>
      <c r="C19" s="141">
        <f>'100m.'!C24</f>
        <v>0</v>
      </c>
      <c r="D19" s="148">
        <f>'100m.'!D24</f>
        <v>0</v>
      </c>
      <c r="E19" s="148">
        <f>'100m.'!E24</f>
        <v>0</v>
      </c>
      <c r="F19" s="142">
        <f>'100m.'!F24</f>
        <v>0</v>
      </c>
      <c r="G19" s="143">
        <f>'100m.'!A24</f>
        <v>0</v>
      </c>
      <c r="H19" s="142" t="s">
        <v>125</v>
      </c>
      <c r="I19" s="147"/>
      <c r="J19" s="142" t="str">
        <f>BİLGİLERİ!$F$21</f>
        <v>Genç Erkekler Dekatlon</v>
      </c>
      <c r="K19" s="145" t="str">
        <f t="shared" si="0"/>
        <v>Ankara-Çoklu Branşlar Federasyon Deneme Yarışmaları</v>
      </c>
      <c r="L19" s="147" t="str">
        <f>'100m.'!N$4</f>
        <v>14 Haziran 2014 10.15</v>
      </c>
      <c r="M19" s="146" t="s">
        <v>290</v>
      </c>
    </row>
    <row r="20" spans="1:13" s="138" customFormat="1" ht="26.25" customHeight="1">
      <c r="A20" s="140">
        <v>18</v>
      </c>
      <c r="B20" s="149" t="s">
        <v>206</v>
      </c>
      <c r="C20" s="141">
        <f>'100m.'!C25</f>
        <v>0</v>
      </c>
      <c r="D20" s="148">
        <f>'100m.'!D25</f>
        <v>0</v>
      </c>
      <c r="E20" s="148">
        <f>'100m.'!E25</f>
        <v>0</v>
      </c>
      <c r="F20" s="142">
        <f>'100m.'!F25</f>
        <v>0</v>
      </c>
      <c r="G20" s="143">
        <f>'100m.'!A25</f>
        <v>0</v>
      </c>
      <c r="H20" s="142" t="s">
        <v>125</v>
      </c>
      <c r="I20" s="147"/>
      <c r="J20" s="142" t="str">
        <f>BİLGİLERİ!$F$21</f>
        <v>Genç Erkekler Dekatlon</v>
      </c>
      <c r="K20" s="145" t="str">
        <f t="shared" si="0"/>
        <v>Ankara-Çoklu Branşlar Federasyon Deneme Yarışmaları</v>
      </c>
      <c r="L20" s="147" t="str">
        <f>'100m.'!N$4</f>
        <v>14 Haziran 2014 10.15</v>
      </c>
      <c r="M20" s="146" t="s">
        <v>290</v>
      </c>
    </row>
    <row r="21" spans="1:13" s="138" customFormat="1" ht="26.25" customHeight="1">
      <c r="A21" s="140">
        <v>19</v>
      </c>
      <c r="B21" s="149" t="s">
        <v>206</v>
      </c>
      <c r="C21" s="141">
        <f>'100m.'!C26</f>
        <v>0</v>
      </c>
      <c r="D21" s="148">
        <f>'100m.'!D26</f>
        <v>0</v>
      </c>
      <c r="E21" s="148">
        <f>'100m.'!E26</f>
        <v>0</v>
      </c>
      <c r="F21" s="142">
        <f>'100m.'!F26</f>
        <v>0</v>
      </c>
      <c r="G21" s="143">
        <f>'100m.'!A26</f>
        <v>0</v>
      </c>
      <c r="H21" s="142" t="s">
        <v>125</v>
      </c>
      <c r="I21" s="147"/>
      <c r="J21" s="142" t="str">
        <f>BİLGİLERİ!$F$21</f>
        <v>Genç Erkekler Dekatlon</v>
      </c>
      <c r="K21" s="145" t="str">
        <f t="shared" si="0"/>
        <v>Ankara-Çoklu Branşlar Federasyon Deneme Yarışmaları</v>
      </c>
      <c r="L21" s="147" t="str">
        <f>'100m.'!N$4</f>
        <v>14 Haziran 2014 10.15</v>
      </c>
      <c r="M21" s="146" t="s">
        <v>290</v>
      </c>
    </row>
    <row r="22" spans="1:13" s="138" customFormat="1" ht="26.25" customHeight="1">
      <c r="A22" s="140">
        <v>20</v>
      </c>
      <c r="B22" s="149" t="s">
        <v>206</v>
      </c>
      <c r="C22" s="141">
        <f>'100m.'!C27</f>
        <v>0</v>
      </c>
      <c r="D22" s="148">
        <f>'100m.'!D27</f>
        <v>0</v>
      </c>
      <c r="E22" s="148">
        <f>'100m.'!E27</f>
        <v>0</v>
      </c>
      <c r="F22" s="142">
        <f>'100m.'!F27</f>
        <v>0</v>
      </c>
      <c r="G22" s="143">
        <f>'100m.'!A27</f>
        <v>0</v>
      </c>
      <c r="H22" s="142" t="s">
        <v>125</v>
      </c>
      <c r="I22" s="147"/>
      <c r="J22" s="142" t="str">
        <f>BİLGİLERİ!$F$21</f>
        <v>Genç Erkekler Dekatlon</v>
      </c>
      <c r="K22" s="145" t="str">
        <f t="shared" si="0"/>
        <v>Ankara-Çoklu Branşlar Federasyon Deneme Yarışmaları</v>
      </c>
      <c r="L22" s="147" t="str">
        <f>'100m.'!N$4</f>
        <v>14 Haziran 2014 10.15</v>
      </c>
      <c r="M22" s="146" t="s">
        <v>290</v>
      </c>
    </row>
    <row r="23" spans="1:13" s="138" customFormat="1" ht="26.25" customHeight="1">
      <c r="A23" s="140">
        <v>21</v>
      </c>
      <c r="B23" s="149" t="s">
        <v>206</v>
      </c>
      <c r="C23" s="141">
        <f>'100m.'!C28</f>
        <v>0</v>
      </c>
      <c r="D23" s="148">
        <f>'100m.'!D28</f>
        <v>0</v>
      </c>
      <c r="E23" s="148">
        <f>'100m.'!E28</f>
        <v>0</v>
      </c>
      <c r="F23" s="142">
        <f>'100m.'!F28</f>
        <v>0</v>
      </c>
      <c r="G23" s="143">
        <f>'100m.'!A28</f>
        <v>0</v>
      </c>
      <c r="H23" s="142" t="s">
        <v>125</v>
      </c>
      <c r="I23" s="147"/>
      <c r="J23" s="142" t="str">
        <f>BİLGİLERİ!$F$21</f>
        <v>Genç Erkekler Dekatlon</v>
      </c>
      <c r="K23" s="145" t="str">
        <f t="shared" si="0"/>
        <v>Ankara-Çoklu Branşlar Federasyon Deneme Yarışmaları</v>
      </c>
      <c r="L23" s="147" t="str">
        <f>'100m.'!N$4</f>
        <v>14 Haziran 2014 10.15</v>
      </c>
      <c r="M23" s="146" t="s">
        <v>290</v>
      </c>
    </row>
    <row r="24" spans="1:13" s="138" customFormat="1" ht="26.25" customHeight="1">
      <c r="A24" s="140">
        <v>22</v>
      </c>
      <c r="B24" s="149" t="s">
        <v>206</v>
      </c>
      <c r="C24" s="141">
        <f>'100m.'!C29</f>
        <v>0</v>
      </c>
      <c r="D24" s="148">
        <f>'100m.'!D29</f>
        <v>0</v>
      </c>
      <c r="E24" s="148">
        <f>'100m.'!E29</f>
        <v>0</v>
      </c>
      <c r="F24" s="142">
        <f>'100m.'!F29</f>
        <v>0</v>
      </c>
      <c r="G24" s="143">
        <f>'100m.'!A29</f>
        <v>0</v>
      </c>
      <c r="H24" s="142" t="s">
        <v>125</v>
      </c>
      <c r="I24" s="147"/>
      <c r="J24" s="142" t="str">
        <f>BİLGİLERİ!$F$21</f>
        <v>Genç Erkekler Dekatlon</v>
      </c>
      <c r="K24" s="145" t="str">
        <f t="shared" si="0"/>
        <v>Ankara-Çoklu Branşlar Federasyon Deneme Yarışmaları</v>
      </c>
      <c r="L24" s="147" t="str">
        <f>'100m.'!N$4</f>
        <v>14 Haziran 2014 10.15</v>
      </c>
      <c r="M24" s="146" t="s">
        <v>290</v>
      </c>
    </row>
    <row r="25" spans="1:13" s="138" customFormat="1" ht="26.25" customHeight="1">
      <c r="A25" s="140">
        <v>23</v>
      </c>
      <c r="B25" s="149" t="s">
        <v>206</v>
      </c>
      <c r="C25" s="141">
        <f>'100m.'!C30</f>
        <v>0</v>
      </c>
      <c r="D25" s="148">
        <f>'100m.'!D30</f>
        <v>0</v>
      </c>
      <c r="E25" s="148">
        <f>'100m.'!E30</f>
        <v>0</v>
      </c>
      <c r="F25" s="142">
        <f>'100m.'!F30</f>
        <v>0</v>
      </c>
      <c r="G25" s="143">
        <f>'100m.'!A30</f>
        <v>0</v>
      </c>
      <c r="H25" s="142" t="s">
        <v>125</v>
      </c>
      <c r="I25" s="147"/>
      <c r="J25" s="142" t="str">
        <f>BİLGİLERİ!$F$21</f>
        <v>Genç Erkekler Dekatlon</v>
      </c>
      <c r="K25" s="145" t="str">
        <f t="shared" si="0"/>
        <v>Ankara-Çoklu Branşlar Federasyon Deneme Yarışmaları</v>
      </c>
      <c r="L25" s="147" t="str">
        <f>'100m.'!N$4</f>
        <v>14 Haziran 2014 10.15</v>
      </c>
      <c r="M25" s="146" t="s">
        <v>290</v>
      </c>
    </row>
    <row r="26" spans="1:13" s="138" customFormat="1" ht="26.25" customHeight="1">
      <c r="A26" s="140">
        <v>24</v>
      </c>
      <c r="B26" s="149" t="s">
        <v>206</v>
      </c>
      <c r="C26" s="141">
        <f>'100m.'!C31</f>
        <v>0</v>
      </c>
      <c r="D26" s="148">
        <f>'100m.'!D31</f>
        <v>0</v>
      </c>
      <c r="E26" s="148">
        <f>'100m.'!E31</f>
        <v>0</v>
      </c>
      <c r="F26" s="142">
        <f>'100m.'!F31</f>
        <v>0</v>
      </c>
      <c r="G26" s="143">
        <f>'100m.'!A31</f>
        <v>0</v>
      </c>
      <c r="H26" s="142" t="s">
        <v>125</v>
      </c>
      <c r="I26" s="147"/>
      <c r="J26" s="142" t="str">
        <f>BİLGİLERİ!$F$21</f>
        <v>Genç Erkekler Dekatlon</v>
      </c>
      <c r="K26" s="145" t="str">
        <f t="shared" si="0"/>
        <v>Ankara-Çoklu Branşlar Federasyon Deneme Yarışmaları</v>
      </c>
      <c r="L26" s="147" t="str">
        <f>'100m.'!N$4</f>
        <v>14 Haziran 2014 10.15</v>
      </c>
      <c r="M26" s="146" t="s">
        <v>290</v>
      </c>
    </row>
    <row r="27" spans="1:13" s="138" customFormat="1" ht="26.25" customHeight="1">
      <c r="A27" s="140">
        <v>25</v>
      </c>
      <c r="B27" s="149" t="s">
        <v>206</v>
      </c>
      <c r="C27" s="141">
        <f>'100m.'!C32</f>
        <v>0</v>
      </c>
      <c r="D27" s="148">
        <f>'100m.'!D32</f>
        <v>0</v>
      </c>
      <c r="E27" s="148">
        <f>'100m.'!E32</f>
        <v>0</v>
      </c>
      <c r="F27" s="142">
        <f>'100m.'!F32</f>
        <v>0</v>
      </c>
      <c r="G27" s="143">
        <f>'100m.'!A32</f>
        <v>0</v>
      </c>
      <c r="H27" s="142" t="s">
        <v>125</v>
      </c>
      <c r="I27" s="147"/>
      <c r="J27" s="142" t="str">
        <f>BİLGİLERİ!$F$21</f>
        <v>Genç Erkekler Dekatlon</v>
      </c>
      <c r="K27" s="145" t="str">
        <f t="shared" si="0"/>
        <v>Ankara-Çoklu Branşlar Federasyon Deneme Yarışmaları</v>
      </c>
      <c r="L27" s="147" t="str">
        <f>'100m.'!N$4</f>
        <v>14 Haziran 2014 10.15</v>
      </c>
      <c r="M27" s="146" t="s">
        <v>290</v>
      </c>
    </row>
    <row r="28" spans="1:13" s="138" customFormat="1" ht="26.25" customHeight="1">
      <c r="A28" s="140">
        <v>26</v>
      </c>
      <c r="B28" s="149" t="s">
        <v>206</v>
      </c>
      <c r="C28" s="141">
        <f>'100m.'!C33</f>
        <v>0</v>
      </c>
      <c r="D28" s="148">
        <f>'100m.'!D33</f>
        <v>0</v>
      </c>
      <c r="E28" s="148">
        <f>'100m.'!E33</f>
        <v>0</v>
      </c>
      <c r="F28" s="142">
        <f>'100m.'!F33</f>
        <v>0</v>
      </c>
      <c r="G28" s="143">
        <f>'100m.'!A33</f>
        <v>0</v>
      </c>
      <c r="H28" s="142" t="s">
        <v>125</v>
      </c>
      <c r="I28" s="147"/>
      <c r="J28" s="142" t="str">
        <f>BİLGİLERİ!$F$21</f>
        <v>Genç Erkekler Dekatlon</v>
      </c>
      <c r="K28" s="145" t="str">
        <f t="shared" si="0"/>
        <v>Ankara-Çoklu Branşlar Federasyon Deneme Yarışmaları</v>
      </c>
      <c r="L28" s="147" t="str">
        <f>'100m.'!N$4</f>
        <v>14 Haziran 2014 10.15</v>
      </c>
      <c r="M28" s="146" t="s">
        <v>290</v>
      </c>
    </row>
    <row r="29" spans="1:13" s="138" customFormat="1" ht="26.25" customHeight="1">
      <c r="A29" s="140">
        <v>27</v>
      </c>
      <c r="B29" s="149" t="s">
        <v>206</v>
      </c>
      <c r="C29" s="141">
        <f>'100m.'!C34</f>
        <v>0</v>
      </c>
      <c r="D29" s="148">
        <f>'100m.'!D34</f>
        <v>0</v>
      </c>
      <c r="E29" s="148">
        <f>'100m.'!E34</f>
        <v>0</v>
      </c>
      <c r="F29" s="142">
        <f>'100m.'!F34</f>
        <v>0</v>
      </c>
      <c r="G29" s="143">
        <f>'100m.'!A34</f>
        <v>0</v>
      </c>
      <c r="H29" s="142" t="s">
        <v>125</v>
      </c>
      <c r="I29" s="147"/>
      <c r="J29" s="142" t="str">
        <f>BİLGİLERİ!$F$21</f>
        <v>Genç Erkekler Dekatlon</v>
      </c>
      <c r="K29" s="145" t="str">
        <f t="shared" si="0"/>
        <v>Ankara-Çoklu Branşlar Federasyon Deneme Yarışmaları</v>
      </c>
      <c r="L29" s="147" t="str">
        <f>'100m.'!N$4</f>
        <v>14 Haziran 2014 10.15</v>
      </c>
      <c r="M29" s="146" t="s">
        <v>290</v>
      </c>
    </row>
    <row r="30" spans="1:13" s="138" customFormat="1" ht="26.25" customHeight="1">
      <c r="A30" s="140">
        <v>28</v>
      </c>
      <c r="B30" s="149" t="s">
        <v>206</v>
      </c>
      <c r="C30" s="141">
        <f>'100m.'!C35</f>
        <v>0</v>
      </c>
      <c r="D30" s="148">
        <f>'100m.'!D35</f>
        <v>0</v>
      </c>
      <c r="E30" s="148">
        <f>'100m.'!E35</f>
        <v>0</v>
      </c>
      <c r="F30" s="142">
        <f>'100m.'!F35</f>
        <v>0</v>
      </c>
      <c r="G30" s="143">
        <f>'100m.'!A35</f>
        <v>0</v>
      </c>
      <c r="H30" s="142" t="s">
        <v>125</v>
      </c>
      <c r="I30" s="147"/>
      <c r="J30" s="142" t="str">
        <f>BİLGİLERİ!$F$21</f>
        <v>Genç Erkekler Dekatlon</v>
      </c>
      <c r="K30" s="145" t="str">
        <f t="shared" si="0"/>
        <v>Ankara-Çoklu Branşlar Federasyon Deneme Yarışmaları</v>
      </c>
      <c r="L30" s="147" t="str">
        <f>'100m.'!N$4</f>
        <v>14 Haziran 2014 10.15</v>
      </c>
      <c r="M30" s="146" t="s">
        <v>290</v>
      </c>
    </row>
    <row r="31" spans="1:13" s="138" customFormat="1" ht="26.25" customHeight="1">
      <c r="A31" s="140">
        <v>29</v>
      </c>
      <c r="B31" s="149" t="s">
        <v>206</v>
      </c>
      <c r="C31" s="141">
        <f>'100m.'!C36</f>
        <v>0</v>
      </c>
      <c r="D31" s="148">
        <f>'100m.'!D36</f>
        <v>0</v>
      </c>
      <c r="E31" s="148">
        <f>'100m.'!E36</f>
        <v>0</v>
      </c>
      <c r="F31" s="142">
        <f>'100m.'!F36</f>
        <v>0</v>
      </c>
      <c r="G31" s="143">
        <f>'100m.'!A36</f>
        <v>29</v>
      </c>
      <c r="H31" s="142" t="s">
        <v>125</v>
      </c>
      <c r="I31" s="147"/>
      <c r="J31" s="142" t="str">
        <f>BİLGİLERİ!$F$21</f>
        <v>Genç Erkekler Dekatlon</v>
      </c>
      <c r="K31" s="145" t="str">
        <f t="shared" si="0"/>
        <v>Ankara-Çoklu Branşlar Federasyon Deneme Yarışmaları</v>
      </c>
      <c r="L31" s="147" t="str">
        <f>'100m.'!N$4</f>
        <v>14 Haziran 2014 10.15</v>
      </c>
      <c r="M31" s="146" t="s">
        <v>290</v>
      </c>
    </row>
    <row r="32" spans="1:13" s="138" customFormat="1" ht="26.25" customHeight="1">
      <c r="A32" s="140">
        <v>30</v>
      </c>
      <c r="B32" s="149" t="s">
        <v>206</v>
      </c>
      <c r="C32" s="141">
        <f>'100m.'!C37</f>
        <v>0</v>
      </c>
      <c r="D32" s="148">
        <f>'100m.'!D37</f>
        <v>0</v>
      </c>
      <c r="E32" s="148">
        <f>'100m.'!E37</f>
        <v>0</v>
      </c>
      <c r="F32" s="142">
        <f>'100m.'!F37</f>
        <v>0</v>
      </c>
      <c r="G32" s="143">
        <f>'100m.'!A37</f>
        <v>30</v>
      </c>
      <c r="H32" s="142" t="s">
        <v>125</v>
      </c>
      <c r="I32" s="147"/>
      <c r="J32" s="142" t="str">
        <f>BİLGİLERİ!$F$21</f>
        <v>Genç Erkekler Dekatlon</v>
      </c>
      <c r="K32" s="145" t="str">
        <f t="shared" si="0"/>
        <v>Ankara-Çoklu Branşlar Federasyon Deneme Yarışmaları</v>
      </c>
      <c r="L32" s="147" t="str">
        <f>'100m.'!N$4</f>
        <v>14 Haziran 2014 10.15</v>
      </c>
      <c r="M32" s="146" t="s">
        <v>290</v>
      </c>
    </row>
    <row r="33" spans="1:13" s="138" customFormat="1" ht="26.25" customHeight="1">
      <c r="A33" s="140">
        <v>31</v>
      </c>
      <c r="B33" s="149" t="s">
        <v>206</v>
      </c>
      <c r="C33" s="141">
        <f>'100m.'!C38</f>
        <v>0</v>
      </c>
      <c r="D33" s="148">
        <f>'100m.'!D38</f>
        <v>0</v>
      </c>
      <c r="E33" s="148">
        <f>'100m.'!E38</f>
        <v>0</v>
      </c>
      <c r="F33" s="142">
        <f>'100m.'!F38</f>
        <v>0</v>
      </c>
      <c r="G33" s="143">
        <f>'100m.'!A38</f>
        <v>31</v>
      </c>
      <c r="H33" s="142" t="s">
        <v>125</v>
      </c>
      <c r="I33" s="147"/>
      <c r="J33" s="142" t="str">
        <f>BİLGİLERİ!$F$21</f>
        <v>Genç Erkekler Dekatlon</v>
      </c>
      <c r="K33" s="145" t="str">
        <f t="shared" si="0"/>
        <v>Ankara-Çoklu Branşlar Federasyon Deneme Yarışmaları</v>
      </c>
      <c r="L33" s="147" t="str">
        <f>'100m.'!N$4</f>
        <v>14 Haziran 2014 10.15</v>
      </c>
      <c r="M33" s="146" t="s">
        <v>290</v>
      </c>
    </row>
    <row r="34" spans="1:13" s="138" customFormat="1" ht="26.25" customHeight="1">
      <c r="A34" s="140">
        <v>32</v>
      </c>
      <c r="B34" s="149" t="s">
        <v>206</v>
      </c>
      <c r="C34" s="141">
        <f>'100m.'!C39</f>
        <v>0</v>
      </c>
      <c r="D34" s="148">
        <f>'100m.'!D39</f>
        <v>0</v>
      </c>
      <c r="E34" s="148">
        <f>'100m.'!E39</f>
        <v>0</v>
      </c>
      <c r="F34" s="142">
        <f>'100m.'!F39</f>
        <v>0</v>
      </c>
      <c r="G34" s="143">
        <f>'100m.'!A39</f>
        <v>32</v>
      </c>
      <c r="H34" s="142" t="s">
        <v>125</v>
      </c>
      <c r="I34" s="147"/>
      <c r="J34" s="142" t="str">
        <f>BİLGİLERİ!$F$21</f>
        <v>Genç Erkekler Dekatlon</v>
      </c>
      <c r="K34" s="145" t="str">
        <f t="shared" si="0"/>
        <v>Ankara-Çoklu Branşlar Federasyon Deneme Yarışmaları</v>
      </c>
      <c r="L34" s="147" t="str">
        <f>'100m.'!N$4</f>
        <v>14 Haziran 2014 10.15</v>
      </c>
      <c r="M34" s="146" t="s">
        <v>290</v>
      </c>
    </row>
    <row r="35" spans="1:13" s="138" customFormat="1" ht="26.25" customHeight="1">
      <c r="A35" s="140">
        <v>33</v>
      </c>
      <c r="B35" s="149" t="s">
        <v>206</v>
      </c>
      <c r="C35" s="141">
        <f>'100m.'!C40</f>
        <v>0</v>
      </c>
      <c r="D35" s="148">
        <f>'100m.'!D40</f>
        <v>0</v>
      </c>
      <c r="E35" s="148">
        <f>'100m.'!E40</f>
        <v>0</v>
      </c>
      <c r="F35" s="142">
        <f>'100m.'!F40</f>
        <v>0</v>
      </c>
      <c r="G35" s="143">
        <f>'100m.'!A40</f>
        <v>33</v>
      </c>
      <c r="H35" s="142" t="s">
        <v>125</v>
      </c>
      <c r="I35" s="147"/>
      <c r="J35" s="142" t="str">
        <f>BİLGİLERİ!$F$21</f>
        <v>Genç Erkekler Dekatlon</v>
      </c>
      <c r="K35" s="145" t="str">
        <f aca="true" t="shared" si="1" ref="K35:K41">CONCATENATE(K$1,"-",A$1)</f>
        <v>Ankara-Çoklu Branşlar Federasyon Deneme Yarışmaları</v>
      </c>
      <c r="L35" s="147" t="str">
        <f>'100m.'!N$4</f>
        <v>14 Haziran 2014 10.15</v>
      </c>
      <c r="M35" s="146" t="s">
        <v>290</v>
      </c>
    </row>
    <row r="36" spans="1:13" s="138" customFormat="1" ht="26.25" customHeight="1">
      <c r="A36" s="140">
        <v>34</v>
      </c>
      <c r="B36" s="149" t="s">
        <v>206</v>
      </c>
      <c r="C36" s="141">
        <f>'100m.'!C41</f>
        <v>0</v>
      </c>
      <c r="D36" s="148">
        <f>'100m.'!D41</f>
        <v>0</v>
      </c>
      <c r="E36" s="148">
        <f>'100m.'!E41</f>
        <v>0</v>
      </c>
      <c r="F36" s="142">
        <f>'100m.'!F41</f>
        <v>0</v>
      </c>
      <c r="G36" s="143">
        <f>'100m.'!A41</f>
        <v>34</v>
      </c>
      <c r="H36" s="142" t="s">
        <v>125</v>
      </c>
      <c r="I36" s="147"/>
      <c r="J36" s="142" t="str">
        <f>BİLGİLERİ!$F$21</f>
        <v>Genç Erkekler Dekatlon</v>
      </c>
      <c r="K36" s="145" t="str">
        <f t="shared" si="1"/>
        <v>Ankara-Çoklu Branşlar Federasyon Deneme Yarışmaları</v>
      </c>
      <c r="L36" s="147" t="str">
        <f>'100m.'!N$4</f>
        <v>14 Haziran 2014 10.15</v>
      </c>
      <c r="M36" s="146" t="s">
        <v>290</v>
      </c>
    </row>
    <row r="37" spans="1:13" s="138" customFormat="1" ht="26.25" customHeight="1">
      <c r="A37" s="140">
        <v>35</v>
      </c>
      <c r="B37" s="149" t="s">
        <v>206</v>
      </c>
      <c r="C37" s="141">
        <f>'100m.'!C42</f>
        <v>0</v>
      </c>
      <c r="D37" s="148">
        <f>'100m.'!D42</f>
        <v>0</v>
      </c>
      <c r="E37" s="148">
        <f>'100m.'!E42</f>
        <v>0</v>
      </c>
      <c r="F37" s="142">
        <f>'100m.'!F42</f>
        <v>0</v>
      </c>
      <c r="G37" s="143">
        <f>'100m.'!A42</f>
        <v>35</v>
      </c>
      <c r="H37" s="142" t="s">
        <v>125</v>
      </c>
      <c r="I37" s="147"/>
      <c r="J37" s="142" t="str">
        <f>BİLGİLERİ!$F$21</f>
        <v>Genç Erkekler Dekatlon</v>
      </c>
      <c r="K37" s="145" t="str">
        <f t="shared" si="1"/>
        <v>Ankara-Çoklu Branşlar Federasyon Deneme Yarışmaları</v>
      </c>
      <c r="L37" s="147" t="str">
        <f>'100m.'!N$4</f>
        <v>14 Haziran 2014 10.15</v>
      </c>
      <c r="M37" s="146" t="s">
        <v>290</v>
      </c>
    </row>
    <row r="38" spans="1:13" s="138" customFormat="1" ht="26.25" customHeight="1">
      <c r="A38" s="140">
        <v>36</v>
      </c>
      <c r="B38" s="149" t="s">
        <v>206</v>
      </c>
      <c r="C38" s="141">
        <f>'100m.'!C43</f>
        <v>0</v>
      </c>
      <c r="D38" s="148">
        <f>'100m.'!D43</f>
        <v>0</v>
      </c>
      <c r="E38" s="148">
        <f>'100m.'!E43</f>
        <v>0</v>
      </c>
      <c r="F38" s="142">
        <f>'100m.'!F43</f>
        <v>0</v>
      </c>
      <c r="G38" s="143">
        <f>'100m.'!A43</f>
        <v>36</v>
      </c>
      <c r="H38" s="142" t="s">
        <v>125</v>
      </c>
      <c r="I38" s="147"/>
      <c r="J38" s="142" t="str">
        <f>BİLGİLERİ!$F$21</f>
        <v>Genç Erkekler Dekatlon</v>
      </c>
      <c r="K38" s="145" t="str">
        <f t="shared" si="1"/>
        <v>Ankara-Çoklu Branşlar Federasyon Deneme Yarışmaları</v>
      </c>
      <c r="L38" s="147" t="str">
        <f>'100m.'!N$4</f>
        <v>14 Haziran 2014 10.15</v>
      </c>
      <c r="M38" s="146" t="s">
        <v>290</v>
      </c>
    </row>
    <row r="39" spans="1:13" s="138" customFormat="1" ht="26.25" customHeight="1">
      <c r="A39" s="140">
        <v>37</v>
      </c>
      <c r="B39" s="149" t="s">
        <v>206</v>
      </c>
      <c r="C39" s="141">
        <f>'100m.'!C44</f>
        <v>0</v>
      </c>
      <c r="D39" s="148">
        <f>'100m.'!D44</f>
        <v>0</v>
      </c>
      <c r="E39" s="148">
        <f>'100m.'!E44</f>
        <v>0</v>
      </c>
      <c r="F39" s="142">
        <f>'100m.'!F44</f>
        <v>0</v>
      </c>
      <c r="G39" s="143">
        <f>'100m.'!A44</f>
        <v>37</v>
      </c>
      <c r="H39" s="142" t="s">
        <v>125</v>
      </c>
      <c r="I39" s="147"/>
      <c r="J39" s="142" t="str">
        <f>BİLGİLERİ!$F$21</f>
        <v>Genç Erkekler Dekatlon</v>
      </c>
      <c r="K39" s="145" t="str">
        <f t="shared" si="1"/>
        <v>Ankara-Çoklu Branşlar Federasyon Deneme Yarışmaları</v>
      </c>
      <c r="L39" s="147" t="str">
        <f>'100m.'!N$4</f>
        <v>14 Haziran 2014 10.15</v>
      </c>
      <c r="M39" s="146" t="s">
        <v>290</v>
      </c>
    </row>
    <row r="40" spans="1:13" s="138" customFormat="1" ht="26.25" customHeight="1">
      <c r="A40" s="140">
        <v>38</v>
      </c>
      <c r="B40" s="149" t="s">
        <v>206</v>
      </c>
      <c r="C40" s="141">
        <f>'100m.'!C45</f>
        <v>0</v>
      </c>
      <c r="D40" s="148">
        <f>'100m.'!D45</f>
        <v>0</v>
      </c>
      <c r="E40" s="148">
        <f>'100m.'!E45</f>
        <v>0</v>
      </c>
      <c r="F40" s="142">
        <f>'100m.'!F45</f>
        <v>0</v>
      </c>
      <c r="G40" s="143">
        <f>'100m.'!A45</f>
        <v>38</v>
      </c>
      <c r="H40" s="142" t="s">
        <v>125</v>
      </c>
      <c r="I40" s="147"/>
      <c r="J40" s="142" t="str">
        <f>BİLGİLERİ!$F$21</f>
        <v>Genç Erkekler Dekatlon</v>
      </c>
      <c r="K40" s="145" t="str">
        <f t="shared" si="1"/>
        <v>Ankara-Çoklu Branşlar Federasyon Deneme Yarışmaları</v>
      </c>
      <c r="L40" s="147" t="str">
        <f>'100m.'!N$4</f>
        <v>14 Haziran 2014 10.15</v>
      </c>
      <c r="M40" s="146" t="s">
        <v>290</v>
      </c>
    </row>
    <row r="41" spans="1:13" s="138" customFormat="1" ht="26.25" customHeight="1">
      <c r="A41" s="140">
        <v>39</v>
      </c>
      <c r="B41" s="149" t="s">
        <v>206</v>
      </c>
      <c r="C41" s="141">
        <f>'100m.'!C46</f>
        <v>0</v>
      </c>
      <c r="D41" s="148">
        <f>'100m.'!D46</f>
        <v>0</v>
      </c>
      <c r="E41" s="148">
        <f>'100m.'!E46</f>
        <v>0</v>
      </c>
      <c r="F41" s="142">
        <f>'100m.'!F46</f>
        <v>0</v>
      </c>
      <c r="G41" s="143">
        <f>'100m.'!A46</f>
        <v>0</v>
      </c>
      <c r="H41" s="142" t="s">
        <v>125</v>
      </c>
      <c r="I41" s="147"/>
      <c r="J41" s="142" t="str">
        <f>BİLGİLERİ!$F$21</f>
        <v>Genç Erkekler Dekatlon</v>
      </c>
      <c r="K41" s="145" t="str">
        <f t="shared" si="1"/>
        <v>Ankara-Çoklu Branşlar Federasyon Deneme Yarışmaları</v>
      </c>
      <c r="L41" s="147" t="str">
        <f>'100m.'!N$4</f>
        <v>14 Haziran 2014 10.15</v>
      </c>
      <c r="M41" s="146" t="s">
        <v>290</v>
      </c>
    </row>
    <row r="42" spans="1:13" s="138" customFormat="1" ht="26.25" customHeight="1">
      <c r="A42" s="140">
        <v>83</v>
      </c>
      <c r="B42" s="149" t="s">
        <v>66</v>
      </c>
      <c r="C42" s="141">
        <f>Uzun!D8</f>
        <v>35678</v>
      </c>
      <c r="D42" s="145" t="str">
        <f>Uzun!E8</f>
        <v>YUNUS EMRE TANYILDIZI</v>
      </c>
      <c r="E42" s="145" t="str">
        <f>Uzun!F8</f>
        <v>ELAZIĞ</v>
      </c>
      <c r="F42" s="170">
        <f>Uzun!N8</f>
        <v>630</v>
      </c>
      <c r="G42" s="143">
        <f>Uzun!A8</f>
        <v>1</v>
      </c>
      <c r="H42" s="142" t="s">
        <v>66</v>
      </c>
      <c r="I42" s="147"/>
      <c r="J42" s="142" t="str">
        <f>BİLGİLERİ!$F$21</f>
        <v>Genç Erkekler Dekatlon</v>
      </c>
      <c r="K42" s="145" t="str">
        <f>CONCATENATE(K$1,"-",A$1)</f>
        <v>Ankara-Çoklu Branşlar Federasyon Deneme Yarışmaları</v>
      </c>
      <c r="L42" s="146" t="str">
        <f>Uzun!M$4</f>
        <v>14 Haziran 2014 - 10.55</v>
      </c>
      <c r="M42" s="146" t="s">
        <v>290</v>
      </c>
    </row>
    <row r="43" spans="1:13" s="138" customFormat="1" ht="26.25" customHeight="1">
      <c r="A43" s="140">
        <v>84</v>
      </c>
      <c r="B43" s="149" t="s">
        <v>66</v>
      </c>
      <c r="C43" s="141">
        <f>Uzun!D9</f>
        <v>35094</v>
      </c>
      <c r="D43" s="145" t="str">
        <f>Uzun!E9</f>
        <v>YAĞIZ ERDOĞAN</v>
      </c>
      <c r="E43" s="145" t="str">
        <f>Uzun!F9</f>
        <v>İSTANBUL</v>
      </c>
      <c r="F43" s="170">
        <f>Uzun!N9</f>
        <v>586</v>
      </c>
      <c r="G43" s="143">
        <f>Uzun!A9</f>
        <v>2</v>
      </c>
      <c r="H43" s="142" t="s">
        <v>66</v>
      </c>
      <c r="I43" s="147"/>
      <c r="J43" s="142" t="str">
        <f>BİLGİLERİ!$F$21</f>
        <v>Genç Erkekler Dekatlon</v>
      </c>
      <c r="K43" s="145" t="str">
        <f aca="true" t="shared" si="2" ref="K43:K58">CONCATENATE(K$1,"-",A$1)</f>
        <v>Ankara-Çoklu Branşlar Federasyon Deneme Yarışmaları</v>
      </c>
      <c r="L43" s="146" t="str">
        <f>Uzun!M$4</f>
        <v>14 Haziran 2014 - 10.55</v>
      </c>
      <c r="M43" s="146" t="s">
        <v>290</v>
      </c>
    </row>
    <row r="44" spans="1:13" s="138" customFormat="1" ht="26.25" customHeight="1">
      <c r="A44" s="140">
        <v>85</v>
      </c>
      <c r="B44" s="149" t="s">
        <v>66</v>
      </c>
      <c r="C44" s="141">
        <f>Uzun!D10</f>
        <v>0</v>
      </c>
      <c r="D44" s="145">
        <f>Uzun!E10</f>
        <v>0</v>
      </c>
      <c r="E44" s="145">
        <f>Uzun!F10</f>
        <v>0</v>
      </c>
      <c r="F44" s="170">
        <f>Uzun!N10</f>
      </c>
      <c r="G44" s="143">
        <f>Uzun!A10</f>
        <v>0</v>
      </c>
      <c r="H44" s="142" t="s">
        <v>66</v>
      </c>
      <c r="I44" s="147"/>
      <c r="J44" s="142" t="str">
        <f>BİLGİLERİ!$F$21</f>
        <v>Genç Erkekler Dekatlon</v>
      </c>
      <c r="K44" s="145" t="str">
        <f t="shared" si="2"/>
        <v>Ankara-Çoklu Branşlar Federasyon Deneme Yarışmaları</v>
      </c>
      <c r="L44" s="146" t="str">
        <f>Uzun!M$4</f>
        <v>14 Haziran 2014 - 10.55</v>
      </c>
      <c r="M44" s="146" t="s">
        <v>290</v>
      </c>
    </row>
    <row r="45" spans="1:13" s="138" customFormat="1" ht="26.25" customHeight="1">
      <c r="A45" s="140">
        <v>86</v>
      </c>
      <c r="B45" s="149" t="s">
        <v>66</v>
      </c>
      <c r="C45" s="141">
        <f>Uzun!D11</f>
        <v>0</v>
      </c>
      <c r="D45" s="145">
        <f>Uzun!E11</f>
        <v>0</v>
      </c>
      <c r="E45" s="145">
        <f>Uzun!F11</f>
        <v>0</v>
      </c>
      <c r="F45" s="170">
        <f>Uzun!N11</f>
      </c>
      <c r="G45" s="143">
        <f>Uzun!A11</f>
        <v>0</v>
      </c>
      <c r="H45" s="142" t="s">
        <v>66</v>
      </c>
      <c r="I45" s="147"/>
      <c r="J45" s="142" t="str">
        <f>BİLGİLERİ!$F$21</f>
        <v>Genç Erkekler Dekatlon</v>
      </c>
      <c r="K45" s="145" t="str">
        <f t="shared" si="2"/>
        <v>Ankara-Çoklu Branşlar Federasyon Deneme Yarışmaları</v>
      </c>
      <c r="L45" s="146" t="str">
        <f>Uzun!M$4</f>
        <v>14 Haziran 2014 - 10.55</v>
      </c>
      <c r="M45" s="146" t="s">
        <v>290</v>
      </c>
    </row>
    <row r="46" spans="1:13" s="138" customFormat="1" ht="26.25" customHeight="1">
      <c r="A46" s="140">
        <v>87</v>
      </c>
      <c r="B46" s="149" t="s">
        <v>66</v>
      </c>
      <c r="C46" s="141">
        <f>Uzun!D12</f>
        <v>0</v>
      </c>
      <c r="D46" s="145">
        <f>Uzun!E12</f>
        <v>0</v>
      </c>
      <c r="E46" s="145">
        <f>Uzun!F12</f>
        <v>0</v>
      </c>
      <c r="F46" s="170">
        <f>Uzun!N12</f>
      </c>
      <c r="G46" s="143">
        <f>Uzun!A12</f>
        <v>0</v>
      </c>
      <c r="H46" s="142" t="s">
        <v>66</v>
      </c>
      <c r="I46" s="147"/>
      <c r="J46" s="142" t="str">
        <f>BİLGİLERİ!$F$21</f>
        <v>Genç Erkekler Dekatlon</v>
      </c>
      <c r="K46" s="145" t="str">
        <f t="shared" si="2"/>
        <v>Ankara-Çoklu Branşlar Federasyon Deneme Yarışmaları</v>
      </c>
      <c r="L46" s="146" t="str">
        <f>Uzun!M$4</f>
        <v>14 Haziran 2014 - 10.55</v>
      </c>
      <c r="M46" s="146" t="s">
        <v>290</v>
      </c>
    </row>
    <row r="47" spans="1:13" s="138" customFormat="1" ht="26.25" customHeight="1">
      <c r="A47" s="140">
        <v>88</v>
      </c>
      <c r="B47" s="149" t="s">
        <v>66</v>
      </c>
      <c r="C47" s="141">
        <f>Uzun!D13</f>
        <v>0</v>
      </c>
      <c r="D47" s="145">
        <f>Uzun!E13</f>
        <v>0</v>
      </c>
      <c r="E47" s="145">
        <f>Uzun!F13</f>
        <v>0</v>
      </c>
      <c r="F47" s="170">
        <f>Uzun!N13</f>
      </c>
      <c r="G47" s="143">
        <f>Uzun!A13</f>
        <v>0</v>
      </c>
      <c r="H47" s="142" t="s">
        <v>66</v>
      </c>
      <c r="I47" s="147"/>
      <c r="J47" s="142" t="str">
        <f>BİLGİLERİ!$F$21</f>
        <v>Genç Erkekler Dekatlon</v>
      </c>
      <c r="K47" s="145" t="str">
        <f t="shared" si="2"/>
        <v>Ankara-Çoklu Branşlar Federasyon Deneme Yarışmaları</v>
      </c>
      <c r="L47" s="146" t="str">
        <f>Uzun!M$4</f>
        <v>14 Haziran 2014 - 10.55</v>
      </c>
      <c r="M47" s="146" t="s">
        <v>290</v>
      </c>
    </row>
    <row r="48" spans="1:13" s="138" customFormat="1" ht="26.25" customHeight="1">
      <c r="A48" s="140">
        <v>89</v>
      </c>
      <c r="B48" s="149" t="s">
        <v>66</v>
      </c>
      <c r="C48" s="141">
        <f>Uzun!D14</f>
        <v>0</v>
      </c>
      <c r="D48" s="145">
        <f>Uzun!E14</f>
        <v>0</v>
      </c>
      <c r="E48" s="145">
        <f>Uzun!F14</f>
        <v>0</v>
      </c>
      <c r="F48" s="170">
        <f>Uzun!N14</f>
      </c>
      <c r="G48" s="143">
        <f>Uzun!A14</f>
        <v>0</v>
      </c>
      <c r="H48" s="142" t="s">
        <v>66</v>
      </c>
      <c r="I48" s="147"/>
      <c r="J48" s="142" t="str">
        <f>BİLGİLERİ!$F$21</f>
        <v>Genç Erkekler Dekatlon</v>
      </c>
      <c r="K48" s="145" t="str">
        <f t="shared" si="2"/>
        <v>Ankara-Çoklu Branşlar Federasyon Deneme Yarışmaları</v>
      </c>
      <c r="L48" s="146" t="str">
        <f>Uzun!M$4</f>
        <v>14 Haziran 2014 - 10.55</v>
      </c>
      <c r="M48" s="146" t="s">
        <v>290</v>
      </c>
    </row>
    <row r="49" spans="1:13" s="138" customFormat="1" ht="26.25" customHeight="1">
      <c r="A49" s="140">
        <v>90</v>
      </c>
      <c r="B49" s="149" t="s">
        <v>66</v>
      </c>
      <c r="C49" s="141">
        <f>Uzun!D15</f>
        <v>0</v>
      </c>
      <c r="D49" s="145">
        <f>Uzun!E15</f>
        <v>0</v>
      </c>
      <c r="E49" s="145">
        <f>Uzun!F15</f>
        <v>0</v>
      </c>
      <c r="F49" s="170">
        <f>Uzun!N15</f>
      </c>
      <c r="G49" s="143">
        <f>Uzun!A15</f>
        <v>0</v>
      </c>
      <c r="H49" s="142" t="s">
        <v>66</v>
      </c>
      <c r="I49" s="147"/>
      <c r="J49" s="142" t="str">
        <f>BİLGİLERİ!$F$21</f>
        <v>Genç Erkekler Dekatlon</v>
      </c>
      <c r="K49" s="145" t="str">
        <f t="shared" si="2"/>
        <v>Ankara-Çoklu Branşlar Federasyon Deneme Yarışmaları</v>
      </c>
      <c r="L49" s="146" t="str">
        <f>Uzun!M$4</f>
        <v>14 Haziran 2014 - 10.55</v>
      </c>
      <c r="M49" s="146" t="s">
        <v>290</v>
      </c>
    </row>
    <row r="50" spans="1:13" s="138" customFormat="1" ht="26.25" customHeight="1">
      <c r="A50" s="140">
        <v>91</v>
      </c>
      <c r="B50" s="149" t="s">
        <v>66</v>
      </c>
      <c r="C50" s="141">
        <f>Uzun!D16</f>
        <v>0</v>
      </c>
      <c r="D50" s="145">
        <f>Uzun!E16</f>
        <v>0</v>
      </c>
      <c r="E50" s="145">
        <f>Uzun!F16</f>
        <v>0</v>
      </c>
      <c r="F50" s="170">
        <f>Uzun!N16</f>
      </c>
      <c r="G50" s="143">
        <f>Uzun!A16</f>
        <v>0</v>
      </c>
      <c r="H50" s="142" t="s">
        <v>66</v>
      </c>
      <c r="I50" s="147"/>
      <c r="J50" s="142" t="str">
        <f>BİLGİLERİ!$F$21</f>
        <v>Genç Erkekler Dekatlon</v>
      </c>
      <c r="K50" s="145" t="str">
        <f t="shared" si="2"/>
        <v>Ankara-Çoklu Branşlar Federasyon Deneme Yarışmaları</v>
      </c>
      <c r="L50" s="146" t="str">
        <f>Uzun!M$4</f>
        <v>14 Haziran 2014 - 10.55</v>
      </c>
      <c r="M50" s="146" t="s">
        <v>290</v>
      </c>
    </row>
    <row r="51" spans="1:13" s="138" customFormat="1" ht="26.25" customHeight="1">
      <c r="A51" s="140">
        <v>92</v>
      </c>
      <c r="B51" s="149" t="s">
        <v>66</v>
      </c>
      <c r="C51" s="141">
        <f>Uzun!D17</f>
        <v>0</v>
      </c>
      <c r="D51" s="145">
        <f>Uzun!E17</f>
        <v>0</v>
      </c>
      <c r="E51" s="145">
        <f>Uzun!F17</f>
        <v>0</v>
      </c>
      <c r="F51" s="170">
        <f>Uzun!N17</f>
      </c>
      <c r="G51" s="143">
        <f>Uzun!A17</f>
        <v>0</v>
      </c>
      <c r="H51" s="142" t="s">
        <v>66</v>
      </c>
      <c r="I51" s="147"/>
      <c r="J51" s="142" t="str">
        <f>BİLGİLERİ!$F$21</f>
        <v>Genç Erkekler Dekatlon</v>
      </c>
      <c r="K51" s="145" t="str">
        <f t="shared" si="2"/>
        <v>Ankara-Çoklu Branşlar Federasyon Deneme Yarışmaları</v>
      </c>
      <c r="L51" s="146" t="str">
        <f>Uzun!M$4</f>
        <v>14 Haziran 2014 - 10.55</v>
      </c>
      <c r="M51" s="146" t="s">
        <v>290</v>
      </c>
    </row>
    <row r="52" spans="1:13" s="138" customFormat="1" ht="26.25" customHeight="1">
      <c r="A52" s="140">
        <v>93</v>
      </c>
      <c r="B52" s="149" t="s">
        <v>66</v>
      </c>
      <c r="C52" s="141">
        <f>Uzun!D18</f>
        <v>0</v>
      </c>
      <c r="D52" s="145">
        <f>Uzun!E18</f>
        <v>0</v>
      </c>
      <c r="E52" s="145">
        <f>Uzun!F18</f>
        <v>0</v>
      </c>
      <c r="F52" s="170">
        <f>Uzun!N18</f>
      </c>
      <c r="G52" s="143">
        <f>Uzun!A18</f>
        <v>0</v>
      </c>
      <c r="H52" s="142" t="s">
        <v>66</v>
      </c>
      <c r="I52" s="147"/>
      <c r="J52" s="142" t="str">
        <f>BİLGİLERİ!$F$21</f>
        <v>Genç Erkekler Dekatlon</v>
      </c>
      <c r="K52" s="145" t="str">
        <f t="shared" si="2"/>
        <v>Ankara-Çoklu Branşlar Federasyon Deneme Yarışmaları</v>
      </c>
      <c r="L52" s="146" t="str">
        <f>Uzun!M$4</f>
        <v>14 Haziran 2014 - 10.55</v>
      </c>
      <c r="M52" s="146" t="s">
        <v>290</v>
      </c>
    </row>
    <row r="53" spans="1:13" s="138" customFormat="1" ht="26.25" customHeight="1">
      <c r="A53" s="140">
        <v>94</v>
      </c>
      <c r="B53" s="149" t="s">
        <v>66</v>
      </c>
      <c r="C53" s="141">
        <f>Uzun!D19</f>
        <v>0</v>
      </c>
      <c r="D53" s="145">
        <f>Uzun!E19</f>
        <v>0</v>
      </c>
      <c r="E53" s="145">
        <f>Uzun!F19</f>
        <v>0</v>
      </c>
      <c r="F53" s="170">
        <f>Uzun!N19</f>
      </c>
      <c r="G53" s="143">
        <f>Uzun!A19</f>
        <v>0</v>
      </c>
      <c r="H53" s="142" t="s">
        <v>66</v>
      </c>
      <c r="I53" s="147"/>
      <c r="J53" s="142" t="str">
        <f>BİLGİLERİ!$F$21</f>
        <v>Genç Erkekler Dekatlon</v>
      </c>
      <c r="K53" s="145" t="str">
        <f t="shared" si="2"/>
        <v>Ankara-Çoklu Branşlar Federasyon Deneme Yarışmaları</v>
      </c>
      <c r="L53" s="146" t="str">
        <f>Uzun!M$4</f>
        <v>14 Haziran 2014 - 10.55</v>
      </c>
      <c r="M53" s="146" t="s">
        <v>290</v>
      </c>
    </row>
    <row r="54" spans="1:13" s="138" customFormat="1" ht="26.25" customHeight="1">
      <c r="A54" s="140">
        <v>95</v>
      </c>
      <c r="B54" s="149" t="s">
        <v>66</v>
      </c>
      <c r="C54" s="141">
        <f>Uzun!D20</f>
        <v>0</v>
      </c>
      <c r="D54" s="145">
        <f>Uzun!E20</f>
        <v>0</v>
      </c>
      <c r="E54" s="145">
        <f>Uzun!F20</f>
        <v>0</v>
      </c>
      <c r="F54" s="170">
        <f>Uzun!N20</f>
      </c>
      <c r="G54" s="143">
        <f>Uzun!A20</f>
        <v>0</v>
      </c>
      <c r="H54" s="142" t="s">
        <v>66</v>
      </c>
      <c r="I54" s="147"/>
      <c r="J54" s="142" t="str">
        <f>BİLGİLERİ!$F$21</f>
        <v>Genç Erkekler Dekatlon</v>
      </c>
      <c r="K54" s="145" t="str">
        <f t="shared" si="2"/>
        <v>Ankara-Çoklu Branşlar Federasyon Deneme Yarışmaları</v>
      </c>
      <c r="L54" s="146" t="str">
        <f>Uzun!M$4</f>
        <v>14 Haziran 2014 - 10.55</v>
      </c>
      <c r="M54" s="146" t="s">
        <v>290</v>
      </c>
    </row>
    <row r="55" spans="1:13" s="138" customFormat="1" ht="26.25" customHeight="1">
      <c r="A55" s="140">
        <v>96</v>
      </c>
      <c r="B55" s="149" t="s">
        <v>66</v>
      </c>
      <c r="C55" s="141">
        <f>Uzun!D21</f>
        <v>0</v>
      </c>
      <c r="D55" s="145">
        <f>Uzun!E21</f>
        <v>0</v>
      </c>
      <c r="E55" s="145">
        <f>Uzun!F21</f>
        <v>0</v>
      </c>
      <c r="F55" s="170">
        <f>Uzun!N21</f>
      </c>
      <c r="G55" s="143">
        <f>Uzun!A21</f>
        <v>0</v>
      </c>
      <c r="H55" s="142" t="s">
        <v>66</v>
      </c>
      <c r="I55" s="147"/>
      <c r="J55" s="142" t="str">
        <f>BİLGİLERİ!$F$21</f>
        <v>Genç Erkekler Dekatlon</v>
      </c>
      <c r="K55" s="145" t="str">
        <f t="shared" si="2"/>
        <v>Ankara-Çoklu Branşlar Federasyon Deneme Yarışmaları</v>
      </c>
      <c r="L55" s="146" t="str">
        <f>Uzun!M$4</f>
        <v>14 Haziran 2014 - 10.55</v>
      </c>
      <c r="M55" s="146" t="s">
        <v>290</v>
      </c>
    </row>
    <row r="56" spans="1:13" s="138" customFormat="1" ht="26.25" customHeight="1">
      <c r="A56" s="140">
        <v>97</v>
      </c>
      <c r="B56" s="149" t="s">
        <v>66</v>
      </c>
      <c r="C56" s="141">
        <f>Uzun!D22</f>
        <v>0</v>
      </c>
      <c r="D56" s="145">
        <f>Uzun!E22</f>
        <v>0</v>
      </c>
      <c r="E56" s="145">
        <f>Uzun!F22</f>
        <v>0</v>
      </c>
      <c r="F56" s="170">
        <f>Uzun!N22</f>
      </c>
      <c r="G56" s="143">
        <f>Uzun!A22</f>
        <v>0</v>
      </c>
      <c r="H56" s="142" t="s">
        <v>66</v>
      </c>
      <c r="I56" s="147"/>
      <c r="J56" s="142" t="str">
        <f>BİLGİLERİ!$F$21</f>
        <v>Genç Erkekler Dekatlon</v>
      </c>
      <c r="K56" s="145" t="str">
        <f t="shared" si="2"/>
        <v>Ankara-Çoklu Branşlar Federasyon Deneme Yarışmaları</v>
      </c>
      <c r="L56" s="146" t="str">
        <f>Uzun!M$4</f>
        <v>14 Haziran 2014 - 10.55</v>
      </c>
      <c r="M56" s="146" t="s">
        <v>290</v>
      </c>
    </row>
    <row r="57" spans="1:13" s="138" customFormat="1" ht="26.25" customHeight="1">
      <c r="A57" s="140">
        <v>98</v>
      </c>
      <c r="B57" s="149" t="s">
        <v>66</v>
      </c>
      <c r="C57" s="141">
        <f>Uzun!D23</f>
        <v>0</v>
      </c>
      <c r="D57" s="145">
        <f>Uzun!E23</f>
        <v>0</v>
      </c>
      <c r="E57" s="145">
        <f>Uzun!F23</f>
        <v>0</v>
      </c>
      <c r="F57" s="170">
        <f>Uzun!N23</f>
      </c>
      <c r="G57" s="143">
        <f>Uzun!A23</f>
        <v>0</v>
      </c>
      <c r="H57" s="142" t="s">
        <v>66</v>
      </c>
      <c r="I57" s="147"/>
      <c r="J57" s="142" t="str">
        <f>BİLGİLERİ!$F$21</f>
        <v>Genç Erkekler Dekatlon</v>
      </c>
      <c r="K57" s="145" t="str">
        <f t="shared" si="2"/>
        <v>Ankara-Çoklu Branşlar Federasyon Deneme Yarışmaları</v>
      </c>
      <c r="L57" s="146" t="str">
        <f>Uzun!M$4</f>
        <v>14 Haziran 2014 - 10.55</v>
      </c>
      <c r="M57" s="146" t="s">
        <v>290</v>
      </c>
    </row>
    <row r="58" spans="1:13" s="138" customFormat="1" ht="26.25" customHeight="1">
      <c r="A58" s="140">
        <v>99</v>
      </c>
      <c r="B58" s="149" t="s">
        <v>66</v>
      </c>
      <c r="C58" s="141">
        <f>Uzun!D24</f>
        <v>0</v>
      </c>
      <c r="D58" s="145">
        <f>Uzun!E24</f>
        <v>0</v>
      </c>
      <c r="E58" s="145">
        <f>Uzun!F24</f>
        <v>0</v>
      </c>
      <c r="F58" s="170">
        <f>Uzun!N24</f>
      </c>
      <c r="G58" s="143">
        <f>Uzun!A24</f>
        <v>0</v>
      </c>
      <c r="H58" s="142" t="s">
        <v>66</v>
      </c>
      <c r="I58" s="147"/>
      <c r="J58" s="142" t="str">
        <f>BİLGİLERİ!$F$21</f>
        <v>Genç Erkekler Dekatlon</v>
      </c>
      <c r="K58" s="145" t="str">
        <f t="shared" si="2"/>
        <v>Ankara-Çoklu Branşlar Federasyon Deneme Yarışmaları</v>
      </c>
      <c r="L58" s="146" t="str">
        <f>Uzun!M$4</f>
        <v>14 Haziran 2014 - 10.55</v>
      </c>
      <c r="M58" s="146" t="s">
        <v>290</v>
      </c>
    </row>
    <row r="59" spans="1:13" s="138" customFormat="1" ht="26.25" customHeight="1">
      <c r="A59" s="140">
        <v>100</v>
      </c>
      <c r="B59" s="149" t="s">
        <v>66</v>
      </c>
      <c r="C59" s="141">
        <f>Uzun!D25</f>
        <v>0</v>
      </c>
      <c r="D59" s="145">
        <f>Uzun!E25</f>
        <v>0</v>
      </c>
      <c r="E59" s="145">
        <f>Uzun!F25</f>
        <v>0</v>
      </c>
      <c r="F59" s="170">
        <f>Uzun!N25</f>
      </c>
      <c r="G59" s="143">
        <f>Uzun!A25</f>
        <v>0</v>
      </c>
      <c r="H59" s="142" t="s">
        <v>66</v>
      </c>
      <c r="I59" s="147"/>
      <c r="J59" s="142" t="str">
        <f>BİLGİLERİ!$F$21</f>
        <v>Genç Erkekler Dekatlon</v>
      </c>
      <c r="K59" s="145" t="str">
        <f aca="true" t="shared" si="3" ref="K59:K67">CONCATENATE(K$1,"-",A$1)</f>
        <v>Ankara-Çoklu Branşlar Federasyon Deneme Yarışmaları</v>
      </c>
      <c r="L59" s="146" t="str">
        <f>Uzun!M$4</f>
        <v>14 Haziran 2014 - 10.55</v>
      </c>
      <c r="M59" s="146" t="s">
        <v>290</v>
      </c>
    </row>
    <row r="60" spans="1:13" s="138" customFormat="1" ht="26.25" customHeight="1">
      <c r="A60" s="140">
        <v>101</v>
      </c>
      <c r="B60" s="149" t="s">
        <v>66</v>
      </c>
      <c r="C60" s="141">
        <f>Uzun!D26</f>
        <v>0</v>
      </c>
      <c r="D60" s="145">
        <f>Uzun!E26</f>
        <v>0</v>
      </c>
      <c r="E60" s="145">
        <f>Uzun!F26</f>
        <v>0</v>
      </c>
      <c r="F60" s="170">
        <f>Uzun!N26</f>
      </c>
      <c r="G60" s="143">
        <f>Uzun!A26</f>
        <v>0</v>
      </c>
      <c r="H60" s="142" t="s">
        <v>66</v>
      </c>
      <c r="I60" s="147"/>
      <c r="J60" s="142" t="str">
        <f>BİLGİLERİ!$F$21</f>
        <v>Genç Erkekler Dekatlon</v>
      </c>
      <c r="K60" s="145" t="str">
        <f t="shared" si="3"/>
        <v>Ankara-Çoklu Branşlar Federasyon Deneme Yarışmaları</v>
      </c>
      <c r="L60" s="146" t="str">
        <f>Uzun!M$4</f>
        <v>14 Haziran 2014 - 10.55</v>
      </c>
      <c r="M60" s="146" t="s">
        <v>290</v>
      </c>
    </row>
    <row r="61" spans="1:13" s="138" customFormat="1" ht="26.25" customHeight="1">
      <c r="A61" s="140">
        <v>102</v>
      </c>
      <c r="B61" s="149" t="s">
        <v>66</v>
      </c>
      <c r="C61" s="141">
        <f>Uzun!D27</f>
        <v>0</v>
      </c>
      <c r="D61" s="145">
        <f>Uzun!E27</f>
        <v>0</v>
      </c>
      <c r="E61" s="145">
        <f>Uzun!F27</f>
        <v>0</v>
      </c>
      <c r="F61" s="170">
        <f>Uzun!N27</f>
      </c>
      <c r="G61" s="143">
        <f>Uzun!A27</f>
        <v>0</v>
      </c>
      <c r="H61" s="142" t="s">
        <v>66</v>
      </c>
      <c r="I61" s="147"/>
      <c r="J61" s="142" t="str">
        <f>BİLGİLERİ!$F$21</f>
        <v>Genç Erkekler Dekatlon</v>
      </c>
      <c r="K61" s="145" t="str">
        <f t="shared" si="3"/>
        <v>Ankara-Çoklu Branşlar Federasyon Deneme Yarışmaları</v>
      </c>
      <c r="L61" s="146" t="str">
        <f>Uzun!M$4</f>
        <v>14 Haziran 2014 - 10.55</v>
      </c>
      <c r="M61" s="146" t="s">
        <v>290</v>
      </c>
    </row>
    <row r="62" spans="1:13" s="138" customFormat="1" ht="26.25" customHeight="1">
      <c r="A62" s="140">
        <v>103</v>
      </c>
      <c r="B62" s="149" t="s">
        <v>66</v>
      </c>
      <c r="C62" s="141">
        <f>Uzun!D28</f>
        <v>0</v>
      </c>
      <c r="D62" s="145">
        <f>Uzun!E28</f>
        <v>0</v>
      </c>
      <c r="E62" s="145">
        <f>Uzun!F28</f>
        <v>0</v>
      </c>
      <c r="F62" s="170">
        <f>Uzun!N28</f>
      </c>
      <c r="G62" s="143">
        <f>Uzun!A28</f>
        <v>0</v>
      </c>
      <c r="H62" s="142" t="s">
        <v>66</v>
      </c>
      <c r="I62" s="147"/>
      <c r="J62" s="142" t="str">
        <f>BİLGİLERİ!$F$21</f>
        <v>Genç Erkekler Dekatlon</v>
      </c>
      <c r="K62" s="145" t="str">
        <f t="shared" si="3"/>
        <v>Ankara-Çoklu Branşlar Federasyon Deneme Yarışmaları</v>
      </c>
      <c r="L62" s="146" t="str">
        <f>Uzun!M$4</f>
        <v>14 Haziran 2014 - 10.55</v>
      </c>
      <c r="M62" s="146" t="s">
        <v>290</v>
      </c>
    </row>
    <row r="63" spans="1:13" s="138" customFormat="1" ht="26.25" customHeight="1">
      <c r="A63" s="140">
        <v>104</v>
      </c>
      <c r="B63" s="149" t="s">
        <v>66</v>
      </c>
      <c r="C63" s="141">
        <f>Uzun!D29</f>
        <v>0</v>
      </c>
      <c r="D63" s="145">
        <f>Uzun!E29</f>
        <v>0</v>
      </c>
      <c r="E63" s="145">
        <f>Uzun!F29</f>
        <v>0</v>
      </c>
      <c r="F63" s="170">
        <f>Uzun!N29</f>
      </c>
      <c r="G63" s="143">
        <f>Uzun!A29</f>
        <v>0</v>
      </c>
      <c r="H63" s="142" t="s">
        <v>66</v>
      </c>
      <c r="I63" s="147"/>
      <c r="J63" s="142" t="str">
        <f>BİLGİLERİ!$F$21</f>
        <v>Genç Erkekler Dekatlon</v>
      </c>
      <c r="K63" s="145" t="str">
        <f t="shared" si="3"/>
        <v>Ankara-Çoklu Branşlar Federasyon Deneme Yarışmaları</v>
      </c>
      <c r="L63" s="146" t="str">
        <f>Uzun!M$4</f>
        <v>14 Haziran 2014 - 10.55</v>
      </c>
      <c r="M63" s="146" t="s">
        <v>290</v>
      </c>
    </row>
    <row r="64" spans="1:13" s="138" customFormat="1" ht="26.25" customHeight="1">
      <c r="A64" s="140">
        <v>105</v>
      </c>
      <c r="B64" s="149" t="s">
        <v>66</v>
      </c>
      <c r="C64" s="141">
        <f>Uzun!D30</f>
        <v>0</v>
      </c>
      <c r="D64" s="145">
        <f>Uzun!E30</f>
        <v>0</v>
      </c>
      <c r="E64" s="145">
        <f>Uzun!F30</f>
        <v>0</v>
      </c>
      <c r="F64" s="170">
        <f>Uzun!N30</f>
      </c>
      <c r="G64" s="143">
        <f>Uzun!A30</f>
        <v>0</v>
      </c>
      <c r="H64" s="142" t="s">
        <v>66</v>
      </c>
      <c r="I64" s="147"/>
      <c r="J64" s="142" t="str">
        <f>BİLGİLERİ!$F$21</f>
        <v>Genç Erkekler Dekatlon</v>
      </c>
      <c r="K64" s="145" t="str">
        <f t="shared" si="3"/>
        <v>Ankara-Çoklu Branşlar Federasyon Deneme Yarışmaları</v>
      </c>
      <c r="L64" s="146" t="str">
        <f>Uzun!M$4</f>
        <v>14 Haziran 2014 - 10.55</v>
      </c>
      <c r="M64" s="146" t="s">
        <v>290</v>
      </c>
    </row>
    <row r="65" spans="1:13" s="138" customFormat="1" ht="26.25" customHeight="1">
      <c r="A65" s="140">
        <v>106</v>
      </c>
      <c r="B65" s="149" t="s">
        <v>66</v>
      </c>
      <c r="C65" s="141">
        <f>Uzun!D31</f>
        <v>0</v>
      </c>
      <c r="D65" s="145">
        <f>Uzun!E31</f>
        <v>0</v>
      </c>
      <c r="E65" s="145">
        <f>Uzun!F31</f>
        <v>0</v>
      </c>
      <c r="F65" s="170">
        <f>Uzun!N31</f>
      </c>
      <c r="G65" s="143">
        <f>Uzun!A31</f>
        <v>0</v>
      </c>
      <c r="H65" s="142" t="s">
        <v>66</v>
      </c>
      <c r="I65" s="147"/>
      <c r="J65" s="142" t="str">
        <f>BİLGİLERİ!$F$21</f>
        <v>Genç Erkekler Dekatlon</v>
      </c>
      <c r="K65" s="145" t="str">
        <f t="shared" si="3"/>
        <v>Ankara-Çoklu Branşlar Federasyon Deneme Yarışmaları</v>
      </c>
      <c r="L65" s="146" t="str">
        <f>Uzun!M$4</f>
        <v>14 Haziran 2014 - 10.55</v>
      </c>
      <c r="M65" s="146" t="s">
        <v>290</v>
      </c>
    </row>
    <row r="66" spans="1:13" s="138" customFormat="1" ht="26.25" customHeight="1">
      <c r="A66" s="140">
        <v>107</v>
      </c>
      <c r="B66" s="149" t="s">
        <v>66</v>
      </c>
      <c r="C66" s="141">
        <f>Uzun!D32</f>
        <v>0</v>
      </c>
      <c r="D66" s="145">
        <f>Uzun!E32</f>
        <v>0</v>
      </c>
      <c r="E66" s="145">
        <f>Uzun!F32</f>
        <v>0</v>
      </c>
      <c r="F66" s="170">
        <f>Uzun!N32</f>
      </c>
      <c r="G66" s="143">
        <f>Uzun!A32</f>
        <v>0</v>
      </c>
      <c r="H66" s="142" t="s">
        <v>66</v>
      </c>
      <c r="I66" s="147"/>
      <c r="J66" s="142" t="str">
        <f>BİLGİLERİ!$F$21</f>
        <v>Genç Erkekler Dekatlon</v>
      </c>
      <c r="K66" s="145" t="str">
        <f t="shared" si="3"/>
        <v>Ankara-Çoklu Branşlar Federasyon Deneme Yarışmaları</v>
      </c>
      <c r="L66" s="146" t="str">
        <f>Uzun!M$4</f>
        <v>14 Haziran 2014 - 10.55</v>
      </c>
      <c r="M66" s="146" t="s">
        <v>290</v>
      </c>
    </row>
    <row r="67" spans="1:13" s="138" customFormat="1" ht="26.25" customHeight="1">
      <c r="A67" s="140">
        <v>108</v>
      </c>
      <c r="B67" s="149" t="s">
        <v>66</v>
      </c>
      <c r="C67" s="141">
        <f>Uzun!D33</f>
        <v>0</v>
      </c>
      <c r="D67" s="145">
        <f>Uzun!E33</f>
        <v>0</v>
      </c>
      <c r="E67" s="145">
        <f>Uzun!F33</f>
        <v>0</v>
      </c>
      <c r="F67" s="170">
        <f>Uzun!N33</f>
      </c>
      <c r="G67" s="143">
        <f>Uzun!A33</f>
        <v>0</v>
      </c>
      <c r="H67" s="142" t="s">
        <v>66</v>
      </c>
      <c r="I67" s="147"/>
      <c r="J67" s="142" t="str">
        <f>BİLGİLERİ!$F$21</f>
        <v>Genç Erkekler Dekatlon</v>
      </c>
      <c r="K67" s="145" t="str">
        <f t="shared" si="3"/>
        <v>Ankara-Çoklu Branşlar Federasyon Deneme Yarışmaları</v>
      </c>
      <c r="L67" s="146" t="str">
        <f>Uzun!M$4</f>
        <v>14 Haziran 2014 - 10.55</v>
      </c>
      <c r="M67" s="146" t="s">
        <v>290</v>
      </c>
    </row>
    <row r="68" spans="1:13" s="138" customFormat="1" ht="26.25" customHeight="1">
      <c r="A68" s="140">
        <v>109</v>
      </c>
      <c r="B68" s="149" t="s">
        <v>66</v>
      </c>
      <c r="C68" s="141">
        <f>Uzun!D34</f>
        <v>0</v>
      </c>
      <c r="D68" s="145">
        <f>Uzun!E34</f>
        <v>0</v>
      </c>
      <c r="E68" s="145">
        <f>Uzun!F34</f>
        <v>0</v>
      </c>
      <c r="F68" s="170">
        <f>Uzun!N34</f>
      </c>
      <c r="G68" s="143">
        <f>Uzun!A34</f>
        <v>0</v>
      </c>
      <c r="H68" s="142" t="s">
        <v>66</v>
      </c>
      <c r="I68" s="147"/>
      <c r="J68" s="142" t="str">
        <f>BİLGİLERİ!$F$21</f>
        <v>Genç Erkekler Dekatlon</v>
      </c>
      <c r="K68" s="145" t="str">
        <f aca="true" t="shared" si="4" ref="K68:K76">CONCATENATE(K$1,"-",A$1)</f>
        <v>Ankara-Çoklu Branşlar Federasyon Deneme Yarışmaları</v>
      </c>
      <c r="L68" s="146" t="str">
        <f>Uzun!M$4</f>
        <v>14 Haziran 2014 - 10.55</v>
      </c>
      <c r="M68" s="146" t="s">
        <v>290</v>
      </c>
    </row>
    <row r="69" spans="1:13" s="138" customFormat="1" ht="26.25" customHeight="1">
      <c r="A69" s="140">
        <v>110</v>
      </c>
      <c r="B69" s="149" t="s">
        <v>66</v>
      </c>
      <c r="C69" s="141">
        <f>Uzun!D35</f>
        <v>0</v>
      </c>
      <c r="D69" s="145">
        <f>Uzun!E35</f>
        <v>0</v>
      </c>
      <c r="E69" s="145">
        <f>Uzun!F35</f>
        <v>0</v>
      </c>
      <c r="F69" s="170">
        <f>Uzun!N35</f>
      </c>
      <c r="G69" s="143">
        <f>Uzun!A35</f>
        <v>0</v>
      </c>
      <c r="H69" s="142" t="s">
        <v>66</v>
      </c>
      <c r="I69" s="147"/>
      <c r="J69" s="142" t="str">
        <f>BİLGİLERİ!$F$21</f>
        <v>Genç Erkekler Dekatlon</v>
      </c>
      <c r="K69" s="145" t="str">
        <f t="shared" si="4"/>
        <v>Ankara-Çoklu Branşlar Federasyon Deneme Yarışmaları</v>
      </c>
      <c r="L69" s="146" t="str">
        <f>Uzun!M$4</f>
        <v>14 Haziran 2014 - 10.55</v>
      </c>
      <c r="M69" s="146" t="s">
        <v>290</v>
      </c>
    </row>
    <row r="70" spans="1:13" s="138" customFormat="1" ht="26.25" customHeight="1">
      <c r="A70" s="140">
        <v>111</v>
      </c>
      <c r="B70" s="149" t="s">
        <v>66</v>
      </c>
      <c r="C70" s="141">
        <f>Uzun!D36</f>
        <v>0</v>
      </c>
      <c r="D70" s="145">
        <f>Uzun!E36</f>
        <v>0</v>
      </c>
      <c r="E70" s="145">
        <f>Uzun!F36</f>
        <v>0</v>
      </c>
      <c r="F70" s="170">
        <f>Uzun!N36</f>
      </c>
      <c r="G70" s="143">
        <f>Uzun!A36</f>
        <v>0</v>
      </c>
      <c r="H70" s="142" t="s">
        <v>66</v>
      </c>
      <c r="I70" s="147"/>
      <c r="J70" s="142" t="str">
        <f>BİLGİLERİ!$F$21</f>
        <v>Genç Erkekler Dekatlon</v>
      </c>
      <c r="K70" s="145" t="str">
        <f t="shared" si="4"/>
        <v>Ankara-Çoklu Branşlar Federasyon Deneme Yarışmaları</v>
      </c>
      <c r="L70" s="146" t="str">
        <f>Uzun!M$4</f>
        <v>14 Haziran 2014 - 10.55</v>
      </c>
      <c r="M70" s="146" t="s">
        <v>290</v>
      </c>
    </row>
    <row r="71" spans="1:13" s="138" customFormat="1" ht="26.25" customHeight="1">
      <c r="A71" s="140">
        <v>112</v>
      </c>
      <c r="B71" s="149" t="s">
        <v>66</v>
      </c>
      <c r="C71" s="141">
        <f>Uzun!D37</f>
        <v>0</v>
      </c>
      <c r="D71" s="145">
        <f>Uzun!E37</f>
        <v>0</v>
      </c>
      <c r="E71" s="145">
        <f>Uzun!F37</f>
        <v>0</v>
      </c>
      <c r="F71" s="170">
        <f>Uzun!N37</f>
      </c>
      <c r="G71" s="143">
        <f>Uzun!A37</f>
        <v>0</v>
      </c>
      <c r="H71" s="142" t="s">
        <v>66</v>
      </c>
      <c r="I71" s="147"/>
      <c r="J71" s="142" t="str">
        <f>BİLGİLERİ!$F$21</f>
        <v>Genç Erkekler Dekatlon</v>
      </c>
      <c r="K71" s="145" t="str">
        <f t="shared" si="4"/>
        <v>Ankara-Çoklu Branşlar Federasyon Deneme Yarışmaları</v>
      </c>
      <c r="L71" s="146" t="str">
        <f>Uzun!M$4</f>
        <v>14 Haziran 2014 - 10.55</v>
      </c>
      <c r="M71" s="146" t="s">
        <v>290</v>
      </c>
    </row>
    <row r="72" spans="1:13" s="138" customFormat="1" ht="26.25" customHeight="1">
      <c r="A72" s="140">
        <v>113</v>
      </c>
      <c r="B72" s="149" t="s">
        <v>66</v>
      </c>
      <c r="C72" s="141">
        <f>Uzun!D38</f>
        <v>0</v>
      </c>
      <c r="D72" s="145">
        <f>Uzun!E38</f>
        <v>0</v>
      </c>
      <c r="E72" s="145">
        <f>Uzun!F38</f>
        <v>0</v>
      </c>
      <c r="F72" s="170">
        <f>Uzun!N38</f>
      </c>
      <c r="G72" s="143">
        <f>Uzun!A38</f>
        <v>0</v>
      </c>
      <c r="H72" s="142" t="s">
        <v>66</v>
      </c>
      <c r="I72" s="147"/>
      <c r="J72" s="142" t="str">
        <f>BİLGİLERİ!$F$21</f>
        <v>Genç Erkekler Dekatlon</v>
      </c>
      <c r="K72" s="145" t="str">
        <f t="shared" si="4"/>
        <v>Ankara-Çoklu Branşlar Federasyon Deneme Yarışmaları</v>
      </c>
      <c r="L72" s="146" t="str">
        <f>Uzun!M$4</f>
        <v>14 Haziran 2014 - 10.55</v>
      </c>
      <c r="M72" s="146" t="s">
        <v>290</v>
      </c>
    </row>
    <row r="73" spans="1:13" s="138" customFormat="1" ht="26.25" customHeight="1">
      <c r="A73" s="140">
        <v>114</v>
      </c>
      <c r="B73" s="149" t="s">
        <v>66</v>
      </c>
      <c r="C73" s="141">
        <f>Uzun!D39</f>
        <v>0</v>
      </c>
      <c r="D73" s="145">
        <f>Uzun!E39</f>
        <v>0</v>
      </c>
      <c r="E73" s="145">
        <f>Uzun!F39</f>
        <v>0</v>
      </c>
      <c r="F73" s="170">
        <f>Uzun!N39</f>
      </c>
      <c r="G73" s="143">
        <f>Uzun!A39</f>
        <v>0</v>
      </c>
      <c r="H73" s="142" t="s">
        <v>66</v>
      </c>
      <c r="I73" s="147"/>
      <c r="J73" s="142" t="str">
        <f>BİLGİLERİ!$F$21</f>
        <v>Genç Erkekler Dekatlon</v>
      </c>
      <c r="K73" s="145" t="str">
        <f t="shared" si="4"/>
        <v>Ankara-Çoklu Branşlar Federasyon Deneme Yarışmaları</v>
      </c>
      <c r="L73" s="146" t="str">
        <f>Uzun!M$4</f>
        <v>14 Haziran 2014 - 10.55</v>
      </c>
      <c r="M73" s="146" t="s">
        <v>290</v>
      </c>
    </row>
    <row r="74" spans="1:13" s="138" customFormat="1" ht="26.25" customHeight="1">
      <c r="A74" s="140">
        <v>115</v>
      </c>
      <c r="B74" s="149" t="s">
        <v>66</v>
      </c>
      <c r="C74" s="141">
        <f>Uzun!D40</f>
        <v>0</v>
      </c>
      <c r="D74" s="145">
        <f>Uzun!E40</f>
        <v>0</v>
      </c>
      <c r="E74" s="145">
        <f>Uzun!F40</f>
        <v>0</v>
      </c>
      <c r="F74" s="170">
        <f>Uzun!N40</f>
      </c>
      <c r="G74" s="143">
        <f>Uzun!A40</f>
        <v>0</v>
      </c>
      <c r="H74" s="142" t="s">
        <v>66</v>
      </c>
      <c r="I74" s="147"/>
      <c r="J74" s="142" t="str">
        <f>BİLGİLERİ!$F$21</f>
        <v>Genç Erkekler Dekatlon</v>
      </c>
      <c r="K74" s="145" t="str">
        <f t="shared" si="4"/>
        <v>Ankara-Çoklu Branşlar Federasyon Deneme Yarışmaları</v>
      </c>
      <c r="L74" s="146" t="str">
        <f>Uzun!M$4</f>
        <v>14 Haziran 2014 - 10.55</v>
      </c>
      <c r="M74" s="146" t="s">
        <v>290</v>
      </c>
    </row>
    <row r="75" spans="1:13" s="138" customFormat="1" ht="26.25" customHeight="1">
      <c r="A75" s="140">
        <v>116</v>
      </c>
      <c r="B75" s="149" t="s">
        <v>66</v>
      </c>
      <c r="C75" s="141">
        <f>Uzun!D41</f>
        <v>0</v>
      </c>
      <c r="D75" s="145">
        <f>Uzun!E41</f>
        <v>0</v>
      </c>
      <c r="E75" s="145">
        <f>Uzun!F41</f>
        <v>0</v>
      </c>
      <c r="F75" s="170">
        <f>Uzun!N41</f>
      </c>
      <c r="G75" s="143">
        <f>Uzun!A41</f>
        <v>0</v>
      </c>
      <c r="H75" s="142" t="s">
        <v>66</v>
      </c>
      <c r="I75" s="147"/>
      <c r="J75" s="142" t="str">
        <f>BİLGİLERİ!$F$21</f>
        <v>Genç Erkekler Dekatlon</v>
      </c>
      <c r="K75" s="145" t="str">
        <f t="shared" si="4"/>
        <v>Ankara-Çoklu Branşlar Federasyon Deneme Yarışmaları</v>
      </c>
      <c r="L75" s="146" t="str">
        <f>Uzun!M$4</f>
        <v>14 Haziran 2014 - 10.55</v>
      </c>
      <c r="M75" s="146" t="s">
        <v>290</v>
      </c>
    </row>
    <row r="76" spans="1:13" s="138" customFormat="1" ht="26.25" customHeight="1">
      <c r="A76" s="140">
        <v>117</v>
      </c>
      <c r="B76" s="149" t="s">
        <v>66</v>
      </c>
      <c r="C76" s="141">
        <f>Uzun!D42</f>
        <v>0</v>
      </c>
      <c r="D76" s="145">
        <f>Uzun!E42</f>
        <v>0</v>
      </c>
      <c r="E76" s="145">
        <f>Uzun!F42</f>
        <v>0</v>
      </c>
      <c r="F76" s="170">
        <f>Uzun!N42</f>
      </c>
      <c r="G76" s="143">
        <f>Uzun!A42</f>
        <v>0</v>
      </c>
      <c r="H76" s="142" t="s">
        <v>66</v>
      </c>
      <c r="I76" s="147"/>
      <c r="J76" s="142" t="str">
        <f>BİLGİLERİ!$F$21</f>
        <v>Genç Erkekler Dekatlon</v>
      </c>
      <c r="K76" s="145" t="str">
        <f t="shared" si="4"/>
        <v>Ankara-Çoklu Branşlar Federasyon Deneme Yarışmaları</v>
      </c>
      <c r="L76" s="146" t="str">
        <f>Uzun!M$4</f>
        <v>14 Haziran 2014 - 10.55</v>
      </c>
      <c r="M76" s="146" t="s">
        <v>290</v>
      </c>
    </row>
    <row r="77" spans="1:13" s="138" customFormat="1" ht="26.25" customHeight="1">
      <c r="A77" s="140">
        <v>118</v>
      </c>
      <c r="B77" s="149" t="s">
        <v>66</v>
      </c>
      <c r="C77" s="141">
        <f>Uzun!D43</f>
        <v>0</v>
      </c>
      <c r="D77" s="145">
        <f>Uzun!E43</f>
        <v>0</v>
      </c>
      <c r="E77" s="145">
        <f>Uzun!F43</f>
        <v>0</v>
      </c>
      <c r="F77" s="170">
        <f>Uzun!N43</f>
      </c>
      <c r="G77" s="143">
        <f>Uzun!A43</f>
        <v>0</v>
      </c>
      <c r="H77" s="142" t="s">
        <v>66</v>
      </c>
      <c r="I77" s="147"/>
      <c r="J77" s="142" t="str">
        <f>BİLGİLERİ!$F$21</f>
        <v>Genç Erkekler Dekatlon</v>
      </c>
      <c r="K77" s="145" t="str">
        <f aca="true" t="shared" si="5" ref="K77:K82">CONCATENATE(K$1,"-",A$1)</f>
        <v>Ankara-Çoklu Branşlar Federasyon Deneme Yarışmaları</v>
      </c>
      <c r="L77" s="146" t="str">
        <f>Uzun!M$4</f>
        <v>14 Haziran 2014 - 10.55</v>
      </c>
      <c r="M77" s="146" t="s">
        <v>290</v>
      </c>
    </row>
    <row r="78" spans="1:13" s="138" customFormat="1" ht="26.25" customHeight="1">
      <c r="A78" s="140">
        <v>119</v>
      </c>
      <c r="B78" s="149" t="s">
        <v>66</v>
      </c>
      <c r="C78" s="141">
        <f>Uzun!D44</f>
        <v>0</v>
      </c>
      <c r="D78" s="145">
        <f>Uzun!E44</f>
        <v>0</v>
      </c>
      <c r="E78" s="145">
        <f>Uzun!F44</f>
        <v>0</v>
      </c>
      <c r="F78" s="170">
        <f>Uzun!N44</f>
      </c>
      <c r="G78" s="143">
        <f>Uzun!A44</f>
        <v>0</v>
      </c>
      <c r="H78" s="142" t="s">
        <v>66</v>
      </c>
      <c r="I78" s="147"/>
      <c r="J78" s="142" t="str">
        <f>BİLGİLERİ!$F$21</f>
        <v>Genç Erkekler Dekatlon</v>
      </c>
      <c r="K78" s="145" t="str">
        <f t="shared" si="5"/>
        <v>Ankara-Çoklu Branşlar Federasyon Deneme Yarışmaları</v>
      </c>
      <c r="L78" s="146" t="str">
        <f>Uzun!M$4</f>
        <v>14 Haziran 2014 - 10.55</v>
      </c>
      <c r="M78" s="146" t="s">
        <v>290</v>
      </c>
    </row>
    <row r="79" spans="1:13" s="138" customFormat="1" ht="26.25" customHeight="1">
      <c r="A79" s="140">
        <v>120</v>
      </c>
      <c r="B79" s="149" t="s">
        <v>66</v>
      </c>
      <c r="C79" s="141">
        <f>Uzun!D45</f>
        <v>0</v>
      </c>
      <c r="D79" s="145">
        <f>Uzun!E45</f>
        <v>0</v>
      </c>
      <c r="E79" s="145">
        <f>Uzun!F45</f>
        <v>0</v>
      </c>
      <c r="F79" s="170">
        <f>Uzun!N45</f>
      </c>
      <c r="G79" s="143">
        <f>Uzun!A45</f>
        <v>0</v>
      </c>
      <c r="H79" s="142" t="s">
        <v>66</v>
      </c>
      <c r="I79" s="147"/>
      <c r="J79" s="142" t="str">
        <f>BİLGİLERİ!$F$21</f>
        <v>Genç Erkekler Dekatlon</v>
      </c>
      <c r="K79" s="145" t="str">
        <f t="shared" si="5"/>
        <v>Ankara-Çoklu Branşlar Federasyon Deneme Yarışmaları</v>
      </c>
      <c r="L79" s="146" t="str">
        <f>Uzun!M$4</f>
        <v>14 Haziran 2014 - 10.55</v>
      </c>
      <c r="M79" s="146" t="s">
        <v>290</v>
      </c>
    </row>
    <row r="80" spans="1:13" s="138" customFormat="1" ht="26.25" customHeight="1">
      <c r="A80" s="140">
        <v>121</v>
      </c>
      <c r="B80" s="149" t="s">
        <v>66</v>
      </c>
      <c r="C80" s="141">
        <f>Uzun!D46</f>
        <v>0</v>
      </c>
      <c r="D80" s="145">
        <f>Uzun!E46</f>
        <v>0</v>
      </c>
      <c r="E80" s="145">
        <f>Uzun!F46</f>
        <v>0</v>
      </c>
      <c r="F80" s="170">
        <f>Uzun!N46</f>
      </c>
      <c r="G80" s="143">
        <f>Uzun!A46</f>
        <v>0</v>
      </c>
      <c r="H80" s="142" t="s">
        <v>66</v>
      </c>
      <c r="I80" s="147"/>
      <c r="J80" s="142" t="str">
        <f>BİLGİLERİ!$F$21</f>
        <v>Genç Erkekler Dekatlon</v>
      </c>
      <c r="K80" s="145" t="str">
        <f t="shared" si="5"/>
        <v>Ankara-Çoklu Branşlar Federasyon Deneme Yarışmaları</v>
      </c>
      <c r="L80" s="146" t="str">
        <f>Uzun!M$4</f>
        <v>14 Haziran 2014 - 10.55</v>
      </c>
      <c r="M80" s="146" t="s">
        <v>290</v>
      </c>
    </row>
    <row r="81" spans="1:13" s="138" customFormat="1" ht="26.25" customHeight="1">
      <c r="A81" s="140">
        <v>122</v>
      </c>
      <c r="B81" s="149" t="s">
        <v>66</v>
      </c>
      <c r="C81" s="141">
        <f>Uzun!D47</f>
        <v>0</v>
      </c>
      <c r="D81" s="145">
        <f>Uzun!E47</f>
        <v>0</v>
      </c>
      <c r="E81" s="145">
        <f>Uzun!F47</f>
        <v>0</v>
      </c>
      <c r="F81" s="170">
        <f>Uzun!N47</f>
      </c>
      <c r="G81" s="143">
        <f>Uzun!A47</f>
        <v>0</v>
      </c>
      <c r="H81" s="142" t="s">
        <v>66</v>
      </c>
      <c r="I81" s="147"/>
      <c r="J81" s="142" t="str">
        <f>BİLGİLERİ!$F$21</f>
        <v>Genç Erkekler Dekatlon</v>
      </c>
      <c r="K81" s="145" t="str">
        <f t="shared" si="5"/>
        <v>Ankara-Çoklu Branşlar Federasyon Deneme Yarışmaları</v>
      </c>
      <c r="L81" s="146" t="str">
        <f>Uzun!M$4</f>
        <v>14 Haziran 2014 - 10.55</v>
      </c>
      <c r="M81" s="146" t="s">
        <v>290</v>
      </c>
    </row>
    <row r="82" spans="1:13" s="138" customFormat="1" ht="26.25" customHeight="1">
      <c r="A82" s="140">
        <v>123</v>
      </c>
      <c r="B82" s="149" t="s">
        <v>67</v>
      </c>
      <c r="C82" s="141">
        <f>Yüksek!D8</f>
        <v>35094</v>
      </c>
      <c r="D82" s="145" t="str">
        <f>Yüksek!E8</f>
        <v>YAĞIZ ERDOĞAN</v>
      </c>
      <c r="E82" s="145" t="str">
        <f>Yüksek!F8</f>
        <v>İSTANBUL</v>
      </c>
      <c r="F82" s="170">
        <f>Yüksek!AE8</f>
        <v>185</v>
      </c>
      <c r="G82" s="143">
        <f>Yüksek!A8</f>
        <v>1</v>
      </c>
      <c r="H82" s="142" t="s">
        <v>67</v>
      </c>
      <c r="I82" s="147"/>
      <c r="J82" s="142" t="str">
        <f>BİLGİLERİ!$F$21</f>
        <v>Genç Erkekler Dekatlon</v>
      </c>
      <c r="K82" s="145" t="str">
        <f t="shared" si="5"/>
        <v>Ankara-Çoklu Branşlar Federasyon Deneme Yarışmaları</v>
      </c>
      <c r="L82" s="146" t="str">
        <f>Yüksek!W$4</f>
        <v>14 Haziran 2014 - 16.30</v>
      </c>
      <c r="M82" s="146" t="s">
        <v>290</v>
      </c>
    </row>
    <row r="83" spans="1:13" s="138" customFormat="1" ht="26.25" customHeight="1">
      <c r="A83" s="140">
        <v>124</v>
      </c>
      <c r="B83" s="149" t="s">
        <v>67</v>
      </c>
      <c r="C83" s="141">
        <f>Yüksek!D9</f>
        <v>35678</v>
      </c>
      <c r="D83" s="145" t="str">
        <f>Yüksek!E9</f>
        <v>YUNUS EMRE TANYILDIZI</v>
      </c>
      <c r="E83" s="145" t="str">
        <f>Yüksek!F9</f>
        <v>ELAZIĞ</v>
      </c>
      <c r="F83" s="170">
        <f>Yüksek!AE9</f>
        <v>165</v>
      </c>
      <c r="G83" s="143">
        <f>Yüksek!A9</f>
        <v>2</v>
      </c>
      <c r="H83" s="142" t="s">
        <v>67</v>
      </c>
      <c r="I83" s="147"/>
      <c r="J83" s="142" t="str">
        <f>BİLGİLERİ!$F$21</f>
        <v>Genç Erkekler Dekatlon</v>
      </c>
      <c r="K83" s="145" t="str">
        <f aca="true" t="shared" si="6" ref="K83:K106">CONCATENATE(K$1,"-",A$1)</f>
        <v>Ankara-Çoklu Branşlar Federasyon Deneme Yarışmaları</v>
      </c>
      <c r="L83" s="146" t="str">
        <f>Yüksek!W$4</f>
        <v>14 Haziran 2014 - 16.30</v>
      </c>
      <c r="M83" s="146" t="s">
        <v>290</v>
      </c>
    </row>
    <row r="84" spans="1:13" s="138" customFormat="1" ht="26.25" customHeight="1">
      <c r="A84" s="140">
        <v>125</v>
      </c>
      <c r="B84" s="149" t="s">
        <v>67</v>
      </c>
      <c r="C84" s="141">
        <f>Yüksek!D10</f>
        <v>0</v>
      </c>
      <c r="D84" s="145">
        <f>Yüksek!E10</f>
        <v>0</v>
      </c>
      <c r="E84" s="145">
        <f>Yüksek!F10</f>
        <v>0</v>
      </c>
      <c r="F84" s="170">
        <f>Yüksek!AE10</f>
        <v>0</v>
      </c>
      <c r="G84" s="143">
        <f>Yüksek!A10</f>
        <v>0</v>
      </c>
      <c r="H84" s="142" t="s">
        <v>67</v>
      </c>
      <c r="I84" s="147"/>
      <c r="J84" s="142" t="str">
        <f>BİLGİLERİ!$F$21</f>
        <v>Genç Erkekler Dekatlon</v>
      </c>
      <c r="K84" s="145" t="str">
        <f t="shared" si="6"/>
        <v>Ankara-Çoklu Branşlar Federasyon Deneme Yarışmaları</v>
      </c>
      <c r="L84" s="146" t="str">
        <f>Yüksek!W$4</f>
        <v>14 Haziran 2014 - 16.30</v>
      </c>
      <c r="M84" s="146" t="s">
        <v>290</v>
      </c>
    </row>
    <row r="85" spans="1:13" s="138" customFormat="1" ht="26.25" customHeight="1">
      <c r="A85" s="140">
        <v>126</v>
      </c>
      <c r="B85" s="149" t="s">
        <v>67</v>
      </c>
      <c r="C85" s="141">
        <f>Yüksek!D11</f>
        <v>0</v>
      </c>
      <c r="D85" s="145">
        <f>Yüksek!E11</f>
        <v>0</v>
      </c>
      <c r="E85" s="145">
        <f>Yüksek!F11</f>
        <v>0</v>
      </c>
      <c r="F85" s="170">
        <f>Yüksek!AE11</f>
        <v>0</v>
      </c>
      <c r="G85" s="143">
        <f>Yüksek!A11</f>
        <v>0</v>
      </c>
      <c r="H85" s="142" t="s">
        <v>67</v>
      </c>
      <c r="I85" s="147"/>
      <c r="J85" s="142" t="str">
        <f>BİLGİLERİ!$F$21</f>
        <v>Genç Erkekler Dekatlon</v>
      </c>
      <c r="K85" s="145" t="str">
        <f t="shared" si="6"/>
        <v>Ankara-Çoklu Branşlar Federasyon Deneme Yarışmaları</v>
      </c>
      <c r="L85" s="146" t="str">
        <f>Yüksek!W$4</f>
        <v>14 Haziran 2014 - 16.30</v>
      </c>
      <c r="M85" s="146" t="s">
        <v>290</v>
      </c>
    </row>
    <row r="86" spans="1:13" s="138" customFormat="1" ht="26.25" customHeight="1">
      <c r="A86" s="140">
        <v>127</v>
      </c>
      <c r="B86" s="149" t="s">
        <v>67</v>
      </c>
      <c r="C86" s="141">
        <f>Yüksek!D12</f>
        <v>0</v>
      </c>
      <c r="D86" s="145">
        <f>Yüksek!E12</f>
        <v>0</v>
      </c>
      <c r="E86" s="145">
        <f>Yüksek!F12</f>
        <v>0</v>
      </c>
      <c r="F86" s="170">
        <f>Yüksek!AE12</f>
        <v>0</v>
      </c>
      <c r="G86" s="143">
        <f>Yüksek!A12</f>
        <v>0</v>
      </c>
      <c r="H86" s="142" t="s">
        <v>67</v>
      </c>
      <c r="I86" s="147"/>
      <c r="J86" s="142" t="str">
        <f>BİLGİLERİ!$F$21</f>
        <v>Genç Erkekler Dekatlon</v>
      </c>
      <c r="K86" s="145" t="str">
        <f t="shared" si="6"/>
        <v>Ankara-Çoklu Branşlar Federasyon Deneme Yarışmaları</v>
      </c>
      <c r="L86" s="146" t="str">
        <f>Yüksek!W$4</f>
        <v>14 Haziran 2014 - 16.30</v>
      </c>
      <c r="M86" s="146" t="s">
        <v>290</v>
      </c>
    </row>
    <row r="87" spans="1:13" s="138" customFormat="1" ht="26.25" customHeight="1">
      <c r="A87" s="140">
        <v>128</v>
      </c>
      <c r="B87" s="149" t="s">
        <v>67</v>
      </c>
      <c r="C87" s="141">
        <f>Yüksek!D13</f>
        <v>0</v>
      </c>
      <c r="D87" s="145">
        <f>Yüksek!E13</f>
        <v>0</v>
      </c>
      <c r="E87" s="145">
        <f>Yüksek!F13</f>
        <v>0</v>
      </c>
      <c r="F87" s="170">
        <f>Yüksek!AE13</f>
        <v>0</v>
      </c>
      <c r="G87" s="143">
        <f>Yüksek!A13</f>
        <v>0</v>
      </c>
      <c r="H87" s="142" t="s">
        <v>67</v>
      </c>
      <c r="I87" s="147"/>
      <c r="J87" s="142" t="str">
        <f>BİLGİLERİ!$F$21</f>
        <v>Genç Erkekler Dekatlon</v>
      </c>
      <c r="K87" s="145" t="str">
        <f t="shared" si="6"/>
        <v>Ankara-Çoklu Branşlar Federasyon Deneme Yarışmaları</v>
      </c>
      <c r="L87" s="146" t="str">
        <f>Yüksek!W$4</f>
        <v>14 Haziran 2014 - 16.30</v>
      </c>
      <c r="M87" s="146" t="s">
        <v>290</v>
      </c>
    </row>
    <row r="88" spans="1:13" s="138" customFormat="1" ht="26.25" customHeight="1">
      <c r="A88" s="140">
        <v>129</v>
      </c>
      <c r="B88" s="149" t="s">
        <v>67</v>
      </c>
      <c r="C88" s="141">
        <f>Yüksek!D14</f>
        <v>0</v>
      </c>
      <c r="D88" s="145">
        <f>Yüksek!E14</f>
        <v>0</v>
      </c>
      <c r="E88" s="145">
        <f>Yüksek!F14</f>
        <v>0</v>
      </c>
      <c r="F88" s="170">
        <f>Yüksek!AE14</f>
        <v>0</v>
      </c>
      <c r="G88" s="143">
        <f>Yüksek!A14</f>
        <v>0</v>
      </c>
      <c r="H88" s="142" t="s">
        <v>67</v>
      </c>
      <c r="I88" s="147"/>
      <c r="J88" s="142" t="str">
        <f>BİLGİLERİ!$F$21</f>
        <v>Genç Erkekler Dekatlon</v>
      </c>
      <c r="K88" s="145" t="str">
        <f t="shared" si="6"/>
        <v>Ankara-Çoklu Branşlar Federasyon Deneme Yarışmaları</v>
      </c>
      <c r="L88" s="146" t="str">
        <f>Yüksek!W$4</f>
        <v>14 Haziran 2014 - 16.30</v>
      </c>
      <c r="M88" s="146" t="s">
        <v>290</v>
      </c>
    </row>
    <row r="89" spans="1:13" s="138" customFormat="1" ht="26.25" customHeight="1">
      <c r="A89" s="140">
        <v>130</v>
      </c>
      <c r="B89" s="149" t="s">
        <v>67</v>
      </c>
      <c r="C89" s="141">
        <f>Yüksek!D15</f>
        <v>0</v>
      </c>
      <c r="D89" s="145">
        <f>Yüksek!E15</f>
        <v>0</v>
      </c>
      <c r="E89" s="145">
        <f>Yüksek!F15</f>
        <v>0</v>
      </c>
      <c r="F89" s="170">
        <f>Yüksek!AE15</f>
        <v>0</v>
      </c>
      <c r="G89" s="143">
        <f>Yüksek!A15</f>
        <v>0</v>
      </c>
      <c r="H89" s="142" t="s">
        <v>67</v>
      </c>
      <c r="I89" s="147"/>
      <c r="J89" s="142" t="str">
        <f>BİLGİLERİ!$F$21</f>
        <v>Genç Erkekler Dekatlon</v>
      </c>
      <c r="K89" s="145" t="str">
        <f t="shared" si="6"/>
        <v>Ankara-Çoklu Branşlar Federasyon Deneme Yarışmaları</v>
      </c>
      <c r="L89" s="146" t="str">
        <f>Yüksek!W$4</f>
        <v>14 Haziran 2014 - 16.30</v>
      </c>
      <c r="M89" s="146" t="s">
        <v>290</v>
      </c>
    </row>
    <row r="90" spans="1:13" s="138" customFormat="1" ht="26.25" customHeight="1">
      <c r="A90" s="140">
        <v>131</v>
      </c>
      <c r="B90" s="149" t="s">
        <v>67</v>
      </c>
      <c r="C90" s="141">
        <f>Yüksek!D16</f>
        <v>0</v>
      </c>
      <c r="D90" s="145">
        <f>Yüksek!E16</f>
        <v>0</v>
      </c>
      <c r="E90" s="145">
        <f>Yüksek!F16</f>
        <v>0</v>
      </c>
      <c r="F90" s="170">
        <f>Yüksek!AE16</f>
        <v>0</v>
      </c>
      <c r="G90" s="143" t="str">
        <f>Yüksek!A16</f>
        <v>ÇOKLU BRANŞLARIN BAŞLAMA YÜKSEKLİKLERİ BAŞHAKEM TARAFINDAN BELİRLENEK VE BELİRLENEN YÜKSEKLİK 3 CM YÜKSELECEKTİR.</v>
      </c>
      <c r="H90" s="142" t="s">
        <v>67</v>
      </c>
      <c r="I90" s="147"/>
      <c r="J90" s="142" t="str">
        <f>BİLGİLERİ!$F$21</f>
        <v>Genç Erkekler Dekatlon</v>
      </c>
      <c r="K90" s="145" t="str">
        <f t="shared" si="6"/>
        <v>Ankara-Çoklu Branşlar Federasyon Deneme Yarışmaları</v>
      </c>
      <c r="L90" s="146" t="str">
        <f>Yüksek!W$4</f>
        <v>14 Haziran 2014 - 16.30</v>
      </c>
      <c r="M90" s="146" t="s">
        <v>290</v>
      </c>
    </row>
    <row r="91" spans="1:13" s="138" customFormat="1" ht="26.25" customHeight="1">
      <c r="A91" s="140">
        <v>132</v>
      </c>
      <c r="B91" s="149" t="s">
        <v>67</v>
      </c>
      <c r="C91" s="141">
        <f>Yüksek!D17</f>
        <v>0</v>
      </c>
      <c r="D91" s="145">
        <f>Yüksek!E17</f>
        <v>0</v>
      </c>
      <c r="E91" s="145">
        <f>Yüksek!F17</f>
        <v>0</v>
      </c>
      <c r="F91" s="170">
        <f>Yüksek!AE17</f>
        <v>0</v>
      </c>
      <c r="G91" s="143">
        <f>Yüksek!A17</f>
        <v>0</v>
      </c>
      <c r="H91" s="142" t="s">
        <v>67</v>
      </c>
      <c r="I91" s="147"/>
      <c r="J91" s="142" t="str">
        <f>BİLGİLERİ!$F$21</f>
        <v>Genç Erkekler Dekatlon</v>
      </c>
      <c r="K91" s="145" t="str">
        <f t="shared" si="6"/>
        <v>Ankara-Çoklu Branşlar Federasyon Deneme Yarışmaları</v>
      </c>
      <c r="L91" s="146" t="str">
        <f>Yüksek!W$4</f>
        <v>14 Haziran 2014 - 16.30</v>
      </c>
      <c r="M91" s="146" t="s">
        <v>290</v>
      </c>
    </row>
    <row r="92" spans="1:13" s="138" customFormat="1" ht="26.25" customHeight="1">
      <c r="A92" s="140">
        <v>133</v>
      </c>
      <c r="B92" s="149" t="s">
        <v>67</v>
      </c>
      <c r="C92" s="141">
        <f>Yüksek!D18</f>
        <v>0</v>
      </c>
      <c r="D92" s="145">
        <f>Yüksek!E18</f>
        <v>0</v>
      </c>
      <c r="E92" s="145">
        <f>Yüksek!F18</f>
        <v>0</v>
      </c>
      <c r="F92" s="170">
        <f>Yüksek!AE18</f>
        <v>0</v>
      </c>
      <c r="G92" s="143">
        <f>Yüksek!A18</f>
        <v>0</v>
      </c>
      <c r="H92" s="142" t="s">
        <v>67</v>
      </c>
      <c r="I92" s="147"/>
      <c r="J92" s="142" t="str">
        <f>BİLGİLERİ!$F$21</f>
        <v>Genç Erkekler Dekatlon</v>
      </c>
      <c r="K92" s="145" t="str">
        <f t="shared" si="6"/>
        <v>Ankara-Çoklu Branşlar Federasyon Deneme Yarışmaları</v>
      </c>
      <c r="L92" s="146" t="str">
        <f>Yüksek!W$4</f>
        <v>14 Haziran 2014 - 16.30</v>
      </c>
      <c r="M92" s="146" t="s">
        <v>290</v>
      </c>
    </row>
    <row r="93" spans="1:13" s="138" customFormat="1" ht="26.25" customHeight="1">
      <c r="A93" s="140">
        <v>134</v>
      </c>
      <c r="B93" s="149" t="s">
        <v>67</v>
      </c>
      <c r="C93" s="141">
        <f>Yüksek!D19</f>
        <v>0</v>
      </c>
      <c r="D93" s="145">
        <f>Yüksek!E19</f>
        <v>0</v>
      </c>
      <c r="E93" s="145">
        <f>Yüksek!F19</f>
        <v>0</v>
      </c>
      <c r="F93" s="170">
        <f>Yüksek!AE19</f>
        <v>0</v>
      </c>
      <c r="G93" s="143">
        <f>Yüksek!A19</f>
        <v>0</v>
      </c>
      <c r="H93" s="142" t="s">
        <v>67</v>
      </c>
      <c r="I93" s="147"/>
      <c r="J93" s="142" t="str">
        <f>BİLGİLERİ!$F$21</f>
        <v>Genç Erkekler Dekatlon</v>
      </c>
      <c r="K93" s="145" t="str">
        <f t="shared" si="6"/>
        <v>Ankara-Çoklu Branşlar Federasyon Deneme Yarışmaları</v>
      </c>
      <c r="L93" s="146" t="str">
        <f>Yüksek!W$4</f>
        <v>14 Haziran 2014 - 16.30</v>
      </c>
      <c r="M93" s="146" t="s">
        <v>290</v>
      </c>
    </row>
    <row r="94" spans="1:13" s="138" customFormat="1" ht="26.25" customHeight="1">
      <c r="A94" s="140">
        <v>135</v>
      </c>
      <c r="B94" s="149" t="s">
        <v>67</v>
      </c>
      <c r="C94" s="141">
        <f>Yüksek!D20</f>
        <v>0</v>
      </c>
      <c r="D94" s="145">
        <f>Yüksek!E20</f>
        <v>0</v>
      </c>
      <c r="E94" s="145">
        <f>Yüksek!F20</f>
        <v>0</v>
      </c>
      <c r="F94" s="170">
        <f>Yüksek!AE20</f>
        <v>0</v>
      </c>
      <c r="G94" s="143">
        <f>Yüksek!A20</f>
        <v>0</v>
      </c>
      <c r="H94" s="142" t="s">
        <v>67</v>
      </c>
      <c r="I94" s="147"/>
      <c r="J94" s="142" t="str">
        <f>BİLGİLERİ!$F$21</f>
        <v>Genç Erkekler Dekatlon</v>
      </c>
      <c r="K94" s="145" t="str">
        <f t="shared" si="6"/>
        <v>Ankara-Çoklu Branşlar Federasyon Deneme Yarışmaları</v>
      </c>
      <c r="L94" s="146" t="str">
        <f>Yüksek!W$4</f>
        <v>14 Haziran 2014 - 16.30</v>
      </c>
      <c r="M94" s="146" t="s">
        <v>290</v>
      </c>
    </row>
    <row r="95" spans="1:13" s="138" customFormat="1" ht="26.25" customHeight="1">
      <c r="A95" s="140">
        <v>136</v>
      </c>
      <c r="B95" s="149" t="s">
        <v>67</v>
      </c>
      <c r="C95" s="141">
        <f>Yüksek!D21</f>
        <v>0</v>
      </c>
      <c r="D95" s="145">
        <f>Yüksek!E21</f>
        <v>0</v>
      </c>
      <c r="E95" s="145">
        <f>Yüksek!F21</f>
        <v>0</v>
      </c>
      <c r="F95" s="170">
        <f>Yüksek!AE21</f>
        <v>0</v>
      </c>
      <c r="G95" s="143">
        <f>Yüksek!A21</f>
        <v>0</v>
      </c>
      <c r="H95" s="142" t="s">
        <v>67</v>
      </c>
      <c r="I95" s="147"/>
      <c r="J95" s="142" t="str">
        <f>BİLGİLERİ!$F$21</f>
        <v>Genç Erkekler Dekatlon</v>
      </c>
      <c r="K95" s="145" t="str">
        <f t="shared" si="6"/>
        <v>Ankara-Çoklu Branşlar Federasyon Deneme Yarışmaları</v>
      </c>
      <c r="L95" s="146" t="str">
        <f>Yüksek!W$4</f>
        <v>14 Haziran 2014 - 16.30</v>
      </c>
      <c r="M95" s="146" t="s">
        <v>290</v>
      </c>
    </row>
    <row r="96" spans="1:13" s="138" customFormat="1" ht="26.25" customHeight="1">
      <c r="A96" s="140">
        <v>137</v>
      </c>
      <c r="B96" s="149" t="s">
        <v>67</v>
      </c>
      <c r="C96" s="141">
        <f>Yüksek!D22</f>
        <v>0</v>
      </c>
      <c r="D96" s="145">
        <f>Yüksek!E22</f>
        <v>0</v>
      </c>
      <c r="E96" s="145">
        <f>Yüksek!F22</f>
        <v>0</v>
      </c>
      <c r="F96" s="170">
        <f>Yüksek!AE22</f>
        <v>0</v>
      </c>
      <c r="G96" s="143">
        <f>Yüksek!A22</f>
        <v>0</v>
      </c>
      <c r="H96" s="142" t="s">
        <v>67</v>
      </c>
      <c r="I96" s="147"/>
      <c r="J96" s="142" t="str">
        <f>BİLGİLERİ!$F$21</f>
        <v>Genç Erkekler Dekatlon</v>
      </c>
      <c r="K96" s="145" t="str">
        <f t="shared" si="6"/>
        <v>Ankara-Çoklu Branşlar Federasyon Deneme Yarışmaları</v>
      </c>
      <c r="L96" s="146" t="str">
        <f>Yüksek!W$4</f>
        <v>14 Haziran 2014 - 16.30</v>
      </c>
      <c r="M96" s="146" t="s">
        <v>290</v>
      </c>
    </row>
    <row r="97" spans="1:13" s="138" customFormat="1" ht="26.25" customHeight="1">
      <c r="A97" s="140">
        <v>138</v>
      </c>
      <c r="B97" s="149" t="s">
        <v>67</v>
      </c>
      <c r="C97" s="141">
        <f>Yüksek!D23</f>
        <v>0</v>
      </c>
      <c r="D97" s="145">
        <f>Yüksek!E23</f>
        <v>0</v>
      </c>
      <c r="E97" s="145">
        <f>Yüksek!F23</f>
        <v>0</v>
      </c>
      <c r="F97" s="170">
        <f>Yüksek!AE23</f>
        <v>0</v>
      </c>
      <c r="G97" s="143">
        <f>Yüksek!A23</f>
        <v>0</v>
      </c>
      <c r="H97" s="142" t="s">
        <v>67</v>
      </c>
      <c r="I97" s="147"/>
      <c r="J97" s="142" t="str">
        <f>BİLGİLERİ!$F$21</f>
        <v>Genç Erkekler Dekatlon</v>
      </c>
      <c r="K97" s="145" t="str">
        <f t="shared" si="6"/>
        <v>Ankara-Çoklu Branşlar Federasyon Deneme Yarışmaları</v>
      </c>
      <c r="L97" s="146" t="str">
        <f>Yüksek!W$4</f>
        <v>14 Haziran 2014 - 16.30</v>
      </c>
      <c r="M97" s="146" t="s">
        <v>290</v>
      </c>
    </row>
    <row r="98" spans="1:13" s="138" customFormat="1" ht="26.25" customHeight="1">
      <c r="A98" s="140">
        <v>139</v>
      </c>
      <c r="B98" s="149" t="s">
        <v>67</v>
      </c>
      <c r="C98" s="141">
        <f>Yüksek!D24</f>
        <v>0</v>
      </c>
      <c r="D98" s="145">
        <f>Yüksek!E24</f>
        <v>0</v>
      </c>
      <c r="E98" s="145">
        <f>Yüksek!F24</f>
        <v>0</v>
      </c>
      <c r="F98" s="170">
        <f>Yüksek!AE24</f>
        <v>0</v>
      </c>
      <c r="G98" s="143">
        <f>Yüksek!A24</f>
        <v>0</v>
      </c>
      <c r="H98" s="142" t="s">
        <v>67</v>
      </c>
      <c r="I98" s="147"/>
      <c r="J98" s="142" t="str">
        <f>BİLGİLERİ!$F$21</f>
        <v>Genç Erkekler Dekatlon</v>
      </c>
      <c r="K98" s="145" t="str">
        <f t="shared" si="6"/>
        <v>Ankara-Çoklu Branşlar Federasyon Deneme Yarışmaları</v>
      </c>
      <c r="L98" s="146" t="str">
        <f>Yüksek!W$4</f>
        <v>14 Haziran 2014 - 16.30</v>
      </c>
      <c r="M98" s="146" t="s">
        <v>290</v>
      </c>
    </row>
    <row r="99" spans="1:13" s="138" customFormat="1" ht="26.25" customHeight="1">
      <c r="A99" s="140">
        <v>140</v>
      </c>
      <c r="B99" s="149" t="s">
        <v>67</v>
      </c>
      <c r="C99" s="141">
        <f>Yüksek!D25</f>
        <v>0</v>
      </c>
      <c r="D99" s="145">
        <f>Yüksek!E25</f>
        <v>0</v>
      </c>
      <c r="E99" s="145">
        <f>Yüksek!F25</f>
        <v>0</v>
      </c>
      <c r="F99" s="170">
        <f>Yüksek!AE25</f>
        <v>0</v>
      </c>
      <c r="G99" s="143">
        <f>Yüksek!A25</f>
        <v>0</v>
      </c>
      <c r="H99" s="142" t="s">
        <v>67</v>
      </c>
      <c r="I99" s="147"/>
      <c r="J99" s="142" t="str">
        <f>BİLGİLERİ!$F$21</f>
        <v>Genç Erkekler Dekatlon</v>
      </c>
      <c r="K99" s="145" t="str">
        <f t="shared" si="6"/>
        <v>Ankara-Çoklu Branşlar Federasyon Deneme Yarışmaları</v>
      </c>
      <c r="L99" s="146" t="str">
        <f>Yüksek!W$4</f>
        <v>14 Haziran 2014 - 16.30</v>
      </c>
      <c r="M99" s="146" t="s">
        <v>290</v>
      </c>
    </row>
    <row r="100" spans="1:13" s="138" customFormat="1" ht="26.25" customHeight="1">
      <c r="A100" s="140">
        <v>141</v>
      </c>
      <c r="B100" s="149" t="s">
        <v>67</v>
      </c>
      <c r="C100" s="141">
        <f>Yüksek!D26</f>
        <v>0</v>
      </c>
      <c r="D100" s="145">
        <f>Yüksek!E26</f>
        <v>0</v>
      </c>
      <c r="E100" s="145">
        <f>Yüksek!F26</f>
        <v>0</v>
      </c>
      <c r="F100" s="170">
        <f>Yüksek!AE26</f>
        <v>0</v>
      </c>
      <c r="G100" s="143">
        <f>Yüksek!A26</f>
        <v>0</v>
      </c>
      <c r="H100" s="142" t="s">
        <v>67</v>
      </c>
      <c r="I100" s="147"/>
      <c r="J100" s="142" t="str">
        <f>BİLGİLERİ!$F$21</f>
        <v>Genç Erkekler Dekatlon</v>
      </c>
      <c r="K100" s="145" t="str">
        <f t="shared" si="6"/>
        <v>Ankara-Çoklu Branşlar Federasyon Deneme Yarışmaları</v>
      </c>
      <c r="L100" s="146" t="str">
        <f>Yüksek!W$4</f>
        <v>14 Haziran 2014 - 16.30</v>
      </c>
      <c r="M100" s="146" t="s">
        <v>290</v>
      </c>
    </row>
    <row r="101" spans="1:13" s="138" customFormat="1" ht="26.25" customHeight="1">
      <c r="A101" s="140">
        <v>142</v>
      </c>
      <c r="B101" s="149" t="s">
        <v>67</v>
      </c>
      <c r="C101" s="141">
        <f>Yüksek!D27</f>
        <v>0</v>
      </c>
      <c r="D101" s="145">
        <f>Yüksek!E27</f>
        <v>0</v>
      </c>
      <c r="E101" s="145">
        <f>Yüksek!F27</f>
        <v>0</v>
      </c>
      <c r="F101" s="170">
        <f>Yüksek!AE27</f>
        <v>0</v>
      </c>
      <c r="G101" s="143">
        <f>Yüksek!A27</f>
        <v>0</v>
      </c>
      <c r="H101" s="142" t="s">
        <v>67</v>
      </c>
      <c r="I101" s="147"/>
      <c r="J101" s="142" t="str">
        <f>BİLGİLERİ!$F$21</f>
        <v>Genç Erkekler Dekatlon</v>
      </c>
      <c r="K101" s="145" t="str">
        <f t="shared" si="6"/>
        <v>Ankara-Çoklu Branşlar Federasyon Deneme Yarışmaları</v>
      </c>
      <c r="L101" s="146" t="str">
        <f>Yüksek!W$4</f>
        <v>14 Haziran 2014 - 16.30</v>
      </c>
      <c r="M101" s="146" t="s">
        <v>290</v>
      </c>
    </row>
    <row r="102" spans="1:13" s="138" customFormat="1" ht="26.25" customHeight="1">
      <c r="A102" s="140">
        <v>143</v>
      </c>
      <c r="B102" s="149" t="s">
        <v>67</v>
      </c>
      <c r="C102" s="141">
        <f>Yüksek!D28</f>
        <v>0</v>
      </c>
      <c r="D102" s="145">
        <f>Yüksek!E28</f>
        <v>0</v>
      </c>
      <c r="E102" s="145">
        <f>Yüksek!F28</f>
        <v>0</v>
      </c>
      <c r="F102" s="170">
        <f>Yüksek!AE28</f>
        <v>0</v>
      </c>
      <c r="G102" s="143">
        <f>Yüksek!A28</f>
        <v>0</v>
      </c>
      <c r="H102" s="142" t="s">
        <v>67</v>
      </c>
      <c r="I102" s="147"/>
      <c r="J102" s="142" t="str">
        <f>BİLGİLERİ!$F$21</f>
        <v>Genç Erkekler Dekatlon</v>
      </c>
      <c r="K102" s="145" t="str">
        <f t="shared" si="6"/>
        <v>Ankara-Çoklu Branşlar Federasyon Deneme Yarışmaları</v>
      </c>
      <c r="L102" s="146" t="str">
        <f>Yüksek!W$4</f>
        <v>14 Haziran 2014 - 16.30</v>
      </c>
      <c r="M102" s="146" t="s">
        <v>290</v>
      </c>
    </row>
    <row r="103" spans="1:13" s="138" customFormat="1" ht="26.25" customHeight="1">
      <c r="A103" s="140">
        <v>144</v>
      </c>
      <c r="B103" s="149" t="s">
        <v>67</v>
      </c>
      <c r="C103" s="141">
        <f>Yüksek!D29</f>
        <v>0</v>
      </c>
      <c r="D103" s="145">
        <f>Yüksek!E29</f>
        <v>0</v>
      </c>
      <c r="E103" s="145">
        <f>Yüksek!F29</f>
        <v>0</v>
      </c>
      <c r="F103" s="170">
        <f>Yüksek!AE29</f>
        <v>0</v>
      </c>
      <c r="G103" s="143">
        <f>Yüksek!A29</f>
        <v>0</v>
      </c>
      <c r="H103" s="142" t="s">
        <v>67</v>
      </c>
      <c r="I103" s="147"/>
      <c r="J103" s="142" t="str">
        <f>BİLGİLERİ!$F$21</f>
        <v>Genç Erkekler Dekatlon</v>
      </c>
      <c r="K103" s="145" t="str">
        <f t="shared" si="6"/>
        <v>Ankara-Çoklu Branşlar Federasyon Deneme Yarışmaları</v>
      </c>
      <c r="L103" s="146" t="str">
        <f>Yüksek!W$4</f>
        <v>14 Haziran 2014 - 16.30</v>
      </c>
      <c r="M103" s="146" t="s">
        <v>290</v>
      </c>
    </row>
    <row r="104" spans="1:13" s="138" customFormat="1" ht="26.25" customHeight="1">
      <c r="A104" s="140">
        <v>145</v>
      </c>
      <c r="B104" s="149" t="s">
        <v>67</v>
      </c>
      <c r="C104" s="141">
        <f>Yüksek!D30</f>
        <v>0</v>
      </c>
      <c r="D104" s="145">
        <f>Yüksek!E30</f>
        <v>0</v>
      </c>
      <c r="E104" s="145">
        <f>Yüksek!F30</f>
        <v>0</v>
      </c>
      <c r="F104" s="170">
        <f>Yüksek!AE30</f>
        <v>0</v>
      </c>
      <c r="G104" s="143">
        <f>Yüksek!A30</f>
        <v>0</v>
      </c>
      <c r="H104" s="142" t="s">
        <v>67</v>
      </c>
      <c r="I104" s="147"/>
      <c r="J104" s="142" t="str">
        <f>BİLGİLERİ!$F$21</f>
        <v>Genç Erkekler Dekatlon</v>
      </c>
      <c r="K104" s="145" t="str">
        <f t="shared" si="6"/>
        <v>Ankara-Çoklu Branşlar Federasyon Deneme Yarışmaları</v>
      </c>
      <c r="L104" s="146" t="str">
        <f>Yüksek!W$4</f>
        <v>14 Haziran 2014 - 16.30</v>
      </c>
      <c r="M104" s="146" t="s">
        <v>290</v>
      </c>
    </row>
    <row r="105" spans="1:13" s="138" customFormat="1" ht="26.25" customHeight="1">
      <c r="A105" s="140">
        <v>146</v>
      </c>
      <c r="B105" s="149" t="s">
        <v>67</v>
      </c>
      <c r="C105" s="141">
        <f>Yüksek!D31</f>
        <v>0</v>
      </c>
      <c r="D105" s="145">
        <f>Yüksek!E31</f>
        <v>0</v>
      </c>
      <c r="E105" s="145">
        <f>Yüksek!F31</f>
        <v>0</v>
      </c>
      <c r="F105" s="170">
        <f>Yüksek!AE31</f>
        <v>0</v>
      </c>
      <c r="G105" s="143">
        <f>Yüksek!A31</f>
        <v>0</v>
      </c>
      <c r="H105" s="142" t="s">
        <v>67</v>
      </c>
      <c r="I105" s="147"/>
      <c r="J105" s="142" t="str">
        <f>BİLGİLERİ!$F$21</f>
        <v>Genç Erkekler Dekatlon</v>
      </c>
      <c r="K105" s="145" t="str">
        <f t="shared" si="6"/>
        <v>Ankara-Çoklu Branşlar Federasyon Deneme Yarışmaları</v>
      </c>
      <c r="L105" s="146" t="str">
        <f>Yüksek!W$4</f>
        <v>14 Haziran 2014 - 16.30</v>
      </c>
      <c r="M105" s="146" t="s">
        <v>290</v>
      </c>
    </row>
    <row r="106" spans="1:13" s="138" customFormat="1" ht="26.25" customHeight="1">
      <c r="A106" s="140">
        <v>147</v>
      </c>
      <c r="B106" s="149" t="s">
        <v>67</v>
      </c>
      <c r="C106" s="141">
        <f>Yüksek!D32</f>
        <v>0</v>
      </c>
      <c r="D106" s="145">
        <f>Yüksek!E32</f>
        <v>0</v>
      </c>
      <c r="E106" s="145">
        <f>Yüksek!F32</f>
        <v>0</v>
      </c>
      <c r="F106" s="170">
        <f>Yüksek!AE32</f>
        <v>0</v>
      </c>
      <c r="G106" s="143">
        <f>Yüksek!A32</f>
        <v>0</v>
      </c>
      <c r="H106" s="142" t="s">
        <v>67</v>
      </c>
      <c r="I106" s="147"/>
      <c r="J106" s="142" t="str">
        <f>BİLGİLERİ!$F$21</f>
        <v>Genç Erkekler Dekatlon</v>
      </c>
      <c r="K106" s="145" t="str">
        <f t="shared" si="6"/>
        <v>Ankara-Çoklu Branşlar Federasyon Deneme Yarışmaları</v>
      </c>
      <c r="L106" s="146" t="str">
        <f>Yüksek!W$4</f>
        <v>14 Haziran 2014 - 16.30</v>
      </c>
      <c r="M106" s="146" t="s">
        <v>290</v>
      </c>
    </row>
    <row r="107" spans="1:13" s="187" customFormat="1" ht="26.25" customHeight="1">
      <c r="A107" s="140">
        <v>469</v>
      </c>
      <c r="B107" s="188" t="s">
        <v>294</v>
      </c>
      <c r="C107" s="190">
        <f>'110m.Eng'!C8</f>
        <v>35094</v>
      </c>
      <c r="D107" s="192" t="str">
        <f>'110m.Eng'!D8</f>
        <v>YAĞIZ ERDOĞAN</v>
      </c>
      <c r="E107" s="192" t="str">
        <f>'110m.Eng'!E8</f>
        <v>İSTANBUL</v>
      </c>
      <c r="F107" s="193">
        <f>'110m.Eng'!F8</f>
        <v>1822</v>
      </c>
      <c r="G107" s="191">
        <f>'110m.Eng'!A8</f>
        <v>1</v>
      </c>
      <c r="H107" s="147" t="s">
        <v>293</v>
      </c>
      <c r="I107" s="185"/>
      <c r="J107" s="142" t="str">
        <f>BİLGİLERİ!$F$21</f>
        <v>Genç Erkekler Dekatlon</v>
      </c>
      <c r="K107" s="186" t="str">
        <f aca="true" t="shared" si="7" ref="K107:K143">CONCATENATE(K$1,"-",A$1)</f>
        <v>Ankara-Çoklu Branşlar Federasyon Deneme Yarışmaları</v>
      </c>
      <c r="L107" s="146" t="str">
        <f>'110m.Eng'!N$4</f>
        <v>15 Haziran 2014 - 10.00</v>
      </c>
      <c r="M107" s="146" t="s">
        <v>290</v>
      </c>
    </row>
    <row r="108" spans="1:13" s="187" customFormat="1" ht="26.25" customHeight="1">
      <c r="A108" s="140">
        <v>470</v>
      </c>
      <c r="B108" s="188" t="s">
        <v>294</v>
      </c>
      <c r="C108" s="190">
        <f>'110m.Eng'!C9</f>
        <v>35678</v>
      </c>
      <c r="D108" s="192" t="str">
        <f>'110m.Eng'!D9</f>
        <v>YUNUS EMRE TANYILDIZI</v>
      </c>
      <c r="E108" s="192" t="str">
        <f>'110m.Eng'!E9</f>
        <v>ELAZIĞ</v>
      </c>
      <c r="F108" s="193">
        <f>'110m.Eng'!F9</f>
        <v>2033</v>
      </c>
      <c r="G108" s="191">
        <f>'110m.Eng'!A9</f>
        <v>2</v>
      </c>
      <c r="H108" s="147" t="s">
        <v>293</v>
      </c>
      <c r="I108" s="185"/>
      <c r="J108" s="142" t="str">
        <f>BİLGİLERİ!$F$21</f>
        <v>Genç Erkekler Dekatlon</v>
      </c>
      <c r="K108" s="186" t="str">
        <f t="shared" si="7"/>
        <v>Ankara-Çoklu Branşlar Federasyon Deneme Yarışmaları</v>
      </c>
      <c r="L108" s="146" t="str">
        <f>'110m.Eng'!N$4</f>
        <v>15 Haziran 2014 - 10.00</v>
      </c>
      <c r="M108" s="146" t="s">
        <v>290</v>
      </c>
    </row>
    <row r="109" spans="1:13" s="187" customFormat="1" ht="26.25" customHeight="1">
      <c r="A109" s="140">
        <v>471</v>
      </c>
      <c r="B109" s="188" t="s">
        <v>294</v>
      </c>
      <c r="C109" s="190">
        <f>'110m.Eng'!C10</f>
        <v>0</v>
      </c>
      <c r="D109" s="192">
        <f>'110m.Eng'!D10</f>
        <v>0</v>
      </c>
      <c r="E109" s="192">
        <f>'110m.Eng'!E10</f>
        <v>0</v>
      </c>
      <c r="F109" s="193">
        <f>'110m.Eng'!F10</f>
        <v>0</v>
      </c>
      <c r="G109" s="191">
        <f>'110m.Eng'!A10</f>
        <v>0</v>
      </c>
      <c r="H109" s="147" t="s">
        <v>293</v>
      </c>
      <c r="I109" s="185"/>
      <c r="J109" s="142" t="str">
        <f>BİLGİLERİ!$F$21</f>
        <v>Genç Erkekler Dekatlon</v>
      </c>
      <c r="K109" s="186" t="str">
        <f t="shared" si="7"/>
        <v>Ankara-Çoklu Branşlar Federasyon Deneme Yarışmaları</v>
      </c>
      <c r="L109" s="146" t="str">
        <f>'110m.Eng'!N$4</f>
        <v>15 Haziran 2014 - 10.00</v>
      </c>
      <c r="M109" s="146" t="s">
        <v>290</v>
      </c>
    </row>
    <row r="110" spans="1:13" s="187" customFormat="1" ht="26.25" customHeight="1">
      <c r="A110" s="140">
        <v>472</v>
      </c>
      <c r="B110" s="188" t="s">
        <v>294</v>
      </c>
      <c r="C110" s="190">
        <f>'110m.Eng'!C11</f>
        <v>0</v>
      </c>
      <c r="D110" s="192">
        <f>'110m.Eng'!D11</f>
        <v>0</v>
      </c>
      <c r="E110" s="192">
        <f>'110m.Eng'!E11</f>
        <v>0</v>
      </c>
      <c r="F110" s="193">
        <f>'110m.Eng'!F11</f>
        <v>0</v>
      </c>
      <c r="G110" s="191">
        <f>'110m.Eng'!A11</f>
        <v>0</v>
      </c>
      <c r="H110" s="147" t="s">
        <v>293</v>
      </c>
      <c r="I110" s="185"/>
      <c r="J110" s="142" t="str">
        <f>BİLGİLERİ!$F$21</f>
        <v>Genç Erkekler Dekatlon</v>
      </c>
      <c r="K110" s="186" t="str">
        <f t="shared" si="7"/>
        <v>Ankara-Çoklu Branşlar Federasyon Deneme Yarışmaları</v>
      </c>
      <c r="L110" s="146" t="str">
        <f>'110m.Eng'!N$4</f>
        <v>15 Haziran 2014 - 10.00</v>
      </c>
      <c r="M110" s="146" t="s">
        <v>290</v>
      </c>
    </row>
    <row r="111" spans="1:13" s="187" customFormat="1" ht="26.25" customHeight="1">
      <c r="A111" s="140">
        <v>473</v>
      </c>
      <c r="B111" s="188" t="s">
        <v>294</v>
      </c>
      <c r="C111" s="190">
        <f>'110m.Eng'!C12</f>
        <v>0</v>
      </c>
      <c r="D111" s="192">
        <f>'110m.Eng'!D12</f>
        <v>0</v>
      </c>
      <c r="E111" s="192">
        <f>'110m.Eng'!E12</f>
        <v>0</v>
      </c>
      <c r="F111" s="193">
        <f>'110m.Eng'!F12</f>
        <v>0</v>
      </c>
      <c r="G111" s="191">
        <f>'110m.Eng'!A12</f>
        <v>0</v>
      </c>
      <c r="H111" s="147" t="s">
        <v>293</v>
      </c>
      <c r="I111" s="185"/>
      <c r="J111" s="142" t="str">
        <f>BİLGİLERİ!$F$21</f>
        <v>Genç Erkekler Dekatlon</v>
      </c>
      <c r="K111" s="186" t="str">
        <f t="shared" si="7"/>
        <v>Ankara-Çoklu Branşlar Federasyon Deneme Yarışmaları</v>
      </c>
      <c r="L111" s="146" t="str">
        <f>'110m.Eng'!N$4</f>
        <v>15 Haziran 2014 - 10.00</v>
      </c>
      <c r="M111" s="146" t="s">
        <v>290</v>
      </c>
    </row>
    <row r="112" spans="1:13" s="187" customFormat="1" ht="26.25" customHeight="1">
      <c r="A112" s="140">
        <v>474</v>
      </c>
      <c r="B112" s="188" t="s">
        <v>294</v>
      </c>
      <c r="C112" s="190">
        <f>'110m.Eng'!C13</f>
        <v>0</v>
      </c>
      <c r="D112" s="192">
        <f>'110m.Eng'!D13</f>
        <v>0</v>
      </c>
      <c r="E112" s="192">
        <f>'110m.Eng'!E13</f>
        <v>0</v>
      </c>
      <c r="F112" s="193">
        <f>'110m.Eng'!F13</f>
        <v>0</v>
      </c>
      <c r="G112" s="191">
        <f>'110m.Eng'!A13</f>
        <v>0</v>
      </c>
      <c r="H112" s="147" t="s">
        <v>293</v>
      </c>
      <c r="I112" s="185"/>
      <c r="J112" s="142" t="str">
        <f>BİLGİLERİ!$F$21</f>
        <v>Genç Erkekler Dekatlon</v>
      </c>
      <c r="K112" s="186" t="str">
        <f t="shared" si="7"/>
        <v>Ankara-Çoklu Branşlar Federasyon Deneme Yarışmaları</v>
      </c>
      <c r="L112" s="146" t="str">
        <f>'110m.Eng'!N$4</f>
        <v>15 Haziran 2014 - 10.00</v>
      </c>
      <c r="M112" s="146" t="s">
        <v>290</v>
      </c>
    </row>
    <row r="113" spans="1:13" s="187" customFormat="1" ht="26.25" customHeight="1">
      <c r="A113" s="140">
        <v>475</v>
      </c>
      <c r="B113" s="188" t="s">
        <v>294</v>
      </c>
      <c r="C113" s="190">
        <f>'110m.Eng'!C14</f>
        <v>0</v>
      </c>
      <c r="D113" s="192">
        <f>'110m.Eng'!D14</f>
        <v>0</v>
      </c>
      <c r="E113" s="192">
        <f>'110m.Eng'!E14</f>
        <v>0</v>
      </c>
      <c r="F113" s="193">
        <f>'110m.Eng'!F14</f>
        <v>0</v>
      </c>
      <c r="G113" s="191">
        <f>'110m.Eng'!A14</f>
        <v>0</v>
      </c>
      <c r="H113" s="147" t="s">
        <v>293</v>
      </c>
      <c r="I113" s="185"/>
      <c r="J113" s="142" t="str">
        <f>BİLGİLERİ!$F$21</f>
        <v>Genç Erkekler Dekatlon</v>
      </c>
      <c r="K113" s="186" t="str">
        <f t="shared" si="7"/>
        <v>Ankara-Çoklu Branşlar Federasyon Deneme Yarışmaları</v>
      </c>
      <c r="L113" s="146" t="str">
        <f>'110m.Eng'!N$4</f>
        <v>15 Haziran 2014 - 10.00</v>
      </c>
      <c r="M113" s="146" t="s">
        <v>290</v>
      </c>
    </row>
    <row r="114" spans="1:13" s="187" customFormat="1" ht="26.25" customHeight="1">
      <c r="A114" s="140">
        <v>476</v>
      </c>
      <c r="B114" s="188" t="s">
        <v>294</v>
      </c>
      <c r="C114" s="190">
        <f>'110m.Eng'!C15</f>
        <v>0</v>
      </c>
      <c r="D114" s="192">
        <f>'110m.Eng'!D15</f>
        <v>0</v>
      </c>
      <c r="E114" s="192">
        <f>'110m.Eng'!E15</f>
        <v>0</v>
      </c>
      <c r="F114" s="193">
        <f>'110m.Eng'!F15</f>
        <v>0</v>
      </c>
      <c r="G114" s="191">
        <f>'110m.Eng'!A15</f>
        <v>0</v>
      </c>
      <c r="H114" s="147" t="s">
        <v>293</v>
      </c>
      <c r="I114" s="185"/>
      <c r="J114" s="142" t="str">
        <f>BİLGİLERİ!$F$21</f>
        <v>Genç Erkekler Dekatlon</v>
      </c>
      <c r="K114" s="186" t="str">
        <f t="shared" si="7"/>
        <v>Ankara-Çoklu Branşlar Federasyon Deneme Yarışmaları</v>
      </c>
      <c r="L114" s="146" t="str">
        <f>'110m.Eng'!N$4</f>
        <v>15 Haziran 2014 - 10.00</v>
      </c>
      <c r="M114" s="146" t="s">
        <v>290</v>
      </c>
    </row>
    <row r="115" spans="1:13" s="187" customFormat="1" ht="26.25" customHeight="1">
      <c r="A115" s="140">
        <v>477</v>
      </c>
      <c r="B115" s="188" t="s">
        <v>294</v>
      </c>
      <c r="C115" s="190">
        <f>'110m.Eng'!C16</f>
        <v>0</v>
      </c>
      <c r="D115" s="192">
        <f>'110m.Eng'!D16</f>
        <v>0</v>
      </c>
      <c r="E115" s="192">
        <f>'110m.Eng'!E16</f>
        <v>0</v>
      </c>
      <c r="F115" s="193">
        <f>'110m.Eng'!F16</f>
        <v>0</v>
      </c>
      <c r="G115" s="191">
        <f>'110m.Eng'!A16</f>
        <v>0</v>
      </c>
      <c r="H115" s="147" t="s">
        <v>293</v>
      </c>
      <c r="I115" s="185"/>
      <c r="J115" s="142" t="str">
        <f>BİLGİLERİ!$F$21</f>
        <v>Genç Erkekler Dekatlon</v>
      </c>
      <c r="K115" s="186" t="str">
        <f t="shared" si="7"/>
        <v>Ankara-Çoklu Branşlar Federasyon Deneme Yarışmaları</v>
      </c>
      <c r="L115" s="146" t="str">
        <f>'110m.Eng'!N$4</f>
        <v>15 Haziran 2014 - 10.00</v>
      </c>
      <c r="M115" s="146" t="s">
        <v>290</v>
      </c>
    </row>
    <row r="116" spans="1:13" s="187" customFormat="1" ht="26.25" customHeight="1">
      <c r="A116" s="140">
        <v>478</v>
      </c>
      <c r="B116" s="188" t="s">
        <v>294</v>
      </c>
      <c r="C116" s="190">
        <f>'110m.Eng'!C17</f>
        <v>0</v>
      </c>
      <c r="D116" s="192">
        <f>'110m.Eng'!D17</f>
        <v>0</v>
      </c>
      <c r="E116" s="192">
        <f>'110m.Eng'!E17</f>
        <v>0</v>
      </c>
      <c r="F116" s="193">
        <f>'110m.Eng'!F17</f>
        <v>0</v>
      </c>
      <c r="G116" s="191">
        <f>'110m.Eng'!A17</f>
        <v>0</v>
      </c>
      <c r="H116" s="147" t="s">
        <v>293</v>
      </c>
      <c r="I116" s="185"/>
      <c r="J116" s="142" t="str">
        <f>BİLGİLERİ!$F$21</f>
        <v>Genç Erkekler Dekatlon</v>
      </c>
      <c r="K116" s="186" t="str">
        <f t="shared" si="7"/>
        <v>Ankara-Çoklu Branşlar Federasyon Deneme Yarışmaları</v>
      </c>
      <c r="L116" s="146" t="str">
        <f>'110m.Eng'!N$4</f>
        <v>15 Haziran 2014 - 10.00</v>
      </c>
      <c r="M116" s="146" t="s">
        <v>290</v>
      </c>
    </row>
    <row r="117" spans="1:13" s="187" customFormat="1" ht="26.25" customHeight="1">
      <c r="A117" s="140">
        <v>479</v>
      </c>
      <c r="B117" s="188" t="s">
        <v>294</v>
      </c>
      <c r="C117" s="190">
        <f>'110m.Eng'!C18</f>
        <v>0</v>
      </c>
      <c r="D117" s="192">
        <f>'110m.Eng'!D18</f>
        <v>0</v>
      </c>
      <c r="E117" s="192">
        <f>'110m.Eng'!E18</f>
        <v>0</v>
      </c>
      <c r="F117" s="193">
        <f>'110m.Eng'!F18</f>
        <v>0</v>
      </c>
      <c r="G117" s="191">
        <f>'110m.Eng'!A18</f>
        <v>0</v>
      </c>
      <c r="H117" s="147" t="s">
        <v>293</v>
      </c>
      <c r="I117" s="185"/>
      <c r="J117" s="142" t="str">
        <f>BİLGİLERİ!$F$21</f>
        <v>Genç Erkekler Dekatlon</v>
      </c>
      <c r="K117" s="186" t="str">
        <f t="shared" si="7"/>
        <v>Ankara-Çoklu Branşlar Federasyon Deneme Yarışmaları</v>
      </c>
      <c r="L117" s="146" t="str">
        <f>'110m.Eng'!N$4</f>
        <v>15 Haziran 2014 - 10.00</v>
      </c>
      <c r="M117" s="146" t="s">
        <v>290</v>
      </c>
    </row>
    <row r="118" spans="1:13" s="187" customFormat="1" ht="26.25" customHeight="1">
      <c r="A118" s="140">
        <v>480</v>
      </c>
      <c r="B118" s="188" t="s">
        <v>294</v>
      </c>
      <c r="C118" s="190">
        <f>'110m.Eng'!C19</f>
        <v>0</v>
      </c>
      <c r="D118" s="192">
        <f>'110m.Eng'!D19</f>
        <v>0</v>
      </c>
      <c r="E118" s="192">
        <f>'110m.Eng'!E19</f>
        <v>0</v>
      </c>
      <c r="F118" s="193">
        <f>'110m.Eng'!F19</f>
        <v>0</v>
      </c>
      <c r="G118" s="191">
        <f>'110m.Eng'!A19</f>
        <v>0</v>
      </c>
      <c r="H118" s="147" t="s">
        <v>293</v>
      </c>
      <c r="I118" s="185"/>
      <c r="J118" s="142" t="str">
        <f>BİLGİLERİ!$F$21</f>
        <v>Genç Erkekler Dekatlon</v>
      </c>
      <c r="K118" s="186" t="str">
        <f t="shared" si="7"/>
        <v>Ankara-Çoklu Branşlar Federasyon Deneme Yarışmaları</v>
      </c>
      <c r="L118" s="146" t="str">
        <f>'110m.Eng'!N$4</f>
        <v>15 Haziran 2014 - 10.00</v>
      </c>
      <c r="M118" s="146" t="s">
        <v>290</v>
      </c>
    </row>
    <row r="119" spans="1:13" s="187" customFormat="1" ht="26.25" customHeight="1">
      <c r="A119" s="140">
        <v>481</v>
      </c>
      <c r="B119" s="188" t="s">
        <v>294</v>
      </c>
      <c r="C119" s="190">
        <f>'110m.Eng'!C20</f>
        <v>0</v>
      </c>
      <c r="D119" s="192">
        <f>'110m.Eng'!D20</f>
        <v>0</v>
      </c>
      <c r="E119" s="192">
        <f>'110m.Eng'!E20</f>
        <v>0</v>
      </c>
      <c r="F119" s="193">
        <f>'110m.Eng'!F20</f>
        <v>0</v>
      </c>
      <c r="G119" s="191">
        <f>'110m.Eng'!A20</f>
        <v>0</v>
      </c>
      <c r="H119" s="147" t="s">
        <v>293</v>
      </c>
      <c r="I119" s="185"/>
      <c r="J119" s="142" t="str">
        <f>BİLGİLERİ!$F$21</f>
        <v>Genç Erkekler Dekatlon</v>
      </c>
      <c r="K119" s="186" t="str">
        <f t="shared" si="7"/>
        <v>Ankara-Çoklu Branşlar Federasyon Deneme Yarışmaları</v>
      </c>
      <c r="L119" s="146" t="str">
        <f>'110m.Eng'!N$4</f>
        <v>15 Haziran 2014 - 10.00</v>
      </c>
      <c r="M119" s="146" t="s">
        <v>290</v>
      </c>
    </row>
    <row r="120" spans="1:13" s="187" customFormat="1" ht="26.25" customHeight="1">
      <c r="A120" s="140">
        <v>482</v>
      </c>
      <c r="B120" s="188" t="s">
        <v>294</v>
      </c>
      <c r="C120" s="190">
        <f>'110m.Eng'!C21</f>
        <v>0</v>
      </c>
      <c r="D120" s="192">
        <f>'110m.Eng'!D21</f>
        <v>0</v>
      </c>
      <c r="E120" s="192">
        <f>'110m.Eng'!E21</f>
        <v>0</v>
      </c>
      <c r="F120" s="193">
        <f>'110m.Eng'!F21</f>
        <v>0</v>
      </c>
      <c r="G120" s="191">
        <f>'110m.Eng'!A21</f>
        <v>0</v>
      </c>
      <c r="H120" s="147" t="s">
        <v>293</v>
      </c>
      <c r="I120" s="185"/>
      <c r="J120" s="142" t="str">
        <f>BİLGİLERİ!$F$21</f>
        <v>Genç Erkekler Dekatlon</v>
      </c>
      <c r="K120" s="186" t="str">
        <f t="shared" si="7"/>
        <v>Ankara-Çoklu Branşlar Federasyon Deneme Yarışmaları</v>
      </c>
      <c r="L120" s="146" t="str">
        <f>'110m.Eng'!N$4</f>
        <v>15 Haziran 2014 - 10.00</v>
      </c>
      <c r="M120" s="146" t="s">
        <v>290</v>
      </c>
    </row>
    <row r="121" spans="1:13" s="187" customFormat="1" ht="26.25" customHeight="1">
      <c r="A121" s="140">
        <v>483</v>
      </c>
      <c r="B121" s="188" t="s">
        <v>294</v>
      </c>
      <c r="C121" s="190">
        <f>'110m.Eng'!C22</f>
        <v>0</v>
      </c>
      <c r="D121" s="192">
        <f>'110m.Eng'!D22</f>
        <v>0</v>
      </c>
      <c r="E121" s="192">
        <f>'110m.Eng'!E22</f>
        <v>0</v>
      </c>
      <c r="F121" s="193">
        <f>'110m.Eng'!F22</f>
        <v>0</v>
      </c>
      <c r="G121" s="191">
        <f>'110m.Eng'!A22</f>
        <v>0</v>
      </c>
      <c r="H121" s="147" t="s">
        <v>293</v>
      </c>
      <c r="I121" s="185"/>
      <c r="J121" s="142" t="str">
        <f>BİLGİLERİ!$F$21</f>
        <v>Genç Erkekler Dekatlon</v>
      </c>
      <c r="K121" s="186" t="str">
        <f t="shared" si="7"/>
        <v>Ankara-Çoklu Branşlar Federasyon Deneme Yarışmaları</v>
      </c>
      <c r="L121" s="146" t="str">
        <f>'110m.Eng'!N$4</f>
        <v>15 Haziran 2014 - 10.00</v>
      </c>
      <c r="M121" s="146" t="s">
        <v>290</v>
      </c>
    </row>
    <row r="122" spans="1:13" s="187" customFormat="1" ht="26.25" customHeight="1">
      <c r="A122" s="140">
        <v>484</v>
      </c>
      <c r="B122" s="188" t="s">
        <v>294</v>
      </c>
      <c r="C122" s="190">
        <f>'110m.Eng'!C23</f>
        <v>0</v>
      </c>
      <c r="D122" s="192">
        <f>'110m.Eng'!D23</f>
        <v>0</v>
      </c>
      <c r="E122" s="192">
        <f>'110m.Eng'!E23</f>
        <v>0</v>
      </c>
      <c r="F122" s="193">
        <f>'110m.Eng'!F23</f>
        <v>0</v>
      </c>
      <c r="G122" s="191">
        <f>'110m.Eng'!A23</f>
        <v>0</v>
      </c>
      <c r="H122" s="147" t="s">
        <v>293</v>
      </c>
      <c r="I122" s="185"/>
      <c r="J122" s="142" t="str">
        <f>BİLGİLERİ!$F$21</f>
        <v>Genç Erkekler Dekatlon</v>
      </c>
      <c r="K122" s="186" t="str">
        <f t="shared" si="7"/>
        <v>Ankara-Çoklu Branşlar Federasyon Deneme Yarışmaları</v>
      </c>
      <c r="L122" s="146" t="str">
        <f>'110m.Eng'!N$4</f>
        <v>15 Haziran 2014 - 10.00</v>
      </c>
      <c r="M122" s="146" t="s">
        <v>290</v>
      </c>
    </row>
    <row r="123" spans="1:13" s="187" customFormat="1" ht="26.25" customHeight="1">
      <c r="A123" s="140">
        <v>485</v>
      </c>
      <c r="B123" s="188" t="s">
        <v>294</v>
      </c>
      <c r="C123" s="190">
        <f>'110m.Eng'!C24</f>
        <v>0</v>
      </c>
      <c r="D123" s="192">
        <f>'110m.Eng'!D24</f>
        <v>0</v>
      </c>
      <c r="E123" s="192">
        <f>'110m.Eng'!E24</f>
        <v>0</v>
      </c>
      <c r="F123" s="193">
        <f>'110m.Eng'!F24</f>
        <v>0</v>
      </c>
      <c r="G123" s="191">
        <f>'110m.Eng'!A24</f>
        <v>0</v>
      </c>
      <c r="H123" s="147" t="s">
        <v>293</v>
      </c>
      <c r="I123" s="185"/>
      <c r="J123" s="142" t="str">
        <f>BİLGİLERİ!$F$21</f>
        <v>Genç Erkekler Dekatlon</v>
      </c>
      <c r="K123" s="186" t="str">
        <f t="shared" si="7"/>
        <v>Ankara-Çoklu Branşlar Federasyon Deneme Yarışmaları</v>
      </c>
      <c r="L123" s="146" t="str">
        <f>'110m.Eng'!N$4</f>
        <v>15 Haziran 2014 - 10.00</v>
      </c>
      <c r="M123" s="146" t="s">
        <v>290</v>
      </c>
    </row>
    <row r="124" spans="1:13" s="187" customFormat="1" ht="26.25" customHeight="1">
      <c r="A124" s="140">
        <v>486</v>
      </c>
      <c r="B124" s="188" t="s">
        <v>294</v>
      </c>
      <c r="C124" s="190">
        <f>'110m.Eng'!C25</f>
        <v>0</v>
      </c>
      <c r="D124" s="192">
        <f>'110m.Eng'!D25</f>
        <v>0</v>
      </c>
      <c r="E124" s="192">
        <f>'110m.Eng'!E25</f>
        <v>0</v>
      </c>
      <c r="F124" s="193">
        <f>'110m.Eng'!F25</f>
        <v>0</v>
      </c>
      <c r="G124" s="191">
        <f>'110m.Eng'!A25</f>
        <v>0</v>
      </c>
      <c r="H124" s="147" t="s">
        <v>293</v>
      </c>
      <c r="I124" s="185"/>
      <c r="J124" s="142" t="str">
        <f>BİLGİLERİ!$F$21</f>
        <v>Genç Erkekler Dekatlon</v>
      </c>
      <c r="K124" s="186" t="str">
        <f t="shared" si="7"/>
        <v>Ankara-Çoklu Branşlar Federasyon Deneme Yarışmaları</v>
      </c>
      <c r="L124" s="146" t="str">
        <f>'110m.Eng'!N$4</f>
        <v>15 Haziran 2014 - 10.00</v>
      </c>
      <c r="M124" s="146" t="s">
        <v>290</v>
      </c>
    </row>
    <row r="125" spans="1:13" s="187" customFormat="1" ht="26.25" customHeight="1">
      <c r="A125" s="140">
        <v>487</v>
      </c>
      <c r="B125" s="188" t="s">
        <v>294</v>
      </c>
      <c r="C125" s="190">
        <f>'110m.Eng'!C26</f>
        <v>0</v>
      </c>
      <c r="D125" s="192">
        <f>'110m.Eng'!D26</f>
        <v>0</v>
      </c>
      <c r="E125" s="192">
        <f>'110m.Eng'!E26</f>
        <v>0</v>
      </c>
      <c r="F125" s="193">
        <f>'110m.Eng'!F26</f>
        <v>0</v>
      </c>
      <c r="G125" s="191">
        <f>'110m.Eng'!A26</f>
        <v>0</v>
      </c>
      <c r="H125" s="147" t="s">
        <v>293</v>
      </c>
      <c r="I125" s="185"/>
      <c r="J125" s="142" t="str">
        <f>BİLGİLERİ!$F$21</f>
        <v>Genç Erkekler Dekatlon</v>
      </c>
      <c r="K125" s="186" t="str">
        <f t="shared" si="7"/>
        <v>Ankara-Çoklu Branşlar Federasyon Deneme Yarışmaları</v>
      </c>
      <c r="L125" s="146" t="str">
        <f>'110m.Eng'!N$4</f>
        <v>15 Haziran 2014 - 10.00</v>
      </c>
      <c r="M125" s="146" t="s">
        <v>290</v>
      </c>
    </row>
    <row r="126" spans="1:13" s="187" customFormat="1" ht="26.25" customHeight="1">
      <c r="A126" s="140">
        <v>488</v>
      </c>
      <c r="B126" s="188" t="s">
        <v>294</v>
      </c>
      <c r="C126" s="190">
        <f>'110m.Eng'!C27</f>
        <v>0</v>
      </c>
      <c r="D126" s="192">
        <f>'110m.Eng'!D27</f>
        <v>0</v>
      </c>
      <c r="E126" s="192">
        <f>'110m.Eng'!E27</f>
        <v>0</v>
      </c>
      <c r="F126" s="193">
        <f>'110m.Eng'!F27</f>
        <v>0</v>
      </c>
      <c r="G126" s="191">
        <f>'110m.Eng'!A27</f>
        <v>0</v>
      </c>
      <c r="H126" s="147" t="s">
        <v>293</v>
      </c>
      <c r="I126" s="185"/>
      <c r="J126" s="142" t="str">
        <f>BİLGİLERİ!$F$21</f>
        <v>Genç Erkekler Dekatlon</v>
      </c>
      <c r="K126" s="186" t="str">
        <f t="shared" si="7"/>
        <v>Ankara-Çoklu Branşlar Federasyon Deneme Yarışmaları</v>
      </c>
      <c r="L126" s="146" t="str">
        <f>'110m.Eng'!N$4</f>
        <v>15 Haziran 2014 - 10.00</v>
      </c>
      <c r="M126" s="146" t="s">
        <v>290</v>
      </c>
    </row>
    <row r="127" spans="1:13" s="187" customFormat="1" ht="26.25" customHeight="1">
      <c r="A127" s="140">
        <v>489</v>
      </c>
      <c r="B127" s="188" t="s">
        <v>294</v>
      </c>
      <c r="C127" s="190">
        <f>'110m.Eng'!C28</f>
        <v>0</v>
      </c>
      <c r="D127" s="192">
        <f>'110m.Eng'!D28</f>
        <v>0</v>
      </c>
      <c r="E127" s="192">
        <f>'110m.Eng'!E28</f>
        <v>0</v>
      </c>
      <c r="F127" s="193">
        <f>'110m.Eng'!F28</f>
        <v>0</v>
      </c>
      <c r="G127" s="191">
        <f>'110m.Eng'!A28</f>
        <v>0</v>
      </c>
      <c r="H127" s="147" t="s">
        <v>293</v>
      </c>
      <c r="I127" s="185"/>
      <c r="J127" s="142" t="str">
        <f>BİLGİLERİ!$F$21</f>
        <v>Genç Erkekler Dekatlon</v>
      </c>
      <c r="K127" s="186" t="str">
        <f t="shared" si="7"/>
        <v>Ankara-Çoklu Branşlar Federasyon Deneme Yarışmaları</v>
      </c>
      <c r="L127" s="146" t="str">
        <f>'110m.Eng'!N$4</f>
        <v>15 Haziran 2014 - 10.00</v>
      </c>
      <c r="M127" s="146" t="s">
        <v>290</v>
      </c>
    </row>
    <row r="128" spans="1:13" s="187" customFormat="1" ht="26.25" customHeight="1">
      <c r="A128" s="140">
        <v>490</v>
      </c>
      <c r="B128" s="188" t="s">
        <v>294</v>
      </c>
      <c r="C128" s="190">
        <f>'110m.Eng'!C29</f>
        <v>0</v>
      </c>
      <c r="D128" s="192">
        <f>'110m.Eng'!D29</f>
        <v>0</v>
      </c>
      <c r="E128" s="192">
        <f>'110m.Eng'!E29</f>
        <v>0</v>
      </c>
      <c r="F128" s="193">
        <f>'110m.Eng'!F29</f>
        <v>0</v>
      </c>
      <c r="G128" s="191">
        <f>'110m.Eng'!A29</f>
        <v>0</v>
      </c>
      <c r="H128" s="147" t="s">
        <v>293</v>
      </c>
      <c r="I128" s="185"/>
      <c r="J128" s="142" t="str">
        <f>BİLGİLERİ!$F$21</f>
        <v>Genç Erkekler Dekatlon</v>
      </c>
      <c r="K128" s="186" t="str">
        <f t="shared" si="7"/>
        <v>Ankara-Çoklu Branşlar Federasyon Deneme Yarışmaları</v>
      </c>
      <c r="L128" s="146" t="str">
        <f>'110m.Eng'!N$4</f>
        <v>15 Haziran 2014 - 10.00</v>
      </c>
      <c r="M128" s="146" t="s">
        <v>290</v>
      </c>
    </row>
    <row r="129" spans="1:13" s="187" customFormat="1" ht="26.25" customHeight="1">
      <c r="A129" s="140">
        <v>491</v>
      </c>
      <c r="B129" s="188" t="s">
        <v>294</v>
      </c>
      <c r="C129" s="190">
        <f>'110m.Eng'!C30</f>
        <v>0</v>
      </c>
      <c r="D129" s="192">
        <f>'110m.Eng'!D30</f>
        <v>0</v>
      </c>
      <c r="E129" s="192">
        <f>'110m.Eng'!E30</f>
        <v>0</v>
      </c>
      <c r="F129" s="193">
        <f>'110m.Eng'!F30</f>
        <v>0</v>
      </c>
      <c r="G129" s="191">
        <f>'110m.Eng'!A30</f>
        <v>0</v>
      </c>
      <c r="H129" s="147" t="s">
        <v>293</v>
      </c>
      <c r="I129" s="185"/>
      <c r="J129" s="142" t="str">
        <f>BİLGİLERİ!$F$21</f>
        <v>Genç Erkekler Dekatlon</v>
      </c>
      <c r="K129" s="186" t="str">
        <f t="shared" si="7"/>
        <v>Ankara-Çoklu Branşlar Federasyon Deneme Yarışmaları</v>
      </c>
      <c r="L129" s="146" t="str">
        <f>'110m.Eng'!N$4</f>
        <v>15 Haziran 2014 - 10.00</v>
      </c>
      <c r="M129" s="146" t="s">
        <v>290</v>
      </c>
    </row>
    <row r="130" spans="1:13" s="187" customFormat="1" ht="26.25" customHeight="1">
      <c r="A130" s="140">
        <v>492</v>
      </c>
      <c r="B130" s="188" t="s">
        <v>294</v>
      </c>
      <c r="C130" s="190">
        <f>'110m.Eng'!C31</f>
        <v>0</v>
      </c>
      <c r="D130" s="192">
        <f>'110m.Eng'!D31</f>
        <v>0</v>
      </c>
      <c r="E130" s="192">
        <f>'110m.Eng'!E31</f>
        <v>0</v>
      </c>
      <c r="F130" s="193">
        <f>'110m.Eng'!F31</f>
        <v>0</v>
      </c>
      <c r="G130" s="191">
        <f>'110m.Eng'!A31</f>
        <v>0</v>
      </c>
      <c r="H130" s="147" t="s">
        <v>293</v>
      </c>
      <c r="I130" s="185"/>
      <c r="J130" s="142" t="str">
        <f>BİLGİLERİ!$F$21</f>
        <v>Genç Erkekler Dekatlon</v>
      </c>
      <c r="K130" s="186" t="str">
        <f t="shared" si="7"/>
        <v>Ankara-Çoklu Branşlar Federasyon Deneme Yarışmaları</v>
      </c>
      <c r="L130" s="146" t="str">
        <f>'110m.Eng'!N$4</f>
        <v>15 Haziran 2014 - 10.00</v>
      </c>
      <c r="M130" s="146" t="s">
        <v>290</v>
      </c>
    </row>
    <row r="131" spans="1:13" s="187" customFormat="1" ht="26.25" customHeight="1">
      <c r="A131" s="140">
        <v>493</v>
      </c>
      <c r="B131" s="188" t="s">
        <v>294</v>
      </c>
      <c r="C131" s="190">
        <f>'110m.Eng'!C32</f>
        <v>0</v>
      </c>
      <c r="D131" s="192">
        <f>'110m.Eng'!D32</f>
        <v>0</v>
      </c>
      <c r="E131" s="192">
        <f>'110m.Eng'!E32</f>
        <v>0</v>
      </c>
      <c r="F131" s="193">
        <f>'110m.Eng'!F32</f>
        <v>0</v>
      </c>
      <c r="G131" s="191">
        <f>'110m.Eng'!A32</f>
        <v>0</v>
      </c>
      <c r="H131" s="147" t="s">
        <v>293</v>
      </c>
      <c r="I131" s="185"/>
      <c r="J131" s="142" t="str">
        <f>BİLGİLERİ!$F$21</f>
        <v>Genç Erkekler Dekatlon</v>
      </c>
      <c r="K131" s="186" t="str">
        <f t="shared" si="7"/>
        <v>Ankara-Çoklu Branşlar Federasyon Deneme Yarışmaları</v>
      </c>
      <c r="L131" s="146" t="str">
        <f>'110m.Eng'!N$4</f>
        <v>15 Haziran 2014 - 10.00</v>
      </c>
      <c r="M131" s="146" t="s">
        <v>290</v>
      </c>
    </row>
    <row r="132" spans="1:13" s="187" customFormat="1" ht="26.25" customHeight="1">
      <c r="A132" s="140">
        <v>494</v>
      </c>
      <c r="B132" s="188" t="s">
        <v>294</v>
      </c>
      <c r="C132" s="190">
        <f>'110m.Eng'!C33</f>
        <v>0</v>
      </c>
      <c r="D132" s="192">
        <f>'110m.Eng'!D33</f>
        <v>0</v>
      </c>
      <c r="E132" s="192">
        <f>'110m.Eng'!E33</f>
        <v>0</v>
      </c>
      <c r="F132" s="193">
        <f>'110m.Eng'!F33</f>
        <v>0</v>
      </c>
      <c r="G132" s="191">
        <f>'110m.Eng'!A33</f>
        <v>0</v>
      </c>
      <c r="H132" s="147" t="s">
        <v>293</v>
      </c>
      <c r="I132" s="185"/>
      <c r="J132" s="142" t="str">
        <f>BİLGİLERİ!$F$21</f>
        <v>Genç Erkekler Dekatlon</v>
      </c>
      <c r="K132" s="186" t="str">
        <f t="shared" si="7"/>
        <v>Ankara-Çoklu Branşlar Federasyon Deneme Yarışmaları</v>
      </c>
      <c r="L132" s="146" t="str">
        <f>'110m.Eng'!N$4</f>
        <v>15 Haziran 2014 - 10.00</v>
      </c>
      <c r="M132" s="146" t="s">
        <v>290</v>
      </c>
    </row>
    <row r="133" spans="1:13" s="187" customFormat="1" ht="26.25" customHeight="1">
      <c r="A133" s="140">
        <v>495</v>
      </c>
      <c r="B133" s="188" t="s">
        <v>294</v>
      </c>
      <c r="C133" s="190">
        <f>'110m.Eng'!C34</f>
        <v>0</v>
      </c>
      <c r="D133" s="192">
        <f>'110m.Eng'!D34</f>
        <v>0</v>
      </c>
      <c r="E133" s="192">
        <f>'110m.Eng'!E34</f>
        <v>0</v>
      </c>
      <c r="F133" s="193">
        <f>'110m.Eng'!F34</f>
        <v>0</v>
      </c>
      <c r="G133" s="191">
        <f>'110m.Eng'!A34</f>
        <v>0</v>
      </c>
      <c r="H133" s="147" t="s">
        <v>293</v>
      </c>
      <c r="I133" s="185"/>
      <c r="J133" s="142" t="str">
        <f>BİLGİLERİ!$F$21</f>
        <v>Genç Erkekler Dekatlon</v>
      </c>
      <c r="K133" s="186" t="str">
        <f t="shared" si="7"/>
        <v>Ankara-Çoklu Branşlar Federasyon Deneme Yarışmaları</v>
      </c>
      <c r="L133" s="146" t="str">
        <f>'110m.Eng'!N$4</f>
        <v>15 Haziran 2014 - 10.00</v>
      </c>
      <c r="M133" s="146" t="s">
        <v>290</v>
      </c>
    </row>
    <row r="134" spans="1:13" s="187" customFormat="1" ht="26.25" customHeight="1">
      <c r="A134" s="140">
        <v>496</v>
      </c>
      <c r="B134" s="188" t="s">
        <v>294</v>
      </c>
      <c r="C134" s="190">
        <f>'110m.Eng'!C35</f>
        <v>0</v>
      </c>
      <c r="D134" s="192">
        <f>'110m.Eng'!D35</f>
        <v>0</v>
      </c>
      <c r="E134" s="192">
        <f>'110m.Eng'!E35</f>
        <v>0</v>
      </c>
      <c r="F134" s="193">
        <f>'110m.Eng'!F35</f>
        <v>0</v>
      </c>
      <c r="G134" s="191">
        <f>'110m.Eng'!A35</f>
        <v>0</v>
      </c>
      <c r="H134" s="147" t="s">
        <v>293</v>
      </c>
      <c r="I134" s="185"/>
      <c r="J134" s="142" t="str">
        <f>BİLGİLERİ!$F$21</f>
        <v>Genç Erkekler Dekatlon</v>
      </c>
      <c r="K134" s="186" t="str">
        <f t="shared" si="7"/>
        <v>Ankara-Çoklu Branşlar Federasyon Deneme Yarışmaları</v>
      </c>
      <c r="L134" s="146" t="str">
        <f>'110m.Eng'!N$4</f>
        <v>15 Haziran 2014 - 10.00</v>
      </c>
      <c r="M134" s="146" t="s">
        <v>290</v>
      </c>
    </row>
    <row r="135" spans="1:13" s="187" customFormat="1" ht="26.25" customHeight="1">
      <c r="A135" s="140">
        <v>497</v>
      </c>
      <c r="B135" s="188" t="s">
        <v>294</v>
      </c>
      <c r="C135" s="190">
        <f>'110m.Eng'!C36</f>
        <v>0</v>
      </c>
      <c r="D135" s="192">
        <f>'110m.Eng'!D36</f>
        <v>0</v>
      </c>
      <c r="E135" s="192">
        <f>'110m.Eng'!E36</f>
        <v>0</v>
      </c>
      <c r="F135" s="193">
        <f>'110m.Eng'!F36</f>
        <v>0</v>
      </c>
      <c r="G135" s="191">
        <f>'110m.Eng'!A36</f>
        <v>29</v>
      </c>
      <c r="H135" s="147" t="s">
        <v>293</v>
      </c>
      <c r="I135" s="185"/>
      <c r="J135" s="142" t="str">
        <f>BİLGİLERİ!$F$21</f>
        <v>Genç Erkekler Dekatlon</v>
      </c>
      <c r="K135" s="186" t="str">
        <f t="shared" si="7"/>
        <v>Ankara-Çoklu Branşlar Federasyon Deneme Yarışmaları</v>
      </c>
      <c r="L135" s="146" t="str">
        <f>'110m.Eng'!N$4</f>
        <v>15 Haziran 2014 - 10.00</v>
      </c>
      <c r="M135" s="146" t="s">
        <v>290</v>
      </c>
    </row>
    <row r="136" spans="1:13" s="187" customFormat="1" ht="26.25" customHeight="1">
      <c r="A136" s="140">
        <v>498</v>
      </c>
      <c r="B136" s="188" t="s">
        <v>294</v>
      </c>
      <c r="C136" s="190">
        <f>'110m.Eng'!C37</f>
        <v>0</v>
      </c>
      <c r="D136" s="192">
        <f>'110m.Eng'!D37</f>
        <v>0</v>
      </c>
      <c r="E136" s="192">
        <f>'110m.Eng'!E37</f>
        <v>0</v>
      </c>
      <c r="F136" s="193">
        <f>'110m.Eng'!F37</f>
        <v>0</v>
      </c>
      <c r="G136" s="191">
        <f>'110m.Eng'!A37</f>
        <v>30</v>
      </c>
      <c r="H136" s="147" t="s">
        <v>293</v>
      </c>
      <c r="I136" s="185"/>
      <c r="J136" s="142" t="str">
        <f>BİLGİLERİ!$F$21</f>
        <v>Genç Erkekler Dekatlon</v>
      </c>
      <c r="K136" s="186" t="str">
        <f t="shared" si="7"/>
        <v>Ankara-Çoklu Branşlar Federasyon Deneme Yarışmaları</v>
      </c>
      <c r="L136" s="146" t="str">
        <f>'110m.Eng'!N$4</f>
        <v>15 Haziran 2014 - 10.00</v>
      </c>
      <c r="M136" s="146" t="s">
        <v>290</v>
      </c>
    </row>
    <row r="137" spans="1:13" s="187" customFormat="1" ht="26.25" customHeight="1">
      <c r="A137" s="140">
        <v>499</v>
      </c>
      <c r="B137" s="188" t="s">
        <v>294</v>
      </c>
      <c r="C137" s="190">
        <f>'110m.Eng'!C38</f>
        <v>0</v>
      </c>
      <c r="D137" s="192">
        <f>'110m.Eng'!D38</f>
        <v>0</v>
      </c>
      <c r="E137" s="192">
        <f>'110m.Eng'!E38</f>
        <v>0</v>
      </c>
      <c r="F137" s="193">
        <f>'110m.Eng'!F38</f>
        <v>0</v>
      </c>
      <c r="G137" s="191">
        <f>'110m.Eng'!A38</f>
        <v>31</v>
      </c>
      <c r="H137" s="147" t="s">
        <v>293</v>
      </c>
      <c r="I137" s="185"/>
      <c r="J137" s="142" t="str">
        <f>BİLGİLERİ!$F$21</f>
        <v>Genç Erkekler Dekatlon</v>
      </c>
      <c r="K137" s="186" t="str">
        <f t="shared" si="7"/>
        <v>Ankara-Çoklu Branşlar Federasyon Deneme Yarışmaları</v>
      </c>
      <c r="L137" s="146" t="str">
        <f>'110m.Eng'!N$4</f>
        <v>15 Haziran 2014 - 10.00</v>
      </c>
      <c r="M137" s="146" t="s">
        <v>290</v>
      </c>
    </row>
    <row r="138" spans="1:13" s="187" customFormat="1" ht="26.25" customHeight="1">
      <c r="A138" s="140">
        <v>500</v>
      </c>
      <c r="B138" s="188" t="s">
        <v>294</v>
      </c>
      <c r="C138" s="190">
        <f>'110m.Eng'!C39</f>
        <v>0</v>
      </c>
      <c r="D138" s="192">
        <f>'110m.Eng'!D39</f>
        <v>0</v>
      </c>
      <c r="E138" s="192">
        <f>'110m.Eng'!E39</f>
        <v>0</v>
      </c>
      <c r="F138" s="193">
        <f>'110m.Eng'!F39</f>
        <v>0</v>
      </c>
      <c r="G138" s="191">
        <f>'110m.Eng'!A39</f>
        <v>32</v>
      </c>
      <c r="H138" s="147" t="s">
        <v>293</v>
      </c>
      <c r="I138" s="185"/>
      <c r="J138" s="142" t="str">
        <f>BİLGİLERİ!$F$21</f>
        <v>Genç Erkekler Dekatlon</v>
      </c>
      <c r="K138" s="186" t="str">
        <f t="shared" si="7"/>
        <v>Ankara-Çoklu Branşlar Federasyon Deneme Yarışmaları</v>
      </c>
      <c r="L138" s="146" t="str">
        <f>'110m.Eng'!N$4</f>
        <v>15 Haziran 2014 - 10.00</v>
      </c>
      <c r="M138" s="146" t="s">
        <v>290</v>
      </c>
    </row>
    <row r="139" spans="1:13" s="187" customFormat="1" ht="26.25" customHeight="1">
      <c r="A139" s="140">
        <v>501</v>
      </c>
      <c r="B139" s="188" t="s">
        <v>294</v>
      </c>
      <c r="C139" s="190">
        <f>'110m.Eng'!C40</f>
        <v>0</v>
      </c>
      <c r="D139" s="192">
        <f>'110m.Eng'!D40</f>
        <v>0</v>
      </c>
      <c r="E139" s="192">
        <f>'110m.Eng'!E40</f>
        <v>0</v>
      </c>
      <c r="F139" s="193">
        <f>'110m.Eng'!F40</f>
        <v>0</v>
      </c>
      <c r="G139" s="191">
        <f>'110m.Eng'!A40</f>
        <v>33</v>
      </c>
      <c r="H139" s="147" t="s">
        <v>293</v>
      </c>
      <c r="I139" s="185"/>
      <c r="J139" s="142" t="str">
        <f>BİLGİLERİ!$F$21</f>
        <v>Genç Erkekler Dekatlon</v>
      </c>
      <c r="K139" s="186" t="str">
        <f t="shared" si="7"/>
        <v>Ankara-Çoklu Branşlar Federasyon Deneme Yarışmaları</v>
      </c>
      <c r="L139" s="146" t="str">
        <f>'110m.Eng'!N$4</f>
        <v>15 Haziran 2014 - 10.00</v>
      </c>
      <c r="M139" s="146" t="s">
        <v>290</v>
      </c>
    </row>
    <row r="140" spans="1:13" s="187" customFormat="1" ht="26.25" customHeight="1">
      <c r="A140" s="140">
        <v>502</v>
      </c>
      <c r="B140" s="188" t="s">
        <v>294</v>
      </c>
      <c r="C140" s="190">
        <f>'110m.Eng'!C41</f>
        <v>0</v>
      </c>
      <c r="D140" s="192">
        <f>'110m.Eng'!D41</f>
        <v>0</v>
      </c>
      <c r="E140" s="192">
        <f>'110m.Eng'!E41</f>
        <v>0</v>
      </c>
      <c r="F140" s="193">
        <f>'110m.Eng'!F41</f>
        <v>0</v>
      </c>
      <c r="G140" s="191">
        <f>'110m.Eng'!A41</f>
        <v>34</v>
      </c>
      <c r="H140" s="147" t="s">
        <v>293</v>
      </c>
      <c r="I140" s="185"/>
      <c r="J140" s="142" t="str">
        <f>BİLGİLERİ!$F$21</f>
        <v>Genç Erkekler Dekatlon</v>
      </c>
      <c r="K140" s="186" t="str">
        <f t="shared" si="7"/>
        <v>Ankara-Çoklu Branşlar Federasyon Deneme Yarışmaları</v>
      </c>
      <c r="L140" s="146" t="str">
        <f>'110m.Eng'!N$4</f>
        <v>15 Haziran 2014 - 10.00</v>
      </c>
      <c r="M140" s="146" t="s">
        <v>290</v>
      </c>
    </row>
    <row r="141" spans="1:13" s="187" customFormat="1" ht="26.25" customHeight="1">
      <c r="A141" s="140">
        <v>503</v>
      </c>
      <c r="B141" s="188" t="s">
        <v>294</v>
      </c>
      <c r="C141" s="190">
        <f>'110m.Eng'!C42</f>
        <v>0</v>
      </c>
      <c r="D141" s="192">
        <f>'110m.Eng'!D42</f>
        <v>0</v>
      </c>
      <c r="E141" s="192">
        <f>'110m.Eng'!E42</f>
        <v>0</v>
      </c>
      <c r="F141" s="193">
        <f>'110m.Eng'!F42</f>
        <v>0</v>
      </c>
      <c r="G141" s="191">
        <f>'110m.Eng'!A42</f>
        <v>35</v>
      </c>
      <c r="H141" s="147" t="s">
        <v>293</v>
      </c>
      <c r="I141" s="185"/>
      <c r="J141" s="142" t="str">
        <f>BİLGİLERİ!$F$21</f>
        <v>Genç Erkekler Dekatlon</v>
      </c>
      <c r="K141" s="186" t="str">
        <f t="shared" si="7"/>
        <v>Ankara-Çoklu Branşlar Federasyon Deneme Yarışmaları</v>
      </c>
      <c r="L141" s="146" t="str">
        <f>'110m.Eng'!N$4</f>
        <v>15 Haziran 2014 - 10.00</v>
      </c>
      <c r="M141" s="146" t="s">
        <v>290</v>
      </c>
    </row>
    <row r="142" spans="1:13" s="187" customFormat="1" ht="26.25" customHeight="1">
      <c r="A142" s="140">
        <v>504</v>
      </c>
      <c r="B142" s="188" t="s">
        <v>294</v>
      </c>
      <c r="C142" s="190">
        <f>'110m.Eng'!C43</f>
        <v>0</v>
      </c>
      <c r="D142" s="192">
        <f>'110m.Eng'!D43</f>
        <v>0</v>
      </c>
      <c r="E142" s="192">
        <f>'110m.Eng'!E43</f>
        <v>0</v>
      </c>
      <c r="F142" s="193">
        <f>'110m.Eng'!F43</f>
        <v>0</v>
      </c>
      <c r="G142" s="191">
        <f>'110m.Eng'!A43</f>
        <v>36</v>
      </c>
      <c r="H142" s="147" t="s">
        <v>293</v>
      </c>
      <c r="I142" s="185"/>
      <c r="J142" s="142" t="str">
        <f>BİLGİLERİ!$F$21</f>
        <v>Genç Erkekler Dekatlon</v>
      </c>
      <c r="K142" s="186" t="str">
        <f t="shared" si="7"/>
        <v>Ankara-Çoklu Branşlar Federasyon Deneme Yarışmaları</v>
      </c>
      <c r="L142" s="146" t="str">
        <f>'110m.Eng'!N$4</f>
        <v>15 Haziran 2014 - 10.00</v>
      </c>
      <c r="M142" s="146" t="s">
        <v>290</v>
      </c>
    </row>
    <row r="143" spans="1:13" s="187" customFormat="1" ht="26.25" customHeight="1">
      <c r="A143" s="140">
        <v>505</v>
      </c>
      <c r="B143" s="188" t="s">
        <v>294</v>
      </c>
      <c r="C143" s="190">
        <f>'110m.Eng'!C44</f>
        <v>0</v>
      </c>
      <c r="D143" s="192">
        <f>'110m.Eng'!D44</f>
        <v>0</v>
      </c>
      <c r="E143" s="192">
        <f>'110m.Eng'!E44</f>
        <v>0</v>
      </c>
      <c r="F143" s="193">
        <f>'110m.Eng'!F44</f>
        <v>0</v>
      </c>
      <c r="G143" s="191">
        <f>'110m.Eng'!A44</f>
        <v>37</v>
      </c>
      <c r="H143" s="147" t="s">
        <v>293</v>
      </c>
      <c r="I143" s="185"/>
      <c r="J143" s="142" t="str">
        <f>BİLGİLERİ!$F$21</f>
        <v>Genç Erkekler Dekatlon</v>
      </c>
      <c r="K143" s="186" t="str">
        <f t="shared" si="7"/>
        <v>Ankara-Çoklu Branşlar Federasyon Deneme Yarışmaları</v>
      </c>
      <c r="L143" s="146" t="str">
        <f>'110m.Eng'!N$4</f>
        <v>15 Haziran 2014 - 10.00</v>
      </c>
      <c r="M143" s="146" t="s">
        <v>290</v>
      </c>
    </row>
    <row r="144" spans="1:13" s="187" customFormat="1" ht="26.25" customHeight="1">
      <c r="A144" s="140">
        <v>540</v>
      </c>
      <c r="B144" s="188" t="s">
        <v>214</v>
      </c>
      <c r="C144" s="190">
        <f>'1500m'!C8</f>
        <v>35094</v>
      </c>
      <c r="D144" s="192" t="str">
        <f>'1500m'!D8</f>
        <v>YAĞIZ ERDOĞAN</v>
      </c>
      <c r="E144" s="192" t="str">
        <f>'1500m'!E8</f>
        <v>İSTANBUL</v>
      </c>
      <c r="F144" s="193">
        <f>'1500m'!F8</f>
        <v>51192</v>
      </c>
      <c r="G144" s="191">
        <f>'1500m'!A8</f>
        <v>1</v>
      </c>
      <c r="H144" s="147" t="s">
        <v>211</v>
      </c>
      <c r="I144" s="185"/>
      <c r="J144" s="142" t="str">
        <f>BİLGİLERİ!$F$21</f>
        <v>Genç Erkekler Dekatlon</v>
      </c>
      <c r="K144" s="186" t="str">
        <f aca="true" t="shared" si="8" ref="K144:K181">CONCATENATE(K$1,"-",A$1)</f>
        <v>Ankara-Çoklu Branşlar Federasyon Deneme Yarışmaları</v>
      </c>
      <c r="L144" s="146" t="str">
        <f>'1500m'!N$4</f>
        <v>15 Haziran 2014 - 18.40</v>
      </c>
      <c r="M144" s="146" t="s">
        <v>290</v>
      </c>
    </row>
    <row r="145" spans="1:13" s="187" customFormat="1" ht="26.25" customHeight="1">
      <c r="A145" s="140">
        <v>541</v>
      </c>
      <c r="B145" s="188" t="s">
        <v>214</v>
      </c>
      <c r="C145" s="190">
        <f>'1500m'!C9</f>
        <v>35678</v>
      </c>
      <c r="D145" s="192" t="str">
        <f>'1500m'!D9</f>
        <v>YUNUS EMRE TANYILDIZI</v>
      </c>
      <c r="E145" s="192" t="str">
        <f>'1500m'!E9</f>
        <v>ELAZIĞ</v>
      </c>
      <c r="F145" s="193">
        <f>'1500m'!F9</f>
        <v>53960</v>
      </c>
      <c r="G145" s="191">
        <f>'1500m'!A9</f>
        <v>2</v>
      </c>
      <c r="H145" s="147" t="s">
        <v>211</v>
      </c>
      <c r="I145" s="185"/>
      <c r="J145" s="142" t="str">
        <f>BİLGİLERİ!$F$21</f>
        <v>Genç Erkekler Dekatlon</v>
      </c>
      <c r="K145" s="186" t="str">
        <f t="shared" si="8"/>
        <v>Ankara-Çoklu Branşlar Federasyon Deneme Yarışmaları</v>
      </c>
      <c r="L145" s="146" t="str">
        <f>'1500m'!N$4</f>
        <v>15 Haziran 2014 - 18.40</v>
      </c>
      <c r="M145" s="146" t="s">
        <v>290</v>
      </c>
    </row>
    <row r="146" spans="1:13" s="187" customFormat="1" ht="26.25" customHeight="1">
      <c r="A146" s="140">
        <v>542</v>
      </c>
      <c r="B146" s="188" t="s">
        <v>214</v>
      </c>
      <c r="C146" s="190">
        <f>'1500m'!C10</f>
        <v>0</v>
      </c>
      <c r="D146" s="192">
        <f>'1500m'!D10</f>
        <v>0</v>
      </c>
      <c r="E146" s="192">
        <f>'1500m'!E10</f>
        <v>0</v>
      </c>
      <c r="F146" s="193">
        <f>'1500m'!F10</f>
        <v>0</v>
      </c>
      <c r="G146" s="191" t="str">
        <f>'1500m'!A10</f>
        <v> </v>
      </c>
      <c r="H146" s="147" t="s">
        <v>211</v>
      </c>
      <c r="I146" s="185"/>
      <c r="J146" s="142" t="str">
        <f>BİLGİLERİ!$F$21</f>
        <v>Genç Erkekler Dekatlon</v>
      </c>
      <c r="K146" s="186" t="str">
        <f t="shared" si="8"/>
        <v>Ankara-Çoklu Branşlar Federasyon Deneme Yarışmaları</v>
      </c>
      <c r="L146" s="146" t="str">
        <f>'1500m'!N$4</f>
        <v>15 Haziran 2014 - 18.40</v>
      </c>
      <c r="M146" s="146" t="s">
        <v>290</v>
      </c>
    </row>
    <row r="147" spans="1:13" s="187" customFormat="1" ht="26.25" customHeight="1">
      <c r="A147" s="140">
        <v>543</v>
      </c>
      <c r="B147" s="188" t="s">
        <v>214</v>
      </c>
      <c r="C147" s="190">
        <f>'1500m'!C11</f>
        <v>0</v>
      </c>
      <c r="D147" s="192">
        <f>'1500m'!D11</f>
        <v>0</v>
      </c>
      <c r="E147" s="192">
        <f>'1500m'!E11</f>
        <v>0</v>
      </c>
      <c r="F147" s="193">
        <f>'1500m'!F11</f>
        <v>0</v>
      </c>
      <c r="G147" s="191">
        <f>'1500m'!A11</f>
        <v>0</v>
      </c>
      <c r="H147" s="147" t="s">
        <v>211</v>
      </c>
      <c r="I147" s="185"/>
      <c r="J147" s="142" t="str">
        <f>BİLGİLERİ!$F$21</f>
        <v>Genç Erkekler Dekatlon</v>
      </c>
      <c r="K147" s="186" t="str">
        <f t="shared" si="8"/>
        <v>Ankara-Çoklu Branşlar Federasyon Deneme Yarışmaları</v>
      </c>
      <c r="L147" s="146" t="str">
        <f>'1500m'!N$4</f>
        <v>15 Haziran 2014 - 18.40</v>
      </c>
      <c r="M147" s="146" t="s">
        <v>290</v>
      </c>
    </row>
    <row r="148" spans="1:13" s="187" customFormat="1" ht="26.25" customHeight="1">
      <c r="A148" s="140">
        <v>544</v>
      </c>
      <c r="B148" s="188" t="s">
        <v>214</v>
      </c>
      <c r="C148" s="190">
        <f>'1500m'!C12</f>
        <v>0</v>
      </c>
      <c r="D148" s="192">
        <f>'1500m'!D12</f>
        <v>0</v>
      </c>
      <c r="E148" s="192">
        <f>'1500m'!E12</f>
        <v>0</v>
      </c>
      <c r="F148" s="193">
        <f>'1500m'!F12</f>
        <v>0</v>
      </c>
      <c r="G148" s="191">
        <f>'1500m'!A12</f>
        <v>0</v>
      </c>
      <c r="H148" s="147" t="s">
        <v>211</v>
      </c>
      <c r="I148" s="185"/>
      <c r="J148" s="142" t="str">
        <f>BİLGİLERİ!$F$21</f>
        <v>Genç Erkekler Dekatlon</v>
      </c>
      <c r="K148" s="186" t="str">
        <f t="shared" si="8"/>
        <v>Ankara-Çoklu Branşlar Federasyon Deneme Yarışmaları</v>
      </c>
      <c r="L148" s="146" t="str">
        <f>'1500m'!N$4</f>
        <v>15 Haziran 2014 - 18.40</v>
      </c>
      <c r="M148" s="146" t="s">
        <v>290</v>
      </c>
    </row>
    <row r="149" spans="1:13" s="187" customFormat="1" ht="26.25" customHeight="1">
      <c r="A149" s="140">
        <v>545</v>
      </c>
      <c r="B149" s="188" t="s">
        <v>214</v>
      </c>
      <c r="C149" s="190">
        <f>'1500m'!C13</f>
        <v>0</v>
      </c>
      <c r="D149" s="192">
        <f>'1500m'!D13</f>
        <v>0</v>
      </c>
      <c r="E149" s="192">
        <f>'1500m'!E13</f>
        <v>0</v>
      </c>
      <c r="F149" s="193">
        <f>'1500m'!F13</f>
        <v>0</v>
      </c>
      <c r="G149" s="191">
        <f>'1500m'!A13</f>
        <v>0</v>
      </c>
      <c r="H149" s="147" t="s">
        <v>211</v>
      </c>
      <c r="I149" s="185"/>
      <c r="J149" s="142" t="str">
        <f>BİLGİLERİ!$F$21</f>
        <v>Genç Erkekler Dekatlon</v>
      </c>
      <c r="K149" s="186" t="str">
        <f t="shared" si="8"/>
        <v>Ankara-Çoklu Branşlar Federasyon Deneme Yarışmaları</v>
      </c>
      <c r="L149" s="146" t="str">
        <f>'1500m'!N$4</f>
        <v>15 Haziran 2014 - 18.40</v>
      </c>
      <c r="M149" s="146" t="s">
        <v>290</v>
      </c>
    </row>
    <row r="150" spans="1:13" s="187" customFormat="1" ht="26.25" customHeight="1">
      <c r="A150" s="140">
        <v>546</v>
      </c>
      <c r="B150" s="188" t="s">
        <v>214</v>
      </c>
      <c r="C150" s="190">
        <f>'1500m'!C14</f>
        <v>0</v>
      </c>
      <c r="D150" s="192">
        <f>'1500m'!D14</f>
        <v>0</v>
      </c>
      <c r="E150" s="192">
        <f>'1500m'!E14</f>
        <v>0</v>
      </c>
      <c r="F150" s="193">
        <f>'1500m'!F14</f>
        <v>0</v>
      </c>
      <c r="G150" s="191">
        <f>'1500m'!A14</f>
        <v>0</v>
      </c>
      <c r="H150" s="147" t="s">
        <v>211</v>
      </c>
      <c r="I150" s="185"/>
      <c r="J150" s="142" t="str">
        <f>BİLGİLERİ!$F$21</f>
        <v>Genç Erkekler Dekatlon</v>
      </c>
      <c r="K150" s="186" t="str">
        <f t="shared" si="8"/>
        <v>Ankara-Çoklu Branşlar Federasyon Deneme Yarışmaları</v>
      </c>
      <c r="L150" s="146" t="str">
        <f>'1500m'!N$4</f>
        <v>15 Haziran 2014 - 18.40</v>
      </c>
      <c r="M150" s="146" t="s">
        <v>290</v>
      </c>
    </row>
    <row r="151" spans="1:13" s="187" customFormat="1" ht="26.25" customHeight="1">
      <c r="A151" s="140">
        <v>547</v>
      </c>
      <c r="B151" s="188" t="s">
        <v>214</v>
      </c>
      <c r="C151" s="190">
        <f>'1500m'!C15</f>
        <v>0</v>
      </c>
      <c r="D151" s="192">
        <f>'1500m'!D15</f>
        <v>0</v>
      </c>
      <c r="E151" s="192">
        <f>'1500m'!E15</f>
        <v>0</v>
      </c>
      <c r="F151" s="193">
        <f>'1500m'!F15</f>
        <v>0</v>
      </c>
      <c r="G151" s="191">
        <f>'1500m'!A15</f>
        <v>0</v>
      </c>
      <c r="H151" s="147" t="s">
        <v>211</v>
      </c>
      <c r="I151" s="185"/>
      <c r="J151" s="142" t="str">
        <f>BİLGİLERİ!$F$21</f>
        <v>Genç Erkekler Dekatlon</v>
      </c>
      <c r="K151" s="186" t="str">
        <f t="shared" si="8"/>
        <v>Ankara-Çoklu Branşlar Federasyon Deneme Yarışmaları</v>
      </c>
      <c r="L151" s="146" t="str">
        <f>'1500m'!N$4</f>
        <v>15 Haziran 2014 - 18.40</v>
      </c>
      <c r="M151" s="146" t="s">
        <v>290</v>
      </c>
    </row>
    <row r="152" spans="1:13" s="187" customFormat="1" ht="26.25" customHeight="1">
      <c r="A152" s="140">
        <v>548</v>
      </c>
      <c r="B152" s="188" t="s">
        <v>214</v>
      </c>
      <c r="C152" s="190">
        <f>'1500m'!C16</f>
        <v>0</v>
      </c>
      <c r="D152" s="192">
        <f>'1500m'!D16</f>
        <v>0</v>
      </c>
      <c r="E152" s="192">
        <f>'1500m'!E16</f>
        <v>0</v>
      </c>
      <c r="F152" s="193">
        <f>'1500m'!F16</f>
        <v>0</v>
      </c>
      <c r="G152" s="191">
        <f>'1500m'!A16</f>
        <v>0</v>
      </c>
      <c r="H152" s="147" t="s">
        <v>211</v>
      </c>
      <c r="I152" s="185"/>
      <c r="J152" s="142" t="str">
        <f>BİLGİLERİ!$F$21</f>
        <v>Genç Erkekler Dekatlon</v>
      </c>
      <c r="K152" s="186" t="str">
        <f t="shared" si="8"/>
        <v>Ankara-Çoklu Branşlar Federasyon Deneme Yarışmaları</v>
      </c>
      <c r="L152" s="146" t="str">
        <f>'1500m'!N$4</f>
        <v>15 Haziran 2014 - 18.40</v>
      </c>
      <c r="M152" s="146" t="s">
        <v>290</v>
      </c>
    </row>
    <row r="153" spans="1:13" s="187" customFormat="1" ht="26.25" customHeight="1">
      <c r="A153" s="140">
        <v>549</v>
      </c>
      <c r="B153" s="188" t="s">
        <v>214</v>
      </c>
      <c r="C153" s="190">
        <f>'1500m'!C17</f>
        <v>0</v>
      </c>
      <c r="D153" s="192">
        <f>'1500m'!D17</f>
        <v>0</v>
      </c>
      <c r="E153" s="192">
        <f>'1500m'!E17</f>
        <v>0</v>
      </c>
      <c r="F153" s="193">
        <f>'1500m'!F17</f>
        <v>0</v>
      </c>
      <c r="G153" s="191">
        <f>'1500m'!A17</f>
        <v>0</v>
      </c>
      <c r="H153" s="147" t="s">
        <v>211</v>
      </c>
      <c r="I153" s="185"/>
      <c r="J153" s="142" t="str">
        <f>BİLGİLERİ!$F$21</f>
        <v>Genç Erkekler Dekatlon</v>
      </c>
      <c r="K153" s="186" t="str">
        <f t="shared" si="8"/>
        <v>Ankara-Çoklu Branşlar Federasyon Deneme Yarışmaları</v>
      </c>
      <c r="L153" s="146" t="str">
        <f>'1500m'!N$4</f>
        <v>15 Haziran 2014 - 18.40</v>
      </c>
      <c r="M153" s="146" t="s">
        <v>290</v>
      </c>
    </row>
    <row r="154" spans="1:13" s="187" customFormat="1" ht="26.25" customHeight="1">
      <c r="A154" s="140">
        <v>550</v>
      </c>
      <c r="B154" s="188" t="s">
        <v>214</v>
      </c>
      <c r="C154" s="190">
        <f>'1500m'!C18</f>
        <v>0</v>
      </c>
      <c r="D154" s="192">
        <f>'1500m'!D18</f>
        <v>0</v>
      </c>
      <c r="E154" s="192">
        <f>'1500m'!E18</f>
        <v>0</v>
      </c>
      <c r="F154" s="193">
        <f>'1500m'!F18</f>
        <v>0</v>
      </c>
      <c r="G154" s="191">
        <f>'1500m'!A18</f>
        <v>0</v>
      </c>
      <c r="H154" s="147" t="s">
        <v>211</v>
      </c>
      <c r="I154" s="185"/>
      <c r="J154" s="142" t="str">
        <f>BİLGİLERİ!$F$21</f>
        <v>Genç Erkekler Dekatlon</v>
      </c>
      <c r="K154" s="186" t="str">
        <f t="shared" si="8"/>
        <v>Ankara-Çoklu Branşlar Federasyon Deneme Yarışmaları</v>
      </c>
      <c r="L154" s="146" t="str">
        <f>'1500m'!N$4</f>
        <v>15 Haziran 2014 - 18.40</v>
      </c>
      <c r="M154" s="146" t="s">
        <v>290</v>
      </c>
    </row>
    <row r="155" spans="1:13" s="187" customFormat="1" ht="26.25" customHeight="1">
      <c r="A155" s="140">
        <v>551</v>
      </c>
      <c r="B155" s="188" t="s">
        <v>214</v>
      </c>
      <c r="C155" s="190">
        <f>'1500m'!C19</f>
        <v>0</v>
      </c>
      <c r="D155" s="192">
        <f>'1500m'!D19</f>
        <v>0</v>
      </c>
      <c r="E155" s="192">
        <f>'1500m'!E19</f>
        <v>0</v>
      </c>
      <c r="F155" s="193">
        <f>'1500m'!F19</f>
        <v>0</v>
      </c>
      <c r="G155" s="191">
        <f>'1500m'!A19</f>
        <v>0</v>
      </c>
      <c r="H155" s="147" t="s">
        <v>211</v>
      </c>
      <c r="I155" s="185"/>
      <c r="J155" s="142" t="str">
        <f>BİLGİLERİ!$F$21</f>
        <v>Genç Erkekler Dekatlon</v>
      </c>
      <c r="K155" s="186" t="str">
        <f t="shared" si="8"/>
        <v>Ankara-Çoklu Branşlar Federasyon Deneme Yarışmaları</v>
      </c>
      <c r="L155" s="146" t="str">
        <f>'1500m'!N$4</f>
        <v>15 Haziran 2014 - 18.40</v>
      </c>
      <c r="M155" s="146" t="s">
        <v>290</v>
      </c>
    </row>
    <row r="156" spans="1:13" s="187" customFormat="1" ht="26.25" customHeight="1">
      <c r="A156" s="140">
        <v>552</v>
      </c>
      <c r="B156" s="188" t="s">
        <v>214</v>
      </c>
      <c r="C156" s="190">
        <f>'1500m'!C20</f>
        <v>0</v>
      </c>
      <c r="D156" s="192">
        <f>'1500m'!D20</f>
        <v>0</v>
      </c>
      <c r="E156" s="192">
        <f>'1500m'!E20</f>
        <v>0</v>
      </c>
      <c r="F156" s="193">
        <f>'1500m'!F20</f>
        <v>0</v>
      </c>
      <c r="G156" s="191">
        <f>'1500m'!A20</f>
        <v>0</v>
      </c>
      <c r="H156" s="147" t="s">
        <v>211</v>
      </c>
      <c r="I156" s="185"/>
      <c r="J156" s="142" t="str">
        <f>BİLGİLERİ!$F$21</f>
        <v>Genç Erkekler Dekatlon</v>
      </c>
      <c r="K156" s="186" t="str">
        <f t="shared" si="8"/>
        <v>Ankara-Çoklu Branşlar Federasyon Deneme Yarışmaları</v>
      </c>
      <c r="L156" s="146" t="str">
        <f>'1500m'!N$4</f>
        <v>15 Haziran 2014 - 18.40</v>
      </c>
      <c r="M156" s="146" t="s">
        <v>290</v>
      </c>
    </row>
    <row r="157" spans="1:13" s="187" customFormat="1" ht="26.25" customHeight="1">
      <c r="A157" s="140">
        <v>553</v>
      </c>
      <c r="B157" s="188" t="s">
        <v>214</v>
      </c>
      <c r="C157" s="190">
        <f>'1500m'!C21</f>
        <v>0</v>
      </c>
      <c r="D157" s="192">
        <f>'1500m'!D21</f>
        <v>0</v>
      </c>
      <c r="E157" s="192">
        <f>'1500m'!E21</f>
        <v>0</v>
      </c>
      <c r="F157" s="193">
        <f>'1500m'!F21</f>
        <v>0</v>
      </c>
      <c r="G157" s="191">
        <f>'1500m'!A21</f>
        <v>0</v>
      </c>
      <c r="H157" s="147" t="s">
        <v>211</v>
      </c>
      <c r="I157" s="185"/>
      <c r="J157" s="142" t="str">
        <f>BİLGİLERİ!$F$21</f>
        <v>Genç Erkekler Dekatlon</v>
      </c>
      <c r="K157" s="186" t="str">
        <f t="shared" si="8"/>
        <v>Ankara-Çoklu Branşlar Federasyon Deneme Yarışmaları</v>
      </c>
      <c r="L157" s="146" t="str">
        <f>'1500m'!N$4</f>
        <v>15 Haziran 2014 - 18.40</v>
      </c>
      <c r="M157" s="146" t="s">
        <v>290</v>
      </c>
    </row>
    <row r="158" spans="1:13" s="187" customFormat="1" ht="26.25" customHeight="1">
      <c r="A158" s="140">
        <v>554</v>
      </c>
      <c r="B158" s="188" t="s">
        <v>214</v>
      </c>
      <c r="C158" s="190">
        <f>'1500m'!C22</f>
        <v>0</v>
      </c>
      <c r="D158" s="192">
        <f>'1500m'!D22</f>
        <v>0</v>
      </c>
      <c r="E158" s="192">
        <f>'1500m'!E22</f>
        <v>0</v>
      </c>
      <c r="F158" s="193">
        <f>'1500m'!F22</f>
        <v>0</v>
      </c>
      <c r="G158" s="191">
        <f>'1500m'!A22</f>
        <v>0</v>
      </c>
      <c r="H158" s="147" t="s">
        <v>211</v>
      </c>
      <c r="I158" s="185"/>
      <c r="J158" s="142" t="str">
        <f>BİLGİLERİ!$F$21</f>
        <v>Genç Erkekler Dekatlon</v>
      </c>
      <c r="K158" s="186" t="str">
        <f t="shared" si="8"/>
        <v>Ankara-Çoklu Branşlar Federasyon Deneme Yarışmaları</v>
      </c>
      <c r="L158" s="146" t="str">
        <f>'1500m'!N$4</f>
        <v>15 Haziran 2014 - 18.40</v>
      </c>
      <c r="M158" s="146" t="s">
        <v>290</v>
      </c>
    </row>
    <row r="159" spans="1:13" s="187" customFormat="1" ht="26.25" customHeight="1">
      <c r="A159" s="140">
        <v>555</v>
      </c>
      <c r="B159" s="188" t="s">
        <v>214</v>
      </c>
      <c r="C159" s="190">
        <f>'1500m'!C23</f>
        <v>0</v>
      </c>
      <c r="D159" s="192">
        <f>'1500m'!D23</f>
        <v>0</v>
      </c>
      <c r="E159" s="192">
        <f>'1500m'!E23</f>
        <v>0</v>
      </c>
      <c r="F159" s="193">
        <f>'1500m'!F23</f>
        <v>0</v>
      </c>
      <c r="G159" s="191">
        <f>'1500m'!A23</f>
        <v>0</v>
      </c>
      <c r="H159" s="147" t="s">
        <v>211</v>
      </c>
      <c r="I159" s="185"/>
      <c r="J159" s="142" t="str">
        <f>BİLGİLERİ!$F$21</f>
        <v>Genç Erkekler Dekatlon</v>
      </c>
      <c r="K159" s="186" t="str">
        <f t="shared" si="8"/>
        <v>Ankara-Çoklu Branşlar Federasyon Deneme Yarışmaları</v>
      </c>
      <c r="L159" s="146" t="str">
        <f>'1500m'!N$4</f>
        <v>15 Haziran 2014 - 18.40</v>
      </c>
      <c r="M159" s="146" t="s">
        <v>290</v>
      </c>
    </row>
    <row r="160" spans="1:13" s="187" customFormat="1" ht="26.25" customHeight="1">
      <c r="A160" s="140">
        <v>556</v>
      </c>
      <c r="B160" s="188" t="s">
        <v>214</v>
      </c>
      <c r="C160" s="190">
        <f>'1500m'!C24</f>
        <v>0</v>
      </c>
      <c r="D160" s="192">
        <f>'1500m'!D24</f>
        <v>0</v>
      </c>
      <c r="E160" s="192">
        <f>'1500m'!E24</f>
        <v>0</v>
      </c>
      <c r="F160" s="193">
        <f>'1500m'!F24</f>
        <v>0</v>
      </c>
      <c r="G160" s="191">
        <f>'1500m'!A24</f>
        <v>0</v>
      </c>
      <c r="H160" s="147" t="s">
        <v>211</v>
      </c>
      <c r="I160" s="185"/>
      <c r="J160" s="142" t="str">
        <f>BİLGİLERİ!$F$21</f>
        <v>Genç Erkekler Dekatlon</v>
      </c>
      <c r="K160" s="186" t="str">
        <f t="shared" si="8"/>
        <v>Ankara-Çoklu Branşlar Federasyon Deneme Yarışmaları</v>
      </c>
      <c r="L160" s="146" t="str">
        <f>'1500m'!N$4</f>
        <v>15 Haziran 2014 - 18.40</v>
      </c>
      <c r="M160" s="146" t="s">
        <v>290</v>
      </c>
    </row>
    <row r="161" spans="1:13" s="187" customFormat="1" ht="26.25" customHeight="1">
      <c r="A161" s="140">
        <v>557</v>
      </c>
      <c r="B161" s="188" t="s">
        <v>214</v>
      </c>
      <c r="C161" s="190">
        <f>'1500m'!C25</f>
        <v>0</v>
      </c>
      <c r="D161" s="192">
        <f>'1500m'!D25</f>
        <v>0</v>
      </c>
      <c r="E161" s="192">
        <f>'1500m'!E25</f>
        <v>0</v>
      </c>
      <c r="F161" s="193">
        <f>'1500m'!F25</f>
        <v>0</v>
      </c>
      <c r="G161" s="191">
        <f>'1500m'!A25</f>
        <v>0</v>
      </c>
      <c r="H161" s="147" t="s">
        <v>211</v>
      </c>
      <c r="I161" s="185"/>
      <c r="J161" s="142" t="str">
        <f>BİLGİLERİ!$F$21</f>
        <v>Genç Erkekler Dekatlon</v>
      </c>
      <c r="K161" s="186" t="str">
        <f t="shared" si="8"/>
        <v>Ankara-Çoklu Branşlar Federasyon Deneme Yarışmaları</v>
      </c>
      <c r="L161" s="146" t="str">
        <f>'1500m'!N$4</f>
        <v>15 Haziran 2014 - 18.40</v>
      </c>
      <c r="M161" s="146" t="s">
        <v>290</v>
      </c>
    </row>
    <row r="162" spans="1:13" s="187" customFormat="1" ht="26.25" customHeight="1">
      <c r="A162" s="140">
        <v>558</v>
      </c>
      <c r="B162" s="188" t="s">
        <v>214</v>
      </c>
      <c r="C162" s="190">
        <f>'1500m'!C26</f>
        <v>0</v>
      </c>
      <c r="D162" s="192">
        <f>'1500m'!D26</f>
        <v>0</v>
      </c>
      <c r="E162" s="192">
        <f>'1500m'!E26</f>
        <v>0</v>
      </c>
      <c r="F162" s="193">
        <f>'1500m'!F26</f>
        <v>0</v>
      </c>
      <c r="G162" s="191">
        <f>'1500m'!A26</f>
        <v>0</v>
      </c>
      <c r="H162" s="147" t="s">
        <v>211</v>
      </c>
      <c r="I162" s="185"/>
      <c r="J162" s="142" t="str">
        <f>BİLGİLERİ!$F$21</f>
        <v>Genç Erkekler Dekatlon</v>
      </c>
      <c r="K162" s="186" t="str">
        <f t="shared" si="8"/>
        <v>Ankara-Çoklu Branşlar Federasyon Deneme Yarışmaları</v>
      </c>
      <c r="L162" s="146" t="str">
        <f>'1500m'!N$4</f>
        <v>15 Haziran 2014 - 18.40</v>
      </c>
      <c r="M162" s="146" t="s">
        <v>290</v>
      </c>
    </row>
    <row r="163" spans="1:13" s="187" customFormat="1" ht="26.25" customHeight="1">
      <c r="A163" s="140">
        <v>559</v>
      </c>
      <c r="B163" s="188" t="s">
        <v>214</v>
      </c>
      <c r="C163" s="190">
        <f>'1500m'!C27</f>
        <v>0</v>
      </c>
      <c r="D163" s="192">
        <f>'1500m'!D27</f>
        <v>0</v>
      </c>
      <c r="E163" s="192">
        <f>'1500m'!E27</f>
        <v>0</v>
      </c>
      <c r="F163" s="193">
        <f>'1500m'!F27</f>
        <v>0</v>
      </c>
      <c r="G163" s="191">
        <f>'1500m'!A27</f>
        <v>0</v>
      </c>
      <c r="H163" s="147" t="s">
        <v>211</v>
      </c>
      <c r="I163" s="185"/>
      <c r="J163" s="142" t="str">
        <f>BİLGİLERİ!$F$21</f>
        <v>Genç Erkekler Dekatlon</v>
      </c>
      <c r="K163" s="186" t="str">
        <f t="shared" si="8"/>
        <v>Ankara-Çoklu Branşlar Federasyon Deneme Yarışmaları</v>
      </c>
      <c r="L163" s="146" t="str">
        <f>'1500m'!N$4</f>
        <v>15 Haziran 2014 - 18.40</v>
      </c>
      <c r="M163" s="146" t="s">
        <v>290</v>
      </c>
    </row>
    <row r="164" spans="1:13" s="187" customFormat="1" ht="26.25" customHeight="1">
      <c r="A164" s="140">
        <v>560</v>
      </c>
      <c r="B164" s="188" t="s">
        <v>214</v>
      </c>
      <c r="C164" s="190">
        <f>'1500m'!C28</f>
        <v>0</v>
      </c>
      <c r="D164" s="192">
        <f>'1500m'!D28</f>
        <v>0</v>
      </c>
      <c r="E164" s="192">
        <f>'1500m'!E28</f>
        <v>0</v>
      </c>
      <c r="F164" s="193">
        <f>'1500m'!F28</f>
        <v>0</v>
      </c>
      <c r="G164" s="191">
        <f>'1500m'!A28</f>
        <v>0</v>
      </c>
      <c r="H164" s="147" t="s">
        <v>211</v>
      </c>
      <c r="I164" s="185"/>
      <c r="J164" s="142" t="str">
        <f>BİLGİLERİ!$F$21</f>
        <v>Genç Erkekler Dekatlon</v>
      </c>
      <c r="K164" s="186" t="str">
        <f t="shared" si="8"/>
        <v>Ankara-Çoklu Branşlar Federasyon Deneme Yarışmaları</v>
      </c>
      <c r="L164" s="146" t="str">
        <f>'1500m'!N$4</f>
        <v>15 Haziran 2014 - 18.40</v>
      </c>
      <c r="M164" s="146" t="s">
        <v>290</v>
      </c>
    </row>
    <row r="165" spans="1:13" s="187" customFormat="1" ht="26.25" customHeight="1">
      <c r="A165" s="140">
        <v>561</v>
      </c>
      <c r="B165" s="188" t="s">
        <v>214</v>
      </c>
      <c r="C165" s="190">
        <f>'1500m'!C29</f>
        <v>0</v>
      </c>
      <c r="D165" s="192">
        <f>'1500m'!D29</f>
        <v>0</v>
      </c>
      <c r="E165" s="192">
        <f>'1500m'!E29</f>
        <v>0</v>
      </c>
      <c r="F165" s="193">
        <f>'1500m'!F29</f>
        <v>0</v>
      </c>
      <c r="G165" s="191">
        <f>'1500m'!A29</f>
        <v>0</v>
      </c>
      <c r="H165" s="147" t="s">
        <v>211</v>
      </c>
      <c r="I165" s="185"/>
      <c r="J165" s="142" t="str">
        <f>BİLGİLERİ!$F$21</f>
        <v>Genç Erkekler Dekatlon</v>
      </c>
      <c r="K165" s="186" t="str">
        <f t="shared" si="8"/>
        <v>Ankara-Çoklu Branşlar Federasyon Deneme Yarışmaları</v>
      </c>
      <c r="L165" s="146" t="str">
        <f>'1500m'!N$4</f>
        <v>15 Haziran 2014 - 18.40</v>
      </c>
      <c r="M165" s="146" t="s">
        <v>290</v>
      </c>
    </row>
    <row r="166" spans="1:13" s="187" customFormat="1" ht="26.25" customHeight="1">
      <c r="A166" s="140">
        <v>562</v>
      </c>
      <c r="B166" s="188" t="s">
        <v>214</v>
      </c>
      <c r="C166" s="190">
        <f>'1500m'!C30</f>
        <v>0</v>
      </c>
      <c r="D166" s="192">
        <f>'1500m'!D30</f>
        <v>0</v>
      </c>
      <c r="E166" s="192">
        <f>'1500m'!E30</f>
        <v>0</v>
      </c>
      <c r="F166" s="193">
        <f>'1500m'!F30</f>
        <v>0</v>
      </c>
      <c r="G166" s="191">
        <f>'1500m'!A30</f>
        <v>0</v>
      </c>
      <c r="H166" s="147" t="s">
        <v>211</v>
      </c>
      <c r="I166" s="185"/>
      <c r="J166" s="142" t="str">
        <f>BİLGİLERİ!$F$21</f>
        <v>Genç Erkekler Dekatlon</v>
      </c>
      <c r="K166" s="186" t="str">
        <f t="shared" si="8"/>
        <v>Ankara-Çoklu Branşlar Federasyon Deneme Yarışmaları</v>
      </c>
      <c r="L166" s="146" t="str">
        <f>'1500m'!N$4</f>
        <v>15 Haziran 2014 - 18.40</v>
      </c>
      <c r="M166" s="146" t="s">
        <v>290</v>
      </c>
    </row>
    <row r="167" spans="1:13" s="187" customFormat="1" ht="26.25" customHeight="1">
      <c r="A167" s="140">
        <v>563</v>
      </c>
      <c r="B167" s="188" t="s">
        <v>214</v>
      </c>
      <c r="C167" s="190">
        <f>'1500m'!C31</f>
        <v>0</v>
      </c>
      <c r="D167" s="192">
        <f>'1500m'!D31</f>
        <v>0</v>
      </c>
      <c r="E167" s="192">
        <f>'1500m'!E31</f>
        <v>0</v>
      </c>
      <c r="F167" s="193">
        <f>'1500m'!F31</f>
        <v>0</v>
      </c>
      <c r="G167" s="191">
        <f>'1500m'!A31</f>
        <v>0</v>
      </c>
      <c r="H167" s="147" t="s">
        <v>211</v>
      </c>
      <c r="I167" s="185"/>
      <c r="J167" s="142" t="str">
        <f>BİLGİLERİ!$F$21</f>
        <v>Genç Erkekler Dekatlon</v>
      </c>
      <c r="K167" s="186" t="str">
        <f t="shared" si="8"/>
        <v>Ankara-Çoklu Branşlar Federasyon Deneme Yarışmaları</v>
      </c>
      <c r="L167" s="146" t="str">
        <f>'1500m'!N$4</f>
        <v>15 Haziran 2014 - 18.40</v>
      </c>
      <c r="M167" s="146" t="s">
        <v>290</v>
      </c>
    </row>
    <row r="168" spans="1:13" s="187" customFormat="1" ht="26.25" customHeight="1">
      <c r="A168" s="140">
        <v>564</v>
      </c>
      <c r="B168" s="188" t="s">
        <v>214</v>
      </c>
      <c r="C168" s="190">
        <f>'1500m'!C32</f>
        <v>0</v>
      </c>
      <c r="D168" s="192">
        <f>'1500m'!D32</f>
        <v>0</v>
      </c>
      <c r="E168" s="192">
        <f>'1500m'!E32</f>
        <v>0</v>
      </c>
      <c r="F168" s="193">
        <f>'1500m'!F32</f>
        <v>0</v>
      </c>
      <c r="G168" s="191">
        <f>'1500m'!A32</f>
        <v>0</v>
      </c>
      <c r="H168" s="147" t="s">
        <v>211</v>
      </c>
      <c r="I168" s="185"/>
      <c r="J168" s="142" t="str">
        <f>BİLGİLERİ!$F$21</f>
        <v>Genç Erkekler Dekatlon</v>
      </c>
      <c r="K168" s="186" t="str">
        <f t="shared" si="8"/>
        <v>Ankara-Çoklu Branşlar Federasyon Deneme Yarışmaları</v>
      </c>
      <c r="L168" s="146" t="str">
        <f>'1500m'!N$4</f>
        <v>15 Haziran 2014 - 18.40</v>
      </c>
      <c r="M168" s="146" t="s">
        <v>290</v>
      </c>
    </row>
    <row r="169" spans="1:13" s="187" customFormat="1" ht="26.25" customHeight="1">
      <c r="A169" s="140">
        <v>565</v>
      </c>
      <c r="B169" s="188" t="s">
        <v>214</v>
      </c>
      <c r="C169" s="190">
        <f>'1500m'!C33</f>
        <v>0</v>
      </c>
      <c r="D169" s="192">
        <f>'1500m'!D33</f>
        <v>0</v>
      </c>
      <c r="E169" s="192">
        <f>'1500m'!E33</f>
        <v>0</v>
      </c>
      <c r="F169" s="193">
        <f>'1500m'!F33</f>
        <v>0</v>
      </c>
      <c r="G169" s="191">
        <f>'1500m'!A33</f>
        <v>0</v>
      </c>
      <c r="H169" s="147" t="s">
        <v>211</v>
      </c>
      <c r="I169" s="185"/>
      <c r="J169" s="142" t="str">
        <f>BİLGİLERİ!$F$21</f>
        <v>Genç Erkekler Dekatlon</v>
      </c>
      <c r="K169" s="186" t="str">
        <f t="shared" si="8"/>
        <v>Ankara-Çoklu Branşlar Federasyon Deneme Yarışmaları</v>
      </c>
      <c r="L169" s="146" t="str">
        <f>'1500m'!N$4</f>
        <v>15 Haziran 2014 - 18.40</v>
      </c>
      <c r="M169" s="146" t="s">
        <v>290</v>
      </c>
    </row>
    <row r="170" spans="1:13" s="187" customFormat="1" ht="26.25" customHeight="1">
      <c r="A170" s="140">
        <v>566</v>
      </c>
      <c r="B170" s="188" t="s">
        <v>214</v>
      </c>
      <c r="C170" s="190">
        <f>'1500m'!C34</f>
        <v>0</v>
      </c>
      <c r="D170" s="192">
        <f>'1500m'!D34</f>
        <v>0</v>
      </c>
      <c r="E170" s="192">
        <f>'1500m'!E34</f>
        <v>0</v>
      </c>
      <c r="F170" s="193">
        <f>'1500m'!F34</f>
        <v>0</v>
      </c>
      <c r="G170" s="191">
        <f>'1500m'!A34</f>
        <v>0</v>
      </c>
      <c r="H170" s="147" t="s">
        <v>211</v>
      </c>
      <c r="I170" s="185"/>
      <c r="J170" s="142" t="str">
        <f>BİLGİLERİ!$F$21</f>
        <v>Genç Erkekler Dekatlon</v>
      </c>
      <c r="K170" s="186" t="str">
        <f t="shared" si="8"/>
        <v>Ankara-Çoklu Branşlar Federasyon Deneme Yarışmaları</v>
      </c>
      <c r="L170" s="146" t="str">
        <f>'1500m'!N$4</f>
        <v>15 Haziran 2014 - 18.40</v>
      </c>
      <c r="M170" s="146" t="s">
        <v>290</v>
      </c>
    </row>
    <row r="171" spans="1:13" s="187" customFormat="1" ht="26.25" customHeight="1">
      <c r="A171" s="140">
        <v>567</v>
      </c>
      <c r="B171" s="188" t="s">
        <v>214</v>
      </c>
      <c r="C171" s="190">
        <f>'1500m'!C35</f>
        <v>0</v>
      </c>
      <c r="D171" s="192">
        <f>'1500m'!D35</f>
        <v>0</v>
      </c>
      <c r="E171" s="192">
        <f>'1500m'!E35</f>
        <v>0</v>
      </c>
      <c r="F171" s="193">
        <f>'1500m'!F35</f>
        <v>0</v>
      </c>
      <c r="G171" s="191">
        <f>'1500m'!A35</f>
        <v>0</v>
      </c>
      <c r="H171" s="147" t="s">
        <v>211</v>
      </c>
      <c r="I171" s="185"/>
      <c r="J171" s="142" t="str">
        <f>BİLGİLERİ!$F$21</f>
        <v>Genç Erkekler Dekatlon</v>
      </c>
      <c r="K171" s="186" t="str">
        <f t="shared" si="8"/>
        <v>Ankara-Çoklu Branşlar Federasyon Deneme Yarışmaları</v>
      </c>
      <c r="L171" s="146" t="str">
        <f>'1500m'!N$4</f>
        <v>15 Haziran 2014 - 18.40</v>
      </c>
      <c r="M171" s="146" t="s">
        <v>290</v>
      </c>
    </row>
    <row r="172" spans="1:13" s="187" customFormat="1" ht="26.25" customHeight="1">
      <c r="A172" s="140">
        <v>568</v>
      </c>
      <c r="B172" s="188" t="s">
        <v>214</v>
      </c>
      <c r="C172" s="190">
        <f>'1500m'!C36</f>
        <v>0</v>
      </c>
      <c r="D172" s="192">
        <f>'1500m'!D36</f>
        <v>0</v>
      </c>
      <c r="E172" s="192">
        <f>'1500m'!E36</f>
        <v>0</v>
      </c>
      <c r="F172" s="193">
        <f>'1500m'!F36</f>
        <v>0</v>
      </c>
      <c r="G172" s="191">
        <f>'1500m'!A36</f>
        <v>29</v>
      </c>
      <c r="H172" s="147" t="s">
        <v>211</v>
      </c>
      <c r="I172" s="185"/>
      <c r="J172" s="142" t="str">
        <f>BİLGİLERİ!$F$21</f>
        <v>Genç Erkekler Dekatlon</v>
      </c>
      <c r="K172" s="186" t="str">
        <f t="shared" si="8"/>
        <v>Ankara-Çoklu Branşlar Federasyon Deneme Yarışmaları</v>
      </c>
      <c r="L172" s="146" t="str">
        <f>'1500m'!N$4</f>
        <v>15 Haziran 2014 - 18.40</v>
      </c>
      <c r="M172" s="146" t="s">
        <v>290</v>
      </c>
    </row>
    <row r="173" spans="1:13" s="187" customFormat="1" ht="26.25" customHeight="1">
      <c r="A173" s="140">
        <v>569</v>
      </c>
      <c r="B173" s="188" t="s">
        <v>214</v>
      </c>
      <c r="C173" s="190">
        <f>'1500m'!C37</f>
        <v>0</v>
      </c>
      <c r="D173" s="192">
        <f>'1500m'!D37</f>
        <v>0</v>
      </c>
      <c r="E173" s="192">
        <f>'1500m'!E37</f>
        <v>0</v>
      </c>
      <c r="F173" s="193">
        <f>'1500m'!F37</f>
        <v>0</v>
      </c>
      <c r="G173" s="191">
        <f>'1500m'!A37</f>
        <v>30</v>
      </c>
      <c r="H173" s="147" t="s">
        <v>211</v>
      </c>
      <c r="I173" s="185"/>
      <c r="J173" s="142" t="str">
        <f>BİLGİLERİ!$F$21</f>
        <v>Genç Erkekler Dekatlon</v>
      </c>
      <c r="K173" s="186" t="str">
        <f t="shared" si="8"/>
        <v>Ankara-Çoklu Branşlar Federasyon Deneme Yarışmaları</v>
      </c>
      <c r="L173" s="146" t="str">
        <f>'1500m'!N$4</f>
        <v>15 Haziran 2014 - 18.40</v>
      </c>
      <c r="M173" s="146" t="s">
        <v>290</v>
      </c>
    </row>
    <row r="174" spans="1:13" s="187" customFormat="1" ht="26.25" customHeight="1">
      <c r="A174" s="140">
        <v>570</v>
      </c>
      <c r="B174" s="188" t="s">
        <v>214</v>
      </c>
      <c r="C174" s="190">
        <f>'1500m'!C38</f>
        <v>0</v>
      </c>
      <c r="D174" s="192">
        <f>'1500m'!D38</f>
        <v>0</v>
      </c>
      <c r="E174" s="192">
        <f>'1500m'!E38</f>
        <v>0</v>
      </c>
      <c r="F174" s="193">
        <f>'1500m'!F38</f>
        <v>0</v>
      </c>
      <c r="G174" s="191">
        <f>'1500m'!A38</f>
        <v>31</v>
      </c>
      <c r="H174" s="147" t="s">
        <v>211</v>
      </c>
      <c r="I174" s="185"/>
      <c r="J174" s="142" t="str">
        <f>BİLGİLERİ!$F$21</f>
        <v>Genç Erkekler Dekatlon</v>
      </c>
      <c r="K174" s="186" t="str">
        <f t="shared" si="8"/>
        <v>Ankara-Çoklu Branşlar Federasyon Deneme Yarışmaları</v>
      </c>
      <c r="L174" s="146" t="str">
        <f>'1500m'!N$4</f>
        <v>15 Haziran 2014 - 18.40</v>
      </c>
      <c r="M174" s="146" t="s">
        <v>290</v>
      </c>
    </row>
    <row r="175" spans="1:13" s="187" customFormat="1" ht="26.25" customHeight="1">
      <c r="A175" s="140">
        <v>571</v>
      </c>
      <c r="B175" s="188" t="s">
        <v>214</v>
      </c>
      <c r="C175" s="190">
        <f>'1500m'!C39</f>
        <v>0</v>
      </c>
      <c r="D175" s="192">
        <f>'1500m'!D39</f>
        <v>0</v>
      </c>
      <c r="E175" s="192">
        <f>'1500m'!E39</f>
        <v>0</v>
      </c>
      <c r="F175" s="193">
        <f>'1500m'!F39</f>
        <v>0</v>
      </c>
      <c r="G175" s="191">
        <f>'1500m'!A39</f>
        <v>32</v>
      </c>
      <c r="H175" s="147" t="s">
        <v>211</v>
      </c>
      <c r="I175" s="185"/>
      <c r="J175" s="142" t="str">
        <f>BİLGİLERİ!$F$21</f>
        <v>Genç Erkekler Dekatlon</v>
      </c>
      <c r="K175" s="186" t="str">
        <f t="shared" si="8"/>
        <v>Ankara-Çoklu Branşlar Federasyon Deneme Yarışmaları</v>
      </c>
      <c r="L175" s="146" t="str">
        <f>'1500m'!N$4</f>
        <v>15 Haziran 2014 - 18.40</v>
      </c>
      <c r="M175" s="146" t="s">
        <v>290</v>
      </c>
    </row>
    <row r="176" spans="1:13" s="187" customFormat="1" ht="26.25" customHeight="1">
      <c r="A176" s="140">
        <v>572</v>
      </c>
      <c r="B176" s="188" t="s">
        <v>214</v>
      </c>
      <c r="C176" s="190">
        <f>'1500m'!C40</f>
        <v>0</v>
      </c>
      <c r="D176" s="192">
        <f>'1500m'!D40</f>
        <v>0</v>
      </c>
      <c r="E176" s="192">
        <f>'1500m'!E40</f>
        <v>0</v>
      </c>
      <c r="F176" s="193">
        <f>'1500m'!F40</f>
        <v>0</v>
      </c>
      <c r="G176" s="191">
        <f>'1500m'!A40</f>
        <v>33</v>
      </c>
      <c r="H176" s="147" t="s">
        <v>211</v>
      </c>
      <c r="I176" s="185"/>
      <c r="J176" s="142" t="str">
        <f>BİLGİLERİ!$F$21</f>
        <v>Genç Erkekler Dekatlon</v>
      </c>
      <c r="K176" s="186" t="str">
        <f t="shared" si="8"/>
        <v>Ankara-Çoklu Branşlar Federasyon Deneme Yarışmaları</v>
      </c>
      <c r="L176" s="146" t="str">
        <f>'1500m'!N$4</f>
        <v>15 Haziran 2014 - 18.40</v>
      </c>
      <c r="M176" s="146" t="s">
        <v>290</v>
      </c>
    </row>
    <row r="177" spans="1:13" s="187" customFormat="1" ht="26.25" customHeight="1">
      <c r="A177" s="140">
        <v>573</v>
      </c>
      <c r="B177" s="188" t="s">
        <v>214</v>
      </c>
      <c r="C177" s="190">
        <f>'1500m'!C41</f>
        <v>0</v>
      </c>
      <c r="D177" s="192">
        <f>'1500m'!D41</f>
        <v>0</v>
      </c>
      <c r="E177" s="192">
        <f>'1500m'!E41</f>
        <v>0</v>
      </c>
      <c r="F177" s="193">
        <f>'1500m'!F41</f>
        <v>0</v>
      </c>
      <c r="G177" s="191">
        <f>'1500m'!A41</f>
        <v>34</v>
      </c>
      <c r="H177" s="147" t="s">
        <v>211</v>
      </c>
      <c r="I177" s="185"/>
      <c r="J177" s="142" t="str">
        <f>BİLGİLERİ!$F$21</f>
        <v>Genç Erkekler Dekatlon</v>
      </c>
      <c r="K177" s="186" t="str">
        <f t="shared" si="8"/>
        <v>Ankara-Çoklu Branşlar Federasyon Deneme Yarışmaları</v>
      </c>
      <c r="L177" s="146" t="str">
        <f>'1500m'!N$4</f>
        <v>15 Haziran 2014 - 18.40</v>
      </c>
      <c r="M177" s="146" t="s">
        <v>290</v>
      </c>
    </row>
    <row r="178" spans="1:13" s="187" customFormat="1" ht="26.25" customHeight="1">
      <c r="A178" s="140">
        <v>574</v>
      </c>
      <c r="B178" s="188" t="s">
        <v>214</v>
      </c>
      <c r="C178" s="190">
        <f>'1500m'!C42</f>
        <v>0</v>
      </c>
      <c r="D178" s="192">
        <f>'1500m'!D42</f>
        <v>0</v>
      </c>
      <c r="E178" s="192">
        <f>'1500m'!E42</f>
        <v>0</v>
      </c>
      <c r="F178" s="193">
        <f>'1500m'!F42</f>
        <v>0</v>
      </c>
      <c r="G178" s="191">
        <f>'1500m'!A42</f>
        <v>35</v>
      </c>
      <c r="H178" s="147" t="s">
        <v>211</v>
      </c>
      <c r="I178" s="185"/>
      <c r="J178" s="142" t="str">
        <f>BİLGİLERİ!$F$21</f>
        <v>Genç Erkekler Dekatlon</v>
      </c>
      <c r="K178" s="186" t="str">
        <f t="shared" si="8"/>
        <v>Ankara-Çoklu Branşlar Federasyon Deneme Yarışmaları</v>
      </c>
      <c r="L178" s="146" t="str">
        <f>'1500m'!N$4</f>
        <v>15 Haziran 2014 - 18.40</v>
      </c>
      <c r="M178" s="146" t="s">
        <v>290</v>
      </c>
    </row>
    <row r="179" spans="1:13" s="187" customFormat="1" ht="26.25" customHeight="1">
      <c r="A179" s="140">
        <v>575</v>
      </c>
      <c r="B179" s="188" t="s">
        <v>214</v>
      </c>
      <c r="C179" s="190">
        <f>'1500m'!C43</f>
        <v>0</v>
      </c>
      <c r="D179" s="192">
        <f>'1500m'!D43</f>
        <v>0</v>
      </c>
      <c r="E179" s="192">
        <f>'1500m'!E43</f>
        <v>0</v>
      </c>
      <c r="F179" s="193">
        <f>'1500m'!F43</f>
        <v>0</v>
      </c>
      <c r="G179" s="191">
        <f>'1500m'!A43</f>
        <v>36</v>
      </c>
      <c r="H179" s="147" t="s">
        <v>211</v>
      </c>
      <c r="I179" s="185"/>
      <c r="J179" s="142" t="str">
        <f>BİLGİLERİ!$F$21</f>
        <v>Genç Erkekler Dekatlon</v>
      </c>
      <c r="K179" s="186" t="str">
        <f t="shared" si="8"/>
        <v>Ankara-Çoklu Branşlar Federasyon Deneme Yarışmaları</v>
      </c>
      <c r="L179" s="146" t="str">
        <f>'1500m'!N$4</f>
        <v>15 Haziran 2014 - 18.40</v>
      </c>
      <c r="M179" s="146" t="s">
        <v>290</v>
      </c>
    </row>
    <row r="180" spans="1:13" s="187" customFormat="1" ht="26.25" customHeight="1">
      <c r="A180" s="140">
        <v>576</v>
      </c>
      <c r="B180" s="188" t="s">
        <v>214</v>
      </c>
      <c r="C180" s="190">
        <f>'1500m'!C44</f>
        <v>0</v>
      </c>
      <c r="D180" s="192">
        <f>'1500m'!D44</f>
        <v>0</v>
      </c>
      <c r="E180" s="192">
        <f>'1500m'!E44</f>
        <v>0</v>
      </c>
      <c r="F180" s="193">
        <f>'1500m'!F44</f>
        <v>0</v>
      </c>
      <c r="G180" s="191">
        <f>'1500m'!A44</f>
        <v>37</v>
      </c>
      <c r="H180" s="147" t="s">
        <v>211</v>
      </c>
      <c r="I180" s="185"/>
      <c r="J180" s="142" t="str">
        <f>BİLGİLERİ!$F$21</f>
        <v>Genç Erkekler Dekatlon</v>
      </c>
      <c r="K180" s="186" t="str">
        <f t="shared" si="8"/>
        <v>Ankara-Çoklu Branşlar Federasyon Deneme Yarışmaları</v>
      </c>
      <c r="L180" s="146" t="str">
        <f>'1500m'!N$4</f>
        <v>15 Haziran 2014 - 18.40</v>
      </c>
      <c r="M180" s="146" t="s">
        <v>290</v>
      </c>
    </row>
    <row r="181" spans="1:13" s="187" customFormat="1" ht="26.25" customHeight="1">
      <c r="A181" s="140">
        <v>577</v>
      </c>
      <c r="B181" s="188" t="s">
        <v>214</v>
      </c>
      <c r="C181" s="190">
        <f>'1500m'!C45</f>
        <v>0</v>
      </c>
      <c r="D181" s="192">
        <f>'1500m'!D45</f>
        <v>0</v>
      </c>
      <c r="E181" s="192">
        <f>'1500m'!E45</f>
        <v>0</v>
      </c>
      <c r="F181" s="193">
        <f>'1500m'!F45</f>
        <v>0</v>
      </c>
      <c r="G181" s="191">
        <f>'1500m'!A45</f>
        <v>38</v>
      </c>
      <c r="H181" s="147" t="s">
        <v>211</v>
      </c>
      <c r="I181" s="185"/>
      <c r="J181" s="142" t="str">
        <f>BİLGİLERİ!$F$21</f>
        <v>Genç Erkekler Dekatlon</v>
      </c>
      <c r="K181" s="186" t="str">
        <f t="shared" si="8"/>
        <v>Ankara-Çoklu Branşlar Federasyon Deneme Yarışmaları</v>
      </c>
      <c r="L181" s="146" t="str">
        <f>'1500m'!N$4</f>
        <v>15 Haziran 2014 - 18.40</v>
      </c>
      <c r="M181" s="146" t="s">
        <v>290</v>
      </c>
    </row>
    <row r="182" spans="1:13" ht="24.75" customHeight="1">
      <c r="A182" s="140">
        <v>675</v>
      </c>
      <c r="B182" s="188" t="s">
        <v>228</v>
      </c>
      <c r="C182" s="190" t="e">
        <f>#REF!</f>
        <v>#REF!</v>
      </c>
      <c r="D182" s="192" t="e">
        <f>#REF!</f>
        <v>#REF!</v>
      </c>
      <c r="E182" s="192" t="e">
        <f>#REF!</f>
        <v>#REF!</v>
      </c>
      <c r="F182" s="193" t="e">
        <f>#REF!</f>
        <v>#REF!</v>
      </c>
      <c r="G182" s="191" t="e">
        <f>#REF!</f>
        <v>#REF!</v>
      </c>
      <c r="H182" s="147" t="s">
        <v>210</v>
      </c>
      <c r="I182" s="185"/>
      <c r="J182" s="142" t="str">
        <f>BİLGİLERİ!$F$21</f>
        <v>Genç Erkekler Dekatlon</v>
      </c>
      <c r="K182" s="186" t="str">
        <f>CONCATENATE(K$1,"-",A$1)</f>
        <v>Ankara-Çoklu Branşlar Federasyon Deneme Yarışmaları</v>
      </c>
      <c r="L182" s="146" t="e">
        <f>#REF!</f>
        <v>#REF!</v>
      </c>
      <c r="M182" s="146" t="s">
        <v>290</v>
      </c>
    </row>
    <row r="183" spans="1:13" ht="24.75" customHeight="1">
      <c r="A183" s="140">
        <v>676</v>
      </c>
      <c r="B183" s="188" t="s">
        <v>228</v>
      </c>
      <c r="C183" s="190" t="e">
        <f>#REF!</f>
        <v>#REF!</v>
      </c>
      <c r="D183" s="192" t="e">
        <f>#REF!</f>
        <v>#REF!</v>
      </c>
      <c r="E183" s="192" t="e">
        <f>#REF!</f>
        <v>#REF!</v>
      </c>
      <c r="F183" s="193" t="e">
        <f>#REF!</f>
        <v>#REF!</v>
      </c>
      <c r="G183" s="191" t="e">
        <f>#REF!</f>
        <v>#REF!</v>
      </c>
      <c r="H183" s="147" t="s">
        <v>210</v>
      </c>
      <c r="I183" s="185"/>
      <c r="J183" s="142" t="str">
        <f>BİLGİLERİ!$F$21</f>
        <v>Genç Erkekler Dekatlon</v>
      </c>
      <c r="K183" s="186" t="str">
        <f aca="true" t="shared" si="9" ref="K183:K220">CONCATENATE(K$1,"-",A$1)</f>
        <v>Ankara-Çoklu Branşlar Federasyon Deneme Yarışmaları</v>
      </c>
      <c r="L183" s="146" t="e">
        <f>#REF!</f>
        <v>#REF!</v>
      </c>
      <c r="M183" s="146" t="s">
        <v>290</v>
      </c>
    </row>
    <row r="184" spans="1:13" ht="24.75" customHeight="1">
      <c r="A184" s="140">
        <v>677</v>
      </c>
      <c r="B184" s="188" t="s">
        <v>228</v>
      </c>
      <c r="C184" s="190" t="e">
        <f>#REF!</f>
        <v>#REF!</v>
      </c>
      <c r="D184" s="192" t="e">
        <f>#REF!</f>
        <v>#REF!</v>
      </c>
      <c r="E184" s="192" t="e">
        <f>#REF!</f>
        <v>#REF!</v>
      </c>
      <c r="F184" s="193" t="e">
        <f>#REF!</f>
        <v>#REF!</v>
      </c>
      <c r="G184" s="191" t="e">
        <f>#REF!</f>
        <v>#REF!</v>
      </c>
      <c r="H184" s="147" t="s">
        <v>210</v>
      </c>
      <c r="I184" s="185"/>
      <c r="J184" s="142" t="str">
        <f>BİLGİLERİ!$F$21</f>
        <v>Genç Erkekler Dekatlon</v>
      </c>
      <c r="K184" s="186" t="str">
        <f t="shared" si="9"/>
        <v>Ankara-Çoklu Branşlar Federasyon Deneme Yarışmaları</v>
      </c>
      <c r="L184" s="146" t="e">
        <f>#REF!</f>
        <v>#REF!</v>
      </c>
      <c r="M184" s="146" t="s">
        <v>290</v>
      </c>
    </row>
    <row r="185" spans="1:13" ht="24.75" customHeight="1">
      <c r="A185" s="140">
        <v>678</v>
      </c>
      <c r="B185" s="188" t="s">
        <v>228</v>
      </c>
      <c r="C185" s="190" t="e">
        <f>#REF!</f>
        <v>#REF!</v>
      </c>
      <c r="D185" s="192" t="e">
        <f>#REF!</f>
        <v>#REF!</v>
      </c>
      <c r="E185" s="192" t="e">
        <f>#REF!</f>
        <v>#REF!</v>
      </c>
      <c r="F185" s="193" t="e">
        <f>#REF!</f>
        <v>#REF!</v>
      </c>
      <c r="G185" s="191" t="e">
        <f>#REF!</f>
        <v>#REF!</v>
      </c>
      <c r="H185" s="147" t="s">
        <v>210</v>
      </c>
      <c r="I185" s="185"/>
      <c r="J185" s="142" t="str">
        <f>BİLGİLERİ!$F$21</f>
        <v>Genç Erkekler Dekatlon</v>
      </c>
      <c r="K185" s="186" t="str">
        <f t="shared" si="9"/>
        <v>Ankara-Çoklu Branşlar Federasyon Deneme Yarışmaları</v>
      </c>
      <c r="L185" s="146" t="e">
        <f>#REF!</f>
        <v>#REF!</v>
      </c>
      <c r="M185" s="146" t="s">
        <v>290</v>
      </c>
    </row>
    <row r="186" spans="1:13" ht="24.75" customHeight="1">
      <c r="A186" s="140">
        <v>679</v>
      </c>
      <c r="B186" s="188" t="s">
        <v>228</v>
      </c>
      <c r="C186" s="190" t="e">
        <f>#REF!</f>
        <v>#REF!</v>
      </c>
      <c r="D186" s="192" t="e">
        <f>#REF!</f>
        <v>#REF!</v>
      </c>
      <c r="E186" s="192" t="e">
        <f>#REF!</f>
        <v>#REF!</v>
      </c>
      <c r="F186" s="193" t="e">
        <f>#REF!</f>
        <v>#REF!</v>
      </c>
      <c r="G186" s="191" t="e">
        <f>#REF!</f>
        <v>#REF!</v>
      </c>
      <c r="H186" s="147" t="s">
        <v>210</v>
      </c>
      <c r="I186" s="185"/>
      <c r="J186" s="142" t="str">
        <f>BİLGİLERİ!$F$21</f>
        <v>Genç Erkekler Dekatlon</v>
      </c>
      <c r="K186" s="186" t="str">
        <f t="shared" si="9"/>
        <v>Ankara-Çoklu Branşlar Federasyon Deneme Yarışmaları</v>
      </c>
      <c r="L186" s="146" t="e">
        <f>#REF!</f>
        <v>#REF!</v>
      </c>
      <c r="M186" s="146" t="s">
        <v>290</v>
      </c>
    </row>
    <row r="187" spans="1:13" ht="24.75" customHeight="1">
      <c r="A187" s="140">
        <v>680</v>
      </c>
      <c r="B187" s="188" t="s">
        <v>228</v>
      </c>
      <c r="C187" s="190" t="e">
        <f>#REF!</f>
        <v>#REF!</v>
      </c>
      <c r="D187" s="192" t="e">
        <f>#REF!</f>
        <v>#REF!</v>
      </c>
      <c r="E187" s="192" t="e">
        <f>#REF!</f>
        <v>#REF!</v>
      </c>
      <c r="F187" s="193" t="e">
        <f>#REF!</f>
        <v>#REF!</v>
      </c>
      <c r="G187" s="191" t="e">
        <f>#REF!</f>
        <v>#REF!</v>
      </c>
      <c r="H187" s="147" t="s">
        <v>210</v>
      </c>
      <c r="I187" s="185"/>
      <c r="J187" s="142" t="str">
        <f>BİLGİLERİ!$F$21</f>
        <v>Genç Erkekler Dekatlon</v>
      </c>
      <c r="K187" s="186" t="str">
        <f t="shared" si="9"/>
        <v>Ankara-Çoklu Branşlar Federasyon Deneme Yarışmaları</v>
      </c>
      <c r="L187" s="146" t="e">
        <f>#REF!</f>
        <v>#REF!</v>
      </c>
      <c r="M187" s="146" t="s">
        <v>290</v>
      </c>
    </row>
    <row r="188" spans="1:13" ht="24.75" customHeight="1">
      <c r="A188" s="140">
        <v>681</v>
      </c>
      <c r="B188" s="188" t="s">
        <v>228</v>
      </c>
      <c r="C188" s="190" t="e">
        <f>#REF!</f>
        <v>#REF!</v>
      </c>
      <c r="D188" s="192" t="e">
        <f>#REF!</f>
        <v>#REF!</v>
      </c>
      <c r="E188" s="192" t="e">
        <f>#REF!</f>
        <v>#REF!</v>
      </c>
      <c r="F188" s="193" t="e">
        <f>#REF!</f>
        <v>#REF!</v>
      </c>
      <c r="G188" s="191" t="e">
        <f>#REF!</f>
        <v>#REF!</v>
      </c>
      <c r="H188" s="147" t="s">
        <v>210</v>
      </c>
      <c r="I188" s="185"/>
      <c r="J188" s="142" t="str">
        <f>BİLGİLERİ!$F$21</f>
        <v>Genç Erkekler Dekatlon</v>
      </c>
      <c r="K188" s="186" t="str">
        <f t="shared" si="9"/>
        <v>Ankara-Çoklu Branşlar Federasyon Deneme Yarışmaları</v>
      </c>
      <c r="L188" s="146" t="e">
        <f>#REF!</f>
        <v>#REF!</v>
      </c>
      <c r="M188" s="146" t="s">
        <v>290</v>
      </c>
    </row>
    <row r="189" spans="1:13" ht="24.75" customHeight="1">
      <c r="A189" s="140">
        <v>682</v>
      </c>
      <c r="B189" s="188" t="s">
        <v>228</v>
      </c>
      <c r="C189" s="190" t="e">
        <f>#REF!</f>
        <v>#REF!</v>
      </c>
      <c r="D189" s="192" t="e">
        <f>#REF!</f>
        <v>#REF!</v>
      </c>
      <c r="E189" s="192" t="e">
        <f>#REF!</f>
        <v>#REF!</v>
      </c>
      <c r="F189" s="193" t="e">
        <f>#REF!</f>
        <v>#REF!</v>
      </c>
      <c r="G189" s="191" t="e">
        <f>#REF!</f>
        <v>#REF!</v>
      </c>
      <c r="H189" s="147" t="s">
        <v>210</v>
      </c>
      <c r="I189" s="185"/>
      <c r="J189" s="142" t="str">
        <f>BİLGİLERİ!$F$21</f>
        <v>Genç Erkekler Dekatlon</v>
      </c>
      <c r="K189" s="186" t="str">
        <f t="shared" si="9"/>
        <v>Ankara-Çoklu Branşlar Federasyon Deneme Yarışmaları</v>
      </c>
      <c r="L189" s="146" t="e">
        <f>#REF!</f>
        <v>#REF!</v>
      </c>
      <c r="M189" s="146" t="s">
        <v>290</v>
      </c>
    </row>
    <row r="190" spans="1:13" ht="24.75" customHeight="1">
      <c r="A190" s="140">
        <v>683</v>
      </c>
      <c r="B190" s="188" t="s">
        <v>228</v>
      </c>
      <c r="C190" s="190" t="e">
        <f>#REF!</f>
        <v>#REF!</v>
      </c>
      <c r="D190" s="192" t="e">
        <f>#REF!</f>
        <v>#REF!</v>
      </c>
      <c r="E190" s="192" t="e">
        <f>#REF!</f>
        <v>#REF!</v>
      </c>
      <c r="F190" s="193" t="e">
        <f>#REF!</f>
        <v>#REF!</v>
      </c>
      <c r="G190" s="191" t="e">
        <f>#REF!</f>
        <v>#REF!</v>
      </c>
      <c r="H190" s="147" t="s">
        <v>210</v>
      </c>
      <c r="I190" s="185"/>
      <c r="J190" s="142" t="str">
        <f>BİLGİLERİ!$F$21</f>
        <v>Genç Erkekler Dekatlon</v>
      </c>
      <c r="K190" s="186" t="str">
        <f t="shared" si="9"/>
        <v>Ankara-Çoklu Branşlar Federasyon Deneme Yarışmaları</v>
      </c>
      <c r="L190" s="146" t="e">
        <f>#REF!</f>
        <v>#REF!</v>
      </c>
      <c r="M190" s="146" t="s">
        <v>290</v>
      </c>
    </row>
    <row r="191" spans="1:13" ht="24.75" customHeight="1">
      <c r="A191" s="140">
        <v>684</v>
      </c>
      <c r="B191" s="188" t="s">
        <v>228</v>
      </c>
      <c r="C191" s="190" t="e">
        <f>#REF!</f>
        <v>#REF!</v>
      </c>
      <c r="D191" s="192" t="e">
        <f>#REF!</f>
        <v>#REF!</v>
      </c>
      <c r="E191" s="192" t="e">
        <f>#REF!</f>
        <v>#REF!</v>
      </c>
      <c r="F191" s="193" t="e">
        <f>#REF!</f>
        <v>#REF!</v>
      </c>
      <c r="G191" s="191" t="e">
        <f>#REF!</f>
        <v>#REF!</v>
      </c>
      <c r="H191" s="147" t="s">
        <v>210</v>
      </c>
      <c r="I191" s="185"/>
      <c r="J191" s="142" t="str">
        <f>BİLGİLERİ!$F$21</f>
        <v>Genç Erkekler Dekatlon</v>
      </c>
      <c r="K191" s="186" t="str">
        <f t="shared" si="9"/>
        <v>Ankara-Çoklu Branşlar Federasyon Deneme Yarışmaları</v>
      </c>
      <c r="L191" s="146" t="e">
        <f>#REF!</f>
        <v>#REF!</v>
      </c>
      <c r="M191" s="146" t="s">
        <v>290</v>
      </c>
    </row>
    <row r="192" spans="1:13" ht="24.75" customHeight="1">
      <c r="A192" s="140">
        <v>685</v>
      </c>
      <c r="B192" s="188" t="s">
        <v>228</v>
      </c>
      <c r="C192" s="190" t="e">
        <f>#REF!</f>
        <v>#REF!</v>
      </c>
      <c r="D192" s="192" t="e">
        <f>#REF!</f>
        <v>#REF!</v>
      </c>
      <c r="E192" s="192" t="e">
        <f>#REF!</f>
        <v>#REF!</v>
      </c>
      <c r="F192" s="193" t="e">
        <f>#REF!</f>
        <v>#REF!</v>
      </c>
      <c r="G192" s="191" t="e">
        <f>#REF!</f>
        <v>#REF!</v>
      </c>
      <c r="H192" s="147" t="s">
        <v>210</v>
      </c>
      <c r="I192" s="185"/>
      <c r="J192" s="142" t="str">
        <f>BİLGİLERİ!$F$21</f>
        <v>Genç Erkekler Dekatlon</v>
      </c>
      <c r="K192" s="186" t="str">
        <f t="shared" si="9"/>
        <v>Ankara-Çoklu Branşlar Federasyon Deneme Yarışmaları</v>
      </c>
      <c r="L192" s="146" t="e">
        <f>#REF!</f>
        <v>#REF!</v>
      </c>
      <c r="M192" s="146" t="s">
        <v>290</v>
      </c>
    </row>
    <row r="193" spans="1:13" ht="24.75" customHeight="1">
      <c r="A193" s="140">
        <v>686</v>
      </c>
      <c r="B193" s="188" t="s">
        <v>228</v>
      </c>
      <c r="C193" s="190" t="e">
        <f>#REF!</f>
        <v>#REF!</v>
      </c>
      <c r="D193" s="192" t="e">
        <f>#REF!</f>
        <v>#REF!</v>
      </c>
      <c r="E193" s="192" t="e">
        <f>#REF!</f>
        <v>#REF!</v>
      </c>
      <c r="F193" s="193" t="e">
        <f>#REF!</f>
        <v>#REF!</v>
      </c>
      <c r="G193" s="191" t="e">
        <f>#REF!</f>
        <v>#REF!</v>
      </c>
      <c r="H193" s="147" t="s">
        <v>210</v>
      </c>
      <c r="I193" s="185"/>
      <c r="J193" s="142" t="str">
        <f>BİLGİLERİ!$F$21</f>
        <v>Genç Erkekler Dekatlon</v>
      </c>
      <c r="K193" s="186" t="str">
        <f t="shared" si="9"/>
        <v>Ankara-Çoklu Branşlar Federasyon Deneme Yarışmaları</v>
      </c>
      <c r="L193" s="146" t="e">
        <f>#REF!</f>
        <v>#REF!</v>
      </c>
      <c r="M193" s="146" t="s">
        <v>290</v>
      </c>
    </row>
    <row r="194" spans="1:13" ht="24.75" customHeight="1">
      <c r="A194" s="140">
        <v>687</v>
      </c>
      <c r="B194" s="188" t="s">
        <v>228</v>
      </c>
      <c r="C194" s="190" t="e">
        <f>#REF!</f>
        <v>#REF!</v>
      </c>
      <c r="D194" s="192" t="e">
        <f>#REF!</f>
        <v>#REF!</v>
      </c>
      <c r="E194" s="192" t="e">
        <f>#REF!</f>
        <v>#REF!</v>
      </c>
      <c r="F194" s="193" t="e">
        <f>#REF!</f>
        <v>#REF!</v>
      </c>
      <c r="G194" s="191" t="e">
        <f>#REF!</f>
        <v>#REF!</v>
      </c>
      <c r="H194" s="147" t="s">
        <v>210</v>
      </c>
      <c r="I194" s="185"/>
      <c r="J194" s="142" t="str">
        <f>BİLGİLERİ!$F$21</f>
        <v>Genç Erkekler Dekatlon</v>
      </c>
      <c r="K194" s="186" t="str">
        <f t="shared" si="9"/>
        <v>Ankara-Çoklu Branşlar Federasyon Deneme Yarışmaları</v>
      </c>
      <c r="L194" s="146" t="e">
        <f>#REF!</f>
        <v>#REF!</v>
      </c>
      <c r="M194" s="146" t="s">
        <v>290</v>
      </c>
    </row>
    <row r="195" spans="1:13" ht="24.75" customHeight="1">
      <c r="A195" s="140">
        <v>688</v>
      </c>
      <c r="B195" s="188" t="s">
        <v>228</v>
      </c>
      <c r="C195" s="190" t="e">
        <f>#REF!</f>
        <v>#REF!</v>
      </c>
      <c r="D195" s="192" t="e">
        <f>#REF!</f>
        <v>#REF!</v>
      </c>
      <c r="E195" s="192" t="e">
        <f>#REF!</f>
        <v>#REF!</v>
      </c>
      <c r="F195" s="193" t="e">
        <f>#REF!</f>
        <v>#REF!</v>
      </c>
      <c r="G195" s="191" t="e">
        <f>#REF!</f>
        <v>#REF!</v>
      </c>
      <c r="H195" s="147" t="s">
        <v>210</v>
      </c>
      <c r="I195" s="185"/>
      <c r="J195" s="142" t="str">
        <f>BİLGİLERİ!$F$21</f>
        <v>Genç Erkekler Dekatlon</v>
      </c>
      <c r="K195" s="186" t="str">
        <f t="shared" si="9"/>
        <v>Ankara-Çoklu Branşlar Federasyon Deneme Yarışmaları</v>
      </c>
      <c r="L195" s="146" t="e">
        <f>#REF!</f>
        <v>#REF!</v>
      </c>
      <c r="M195" s="146" t="s">
        <v>290</v>
      </c>
    </row>
    <row r="196" spans="1:13" ht="24.75" customHeight="1">
      <c r="A196" s="140">
        <v>689</v>
      </c>
      <c r="B196" s="188" t="s">
        <v>228</v>
      </c>
      <c r="C196" s="190" t="e">
        <f>#REF!</f>
        <v>#REF!</v>
      </c>
      <c r="D196" s="192" t="e">
        <f>#REF!</f>
        <v>#REF!</v>
      </c>
      <c r="E196" s="192" t="e">
        <f>#REF!</f>
        <v>#REF!</v>
      </c>
      <c r="F196" s="193" t="e">
        <f>#REF!</f>
        <v>#REF!</v>
      </c>
      <c r="G196" s="191" t="e">
        <f>#REF!</f>
        <v>#REF!</v>
      </c>
      <c r="H196" s="147" t="s">
        <v>210</v>
      </c>
      <c r="I196" s="185"/>
      <c r="J196" s="142" t="str">
        <f>BİLGİLERİ!$F$21</f>
        <v>Genç Erkekler Dekatlon</v>
      </c>
      <c r="K196" s="186" t="str">
        <f t="shared" si="9"/>
        <v>Ankara-Çoklu Branşlar Federasyon Deneme Yarışmaları</v>
      </c>
      <c r="L196" s="146" t="e">
        <f>#REF!</f>
        <v>#REF!</v>
      </c>
      <c r="M196" s="146" t="s">
        <v>290</v>
      </c>
    </row>
    <row r="197" spans="1:13" ht="24.75" customHeight="1">
      <c r="A197" s="140">
        <v>690</v>
      </c>
      <c r="B197" s="188" t="s">
        <v>228</v>
      </c>
      <c r="C197" s="190" t="e">
        <f>#REF!</f>
        <v>#REF!</v>
      </c>
      <c r="D197" s="192" t="e">
        <f>#REF!</f>
        <v>#REF!</v>
      </c>
      <c r="E197" s="192" t="e">
        <f>#REF!</f>
        <v>#REF!</v>
      </c>
      <c r="F197" s="193" t="e">
        <f>#REF!</f>
        <v>#REF!</v>
      </c>
      <c r="G197" s="191" t="e">
        <f>#REF!</f>
        <v>#REF!</v>
      </c>
      <c r="H197" s="147" t="s">
        <v>210</v>
      </c>
      <c r="I197" s="185"/>
      <c r="J197" s="142" t="str">
        <f>BİLGİLERİ!$F$21</f>
        <v>Genç Erkekler Dekatlon</v>
      </c>
      <c r="K197" s="186" t="str">
        <f t="shared" si="9"/>
        <v>Ankara-Çoklu Branşlar Federasyon Deneme Yarışmaları</v>
      </c>
      <c r="L197" s="146" t="e">
        <f>#REF!</f>
        <v>#REF!</v>
      </c>
      <c r="M197" s="146" t="s">
        <v>290</v>
      </c>
    </row>
    <row r="198" spans="1:13" ht="24.75" customHeight="1">
      <c r="A198" s="140">
        <v>691</v>
      </c>
      <c r="B198" s="188" t="s">
        <v>228</v>
      </c>
      <c r="C198" s="190" t="e">
        <f>#REF!</f>
        <v>#REF!</v>
      </c>
      <c r="D198" s="192" t="e">
        <f>#REF!</f>
        <v>#REF!</v>
      </c>
      <c r="E198" s="192" t="e">
        <f>#REF!</f>
        <v>#REF!</v>
      </c>
      <c r="F198" s="193" t="e">
        <f>#REF!</f>
        <v>#REF!</v>
      </c>
      <c r="G198" s="191" t="e">
        <f>#REF!</f>
        <v>#REF!</v>
      </c>
      <c r="H198" s="147" t="s">
        <v>210</v>
      </c>
      <c r="I198" s="185"/>
      <c r="J198" s="142" t="str">
        <f>BİLGİLERİ!$F$21</f>
        <v>Genç Erkekler Dekatlon</v>
      </c>
      <c r="K198" s="186" t="str">
        <f t="shared" si="9"/>
        <v>Ankara-Çoklu Branşlar Federasyon Deneme Yarışmaları</v>
      </c>
      <c r="L198" s="146" t="e">
        <f>#REF!</f>
        <v>#REF!</v>
      </c>
      <c r="M198" s="146" t="s">
        <v>290</v>
      </c>
    </row>
    <row r="199" spans="1:13" ht="24.75" customHeight="1">
      <c r="A199" s="140">
        <v>692</v>
      </c>
      <c r="B199" s="188" t="s">
        <v>228</v>
      </c>
      <c r="C199" s="190" t="e">
        <f>#REF!</f>
        <v>#REF!</v>
      </c>
      <c r="D199" s="192" t="e">
        <f>#REF!</f>
        <v>#REF!</v>
      </c>
      <c r="E199" s="192" t="e">
        <f>#REF!</f>
        <v>#REF!</v>
      </c>
      <c r="F199" s="193" t="e">
        <f>#REF!</f>
        <v>#REF!</v>
      </c>
      <c r="G199" s="191" t="e">
        <f>#REF!</f>
        <v>#REF!</v>
      </c>
      <c r="H199" s="147" t="s">
        <v>210</v>
      </c>
      <c r="I199" s="185"/>
      <c r="J199" s="142" t="str">
        <f>BİLGİLERİ!$F$21</f>
        <v>Genç Erkekler Dekatlon</v>
      </c>
      <c r="K199" s="186" t="str">
        <f t="shared" si="9"/>
        <v>Ankara-Çoklu Branşlar Federasyon Deneme Yarışmaları</v>
      </c>
      <c r="L199" s="146" t="e">
        <f>#REF!</f>
        <v>#REF!</v>
      </c>
      <c r="M199" s="146" t="s">
        <v>290</v>
      </c>
    </row>
    <row r="200" spans="1:13" ht="24.75" customHeight="1">
      <c r="A200" s="140">
        <v>693</v>
      </c>
      <c r="B200" s="188" t="s">
        <v>228</v>
      </c>
      <c r="C200" s="190" t="e">
        <f>#REF!</f>
        <v>#REF!</v>
      </c>
      <c r="D200" s="192" t="e">
        <f>#REF!</f>
        <v>#REF!</v>
      </c>
      <c r="E200" s="192" t="e">
        <f>#REF!</f>
        <v>#REF!</v>
      </c>
      <c r="F200" s="193" t="e">
        <f>#REF!</f>
        <v>#REF!</v>
      </c>
      <c r="G200" s="191" t="e">
        <f>#REF!</f>
        <v>#REF!</v>
      </c>
      <c r="H200" s="147" t="s">
        <v>210</v>
      </c>
      <c r="I200" s="185"/>
      <c r="J200" s="142" t="str">
        <f>BİLGİLERİ!$F$21</f>
        <v>Genç Erkekler Dekatlon</v>
      </c>
      <c r="K200" s="186" t="str">
        <f t="shared" si="9"/>
        <v>Ankara-Çoklu Branşlar Federasyon Deneme Yarışmaları</v>
      </c>
      <c r="L200" s="146" t="e">
        <f>#REF!</f>
        <v>#REF!</v>
      </c>
      <c r="M200" s="146" t="s">
        <v>290</v>
      </c>
    </row>
    <row r="201" spans="1:13" ht="24.75" customHeight="1">
      <c r="A201" s="140">
        <v>694</v>
      </c>
      <c r="B201" s="188" t="s">
        <v>228</v>
      </c>
      <c r="C201" s="190" t="e">
        <f>#REF!</f>
        <v>#REF!</v>
      </c>
      <c r="D201" s="192" t="e">
        <f>#REF!</f>
        <v>#REF!</v>
      </c>
      <c r="E201" s="192" t="e">
        <f>#REF!</f>
        <v>#REF!</v>
      </c>
      <c r="F201" s="193" t="e">
        <f>#REF!</f>
        <v>#REF!</v>
      </c>
      <c r="G201" s="191" t="e">
        <f>#REF!</f>
        <v>#REF!</v>
      </c>
      <c r="H201" s="147" t="s">
        <v>210</v>
      </c>
      <c r="I201" s="185"/>
      <c r="J201" s="142" t="str">
        <f>BİLGİLERİ!$F$21</f>
        <v>Genç Erkekler Dekatlon</v>
      </c>
      <c r="K201" s="186" t="str">
        <f t="shared" si="9"/>
        <v>Ankara-Çoklu Branşlar Federasyon Deneme Yarışmaları</v>
      </c>
      <c r="L201" s="146" t="e">
        <f>#REF!</f>
        <v>#REF!</v>
      </c>
      <c r="M201" s="146" t="s">
        <v>290</v>
      </c>
    </row>
    <row r="202" spans="1:13" ht="24.75" customHeight="1">
      <c r="A202" s="140">
        <v>695</v>
      </c>
      <c r="B202" s="188" t="s">
        <v>228</v>
      </c>
      <c r="C202" s="190" t="e">
        <f>#REF!</f>
        <v>#REF!</v>
      </c>
      <c r="D202" s="192" t="e">
        <f>#REF!</f>
        <v>#REF!</v>
      </c>
      <c r="E202" s="192" t="e">
        <f>#REF!</f>
        <v>#REF!</v>
      </c>
      <c r="F202" s="193" t="e">
        <f>#REF!</f>
        <v>#REF!</v>
      </c>
      <c r="G202" s="191" t="e">
        <f>#REF!</f>
        <v>#REF!</v>
      </c>
      <c r="H202" s="147" t="s">
        <v>210</v>
      </c>
      <c r="I202" s="185"/>
      <c r="J202" s="142" t="str">
        <f>BİLGİLERİ!$F$21</f>
        <v>Genç Erkekler Dekatlon</v>
      </c>
      <c r="K202" s="186" t="str">
        <f t="shared" si="9"/>
        <v>Ankara-Çoklu Branşlar Federasyon Deneme Yarışmaları</v>
      </c>
      <c r="L202" s="146" t="e">
        <f>#REF!</f>
        <v>#REF!</v>
      </c>
      <c r="M202" s="146" t="s">
        <v>290</v>
      </c>
    </row>
    <row r="203" spans="1:13" ht="24.75" customHeight="1">
      <c r="A203" s="140">
        <v>696</v>
      </c>
      <c r="B203" s="188" t="s">
        <v>228</v>
      </c>
      <c r="C203" s="190" t="e">
        <f>#REF!</f>
        <v>#REF!</v>
      </c>
      <c r="D203" s="192" t="e">
        <f>#REF!</f>
        <v>#REF!</v>
      </c>
      <c r="E203" s="192" t="e">
        <f>#REF!</f>
        <v>#REF!</v>
      </c>
      <c r="F203" s="193" t="e">
        <f>#REF!</f>
        <v>#REF!</v>
      </c>
      <c r="G203" s="191" t="e">
        <f>#REF!</f>
        <v>#REF!</v>
      </c>
      <c r="H203" s="147" t="s">
        <v>210</v>
      </c>
      <c r="I203" s="185"/>
      <c r="J203" s="142" t="str">
        <f>BİLGİLERİ!$F$21</f>
        <v>Genç Erkekler Dekatlon</v>
      </c>
      <c r="K203" s="186" t="str">
        <f t="shared" si="9"/>
        <v>Ankara-Çoklu Branşlar Federasyon Deneme Yarışmaları</v>
      </c>
      <c r="L203" s="146" t="e">
        <f>#REF!</f>
        <v>#REF!</v>
      </c>
      <c r="M203" s="146" t="s">
        <v>290</v>
      </c>
    </row>
    <row r="204" spans="1:13" ht="24.75" customHeight="1">
      <c r="A204" s="140">
        <v>697</v>
      </c>
      <c r="B204" s="188" t="s">
        <v>228</v>
      </c>
      <c r="C204" s="190" t="e">
        <f>#REF!</f>
        <v>#REF!</v>
      </c>
      <c r="D204" s="192" t="e">
        <f>#REF!</f>
        <v>#REF!</v>
      </c>
      <c r="E204" s="192" t="e">
        <f>#REF!</f>
        <v>#REF!</v>
      </c>
      <c r="F204" s="193" t="e">
        <f>#REF!</f>
        <v>#REF!</v>
      </c>
      <c r="G204" s="191" t="e">
        <f>#REF!</f>
        <v>#REF!</v>
      </c>
      <c r="H204" s="147" t="s">
        <v>210</v>
      </c>
      <c r="I204" s="185"/>
      <c r="J204" s="142" t="str">
        <f>BİLGİLERİ!$F$21</f>
        <v>Genç Erkekler Dekatlon</v>
      </c>
      <c r="K204" s="186" t="str">
        <f t="shared" si="9"/>
        <v>Ankara-Çoklu Branşlar Federasyon Deneme Yarışmaları</v>
      </c>
      <c r="L204" s="146" t="e">
        <f>#REF!</f>
        <v>#REF!</v>
      </c>
      <c r="M204" s="146" t="s">
        <v>290</v>
      </c>
    </row>
    <row r="205" spans="1:13" ht="24.75" customHeight="1">
      <c r="A205" s="140">
        <v>698</v>
      </c>
      <c r="B205" s="188" t="s">
        <v>228</v>
      </c>
      <c r="C205" s="190" t="e">
        <f>#REF!</f>
        <v>#REF!</v>
      </c>
      <c r="D205" s="192" t="e">
        <f>#REF!</f>
        <v>#REF!</v>
      </c>
      <c r="E205" s="192" t="e">
        <f>#REF!</f>
        <v>#REF!</v>
      </c>
      <c r="F205" s="193" t="e">
        <f>#REF!</f>
        <v>#REF!</v>
      </c>
      <c r="G205" s="191" t="e">
        <f>#REF!</f>
        <v>#REF!</v>
      </c>
      <c r="H205" s="147" t="s">
        <v>210</v>
      </c>
      <c r="I205" s="185"/>
      <c r="J205" s="142" t="str">
        <f>BİLGİLERİ!$F$21</f>
        <v>Genç Erkekler Dekatlon</v>
      </c>
      <c r="K205" s="186" t="str">
        <f t="shared" si="9"/>
        <v>Ankara-Çoklu Branşlar Federasyon Deneme Yarışmaları</v>
      </c>
      <c r="L205" s="146" t="e">
        <f>#REF!</f>
        <v>#REF!</v>
      </c>
      <c r="M205" s="146" t="s">
        <v>290</v>
      </c>
    </row>
    <row r="206" spans="1:13" ht="24.75" customHeight="1">
      <c r="A206" s="140">
        <v>699</v>
      </c>
      <c r="B206" s="188" t="s">
        <v>228</v>
      </c>
      <c r="C206" s="190" t="e">
        <f>#REF!</f>
        <v>#REF!</v>
      </c>
      <c r="D206" s="192" t="e">
        <f>#REF!</f>
        <v>#REF!</v>
      </c>
      <c r="E206" s="192" t="e">
        <f>#REF!</f>
        <v>#REF!</v>
      </c>
      <c r="F206" s="193" t="e">
        <f>#REF!</f>
        <v>#REF!</v>
      </c>
      <c r="G206" s="191" t="e">
        <f>#REF!</f>
        <v>#REF!</v>
      </c>
      <c r="H206" s="147" t="s">
        <v>210</v>
      </c>
      <c r="I206" s="185"/>
      <c r="J206" s="142" t="str">
        <f>BİLGİLERİ!$F$21</f>
        <v>Genç Erkekler Dekatlon</v>
      </c>
      <c r="K206" s="186" t="str">
        <f t="shared" si="9"/>
        <v>Ankara-Çoklu Branşlar Federasyon Deneme Yarışmaları</v>
      </c>
      <c r="L206" s="146" t="e">
        <f>#REF!</f>
        <v>#REF!</v>
      </c>
      <c r="M206" s="146" t="s">
        <v>290</v>
      </c>
    </row>
    <row r="207" spans="1:13" ht="24.75" customHeight="1">
      <c r="A207" s="140">
        <v>700</v>
      </c>
      <c r="B207" s="188" t="s">
        <v>228</v>
      </c>
      <c r="C207" s="190" t="e">
        <f>#REF!</f>
        <v>#REF!</v>
      </c>
      <c r="D207" s="192" t="e">
        <f>#REF!</f>
        <v>#REF!</v>
      </c>
      <c r="E207" s="192" t="e">
        <f>#REF!</f>
        <v>#REF!</v>
      </c>
      <c r="F207" s="193" t="e">
        <f>#REF!</f>
        <v>#REF!</v>
      </c>
      <c r="G207" s="191" t="e">
        <f>#REF!</f>
        <v>#REF!</v>
      </c>
      <c r="H207" s="147" t="s">
        <v>210</v>
      </c>
      <c r="I207" s="185"/>
      <c r="J207" s="142" t="str">
        <f>BİLGİLERİ!$F$21</f>
        <v>Genç Erkekler Dekatlon</v>
      </c>
      <c r="K207" s="186" t="str">
        <f t="shared" si="9"/>
        <v>Ankara-Çoklu Branşlar Federasyon Deneme Yarışmaları</v>
      </c>
      <c r="L207" s="146" t="e">
        <f>#REF!</f>
        <v>#REF!</v>
      </c>
      <c r="M207" s="146" t="s">
        <v>290</v>
      </c>
    </row>
    <row r="208" spans="1:13" ht="24.75" customHeight="1">
      <c r="A208" s="140">
        <v>701</v>
      </c>
      <c r="B208" s="188" t="s">
        <v>228</v>
      </c>
      <c r="C208" s="190" t="e">
        <f>#REF!</f>
        <v>#REF!</v>
      </c>
      <c r="D208" s="192" t="e">
        <f>#REF!</f>
        <v>#REF!</v>
      </c>
      <c r="E208" s="192" t="e">
        <f>#REF!</f>
        <v>#REF!</v>
      </c>
      <c r="F208" s="193" t="e">
        <f>#REF!</f>
        <v>#REF!</v>
      </c>
      <c r="G208" s="191" t="e">
        <f>#REF!</f>
        <v>#REF!</v>
      </c>
      <c r="H208" s="147" t="s">
        <v>210</v>
      </c>
      <c r="I208" s="185"/>
      <c r="J208" s="142" t="str">
        <f>BİLGİLERİ!$F$21</f>
        <v>Genç Erkekler Dekatlon</v>
      </c>
      <c r="K208" s="186" t="str">
        <f t="shared" si="9"/>
        <v>Ankara-Çoklu Branşlar Federasyon Deneme Yarışmaları</v>
      </c>
      <c r="L208" s="146" t="e">
        <f>#REF!</f>
        <v>#REF!</v>
      </c>
      <c r="M208" s="146" t="s">
        <v>290</v>
      </c>
    </row>
    <row r="209" spans="1:13" ht="24.75" customHeight="1">
      <c r="A209" s="140">
        <v>702</v>
      </c>
      <c r="B209" s="188" t="s">
        <v>228</v>
      </c>
      <c r="C209" s="190" t="e">
        <f>#REF!</f>
        <v>#REF!</v>
      </c>
      <c r="D209" s="192" t="e">
        <f>#REF!</f>
        <v>#REF!</v>
      </c>
      <c r="E209" s="192" t="e">
        <f>#REF!</f>
        <v>#REF!</v>
      </c>
      <c r="F209" s="193" t="e">
        <f>#REF!</f>
        <v>#REF!</v>
      </c>
      <c r="G209" s="191" t="e">
        <f>#REF!</f>
        <v>#REF!</v>
      </c>
      <c r="H209" s="147" t="s">
        <v>210</v>
      </c>
      <c r="I209" s="185"/>
      <c r="J209" s="142" t="str">
        <f>BİLGİLERİ!$F$21</f>
        <v>Genç Erkekler Dekatlon</v>
      </c>
      <c r="K209" s="186" t="str">
        <f t="shared" si="9"/>
        <v>Ankara-Çoklu Branşlar Federasyon Deneme Yarışmaları</v>
      </c>
      <c r="L209" s="146" t="e">
        <f>#REF!</f>
        <v>#REF!</v>
      </c>
      <c r="M209" s="146" t="s">
        <v>290</v>
      </c>
    </row>
    <row r="210" spans="1:13" ht="24.75" customHeight="1">
      <c r="A210" s="140">
        <v>703</v>
      </c>
      <c r="B210" s="188" t="s">
        <v>228</v>
      </c>
      <c r="C210" s="190" t="e">
        <f>#REF!</f>
        <v>#REF!</v>
      </c>
      <c r="D210" s="192" t="e">
        <f>#REF!</f>
        <v>#REF!</v>
      </c>
      <c r="E210" s="192" t="e">
        <f>#REF!</f>
        <v>#REF!</v>
      </c>
      <c r="F210" s="193" t="e">
        <f>#REF!</f>
        <v>#REF!</v>
      </c>
      <c r="G210" s="191" t="e">
        <f>#REF!</f>
        <v>#REF!</v>
      </c>
      <c r="H210" s="147" t="s">
        <v>210</v>
      </c>
      <c r="I210" s="185"/>
      <c r="J210" s="142" t="str">
        <f>BİLGİLERİ!$F$21</f>
        <v>Genç Erkekler Dekatlon</v>
      </c>
      <c r="K210" s="186" t="str">
        <f t="shared" si="9"/>
        <v>Ankara-Çoklu Branşlar Federasyon Deneme Yarışmaları</v>
      </c>
      <c r="L210" s="146" t="e">
        <f>#REF!</f>
        <v>#REF!</v>
      </c>
      <c r="M210" s="146" t="s">
        <v>290</v>
      </c>
    </row>
    <row r="211" spans="1:13" ht="24.75" customHeight="1">
      <c r="A211" s="140">
        <v>704</v>
      </c>
      <c r="B211" s="188" t="s">
        <v>228</v>
      </c>
      <c r="C211" s="190" t="e">
        <f>#REF!</f>
        <v>#REF!</v>
      </c>
      <c r="D211" s="192" t="e">
        <f>#REF!</f>
        <v>#REF!</v>
      </c>
      <c r="E211" s="192" t="e">
        <f>#REF!</f>
        <v>#REF!</v>
      </c>
      <c r="F211" s="193" t="e">
        <f>#REF!</f>
        <v>#REF!</v>
      </c>
      <c r="G211" s="191" t="e">
        <f>#REF!</f>
        <v>#REF!</v>
      </c>
      <c r="H211" s="147" t="s">
        <v>210</v>
      </c>
      <c r="I211" s="185"/>
      <c r="J211" s="142" t="str">
        <f>BİLGİLERİ!$F$21</f>
        <v>Genç Erkekler Dekatlon</v>
      </c>
      <c r="K211" s="186" t="str">
        <f t="shared" si="9"/>
        <v>Ankara-Çoklu Branşlar Federasyon Deneme Yarışmaları</v>
      </c>
      <c r="L211" s="146" t="e">
        <f>#REF!</f>
        <v>#REF!</v>
      </c>
      <c r="M211" s="146" t="s">
        <v>290</v>
      </c>
    </row>
    <row r="212" spans="1:13" ht="24.75" customHeight="1">
      <c r="A212" s="140">
        <v>705</v>
      </c>
      <c r="B212" s="188" t="s">
        <v>228</v>
      </c>
      <c r="C212" s="190" t="e">
        <f>#REF!</f>
        <v>#REF!</v>
      </c>
      <c r="D212" s="192" t="e">
        <f>#REF!</f>
        <v>#REF!</v>
      </c>
      <c r="E212" s="192" t="e">
        <f>#REF!</f>
        <v>#REF!</v>
      </c>
      <c r="F212" s="193" t="e">
        <f>#REF!</f>
        <v>#REF!</v>
      </c>
      <c r="G212" s="191" t="e">
        <f>#REF!</f>
        <v>#REF!</v>
      </c>
      <c r="H212" s="147" t="s">
        <v>210</v>
      </c>
      <c r="I212" s="185"/>
      <c r="J212" s="142" t="str">
        <f>BİLGİLERİ!$F$21</f>
        <v>Genç Erkekler Dekatlon</v>
      </c>
      <c r="K212" s="186" t="str">
        <f t="shared" si="9"/>
        <v>Ankara-Çoklu Branşlar Federasyon Deneme Yarışmaları</v>
      </c>
      <c r="L212" s="146" t="e">
        <f>#REF!</f>
        <v>#REF!</v>
      </c>
      <c r="M212" s="146" t="s">
        <v>290</v>
      </c>
    </row>
    <row r="213" spans="1:13" ht="24.75" customHeight="1">
      <c r="A213" s="140">
        <v>706</v>
      </c>
      <c r="B213" s="188" t="s">
        <v>228</v>
      </c>
      <c r="C213" s="190" t="e">
        <f>#REF!</f>
        <v>#REF!</v>
      </c>
      <c r="D213" s="192" t="e">
        <f>#REF!</f>
        <v>#REF!</v>
      </c>
      <c r="E213" s="192" t="e">
        <f>#REF!</f>
        <v>#REF!</v>
      </c>
      <c r="F213" s="193" t="e">
        <f>#REF!</f>
        <v>#REF!</v>
      </c>
      <c r="G213" s="191" t="e">
        <f>#REF!</f>
        <v>#REF!</v>
      </c>
      <c r="H213" s="147" t="s">
        <v>210</v>
      </c>
      <c r="I213" s="185"/>
      <c r="J213" s="142" t="str">
        <f>BİLGİLERİ!$F$21</f>
        <v>Genç Erkekler Dekatlon</v>
      </c>
      <c r="K213" s="186" t="str">
        <f t="shared" si="9"/>
        <v>Ankara-Çoklu Branşlar Federasyon Deneme Yarışmaları</v>
      </c>
      <c r="L213" s="146" t="e">
        <f>#REF!</f>
        <v>#REF!</v>
      </c>
      <c r="M213" s="146" t="s">
        <v>290</v>
      </c>
    </row>
    <row r="214" spans="1:13" ht="24.75" customHeight="1">
      <c r="A214" s="140">
        <v>707</v>
      </c>
      <c r="B214" s="188" t="s">
        <v>228</v>
      </c>
      <c r="C214" s="190" t="e">
        <f>#REF!</f>
        <v>#REF!</v>
      </c>
      <c r="D214" s="192" t="e">
        <f>#REF!</f>
        <v>#REF!</v>
      </c>
      <c r="E214" s="192" t="e">
        <f>#REF!</f>
        <v>#REF!</v>
      </c>
      <c r="F214" s="193" t="e">
        <f>#REF!</f>
        <v>#REF!</v>
      </c>
      <c r="G214" s="191" t="e">
        <f>#REF!</f>
        <v>#REF!</v>
      </c>
      <c r="H214" s="147" t="s">
        <v>210</v>
      </c>
      <c r="I214" s="185"/>
      <c r="J214" s="142" t="str">
        <f>BİLGİLERİ!$F$21</f>
        <v>Genç Erkekler Dekatlon</v>
      </c>
      <c r="K214" s="186" t="str">
        <f t="shared" si="9"/>
        <v>Ankara-Çoklu Branşlar Federasyon Deneme Yarışmaları</v>
      </c>
      <c r="L214" s="146" t="e">
        <f>#REF!</f>
        <v>#REF!</v>
      </c>
      <c r="M214" s="146" t="s">
        <v>290</v>
      </c>
    </row>
    <row r="215" spans="1:13" ht="24.75" customHeight="1">
      <c r="A215" s="140">
        <v>708</v>
      </c>
      <c r="B215" s="188" t="s">
        <v>228</v>
      </c>
      <c r="C215" s="190" t="e">
        <f>#REF!</f>
        <v>#REF!</v>
      </c>
      <c r="D215" s="192" t="e">
        <f>#REF!</f>
        <v>#REF!</v>
      </c>
      <c r="E215" s="192" t="e">
        <f>#REF!</f>
        <v>#REF!</v>
      </c>
      <c r="F215" s="193" t="e">
        <f>#REF!</f>
        <v>#REF!</v>
      </c>
      <c r="G215" s="191" t="e">
        <f>#REF!</f>
        <v>#REF!</v>
      </c>
      <c r="H215" s="147" t="s">
        <v>210</v>
      </c>
      <c r="I215" s="185"/>
      <c r="J215" s="142" t="str">
        <f>BİLGİLERİ!$F$21</f>
        <v>Genç Erkekler Dekatlon</v>
      </c>
      <c r="K215" s="186" t="str">
        <f t="shared" si="9"/>
        <v>Ankara-Çoklu Branşlar Federasyon Deneme Yarışmaları</v>
      </c>
      <c r="L215" s="146" t="e">
        <f>#REF!</f>
        <v>#REF!</v>
      </c>
      <c r="M215" s="146" t="s">
        <v>290</v>
      </c>
    </row>
    <row r="216" spans="1:13" ht="24.75" customHeight="1">
      <c r="A216" s="140">
        <v>709</v>
      </c>
      <c r="B216" s="188" t="s">
        <v>228</v>
      </c>
      <c r="C216" s="190" t="e">
        <f>#REF!</f>
        <v>#REF!</v>
      </c>
      <c r="D216" s="192" t="e">
        <f>#REF!</f>
        <v>#REF!</v>
      </c>
      <c r="E216" s="192" t="e">
        <f>#REF!</f>
        <v>#REF!</v>
      </c>
      <c r="F216" s="193" t="e">
        <f>#REF!</f>
        <v>#REF!</v>
      </c>
      <c r="G216" s="191" t="e">
        <f>#REF!</f>
        <v>#REF!</v>
      </c>
      <c r="H216" s="147" t="s">
        <v>210</v>
      </c>
      <c r="I216" s="185"/>
      <c r="J216" s="142" t="str">
        <f>BİLGİLERİ!$F$21</f>
        <v>Genç Erkekler Dekatlon</v>
      </c>
      <c r="K216" s="186" t="str">
        <f t="shared" si="9"/>
        <v>Ankara-Çoklu Branşlar Federasyon Deneme Yarışmaları</v>
      </c>
      <c r="L216" s="146" t="e">
        <f>#REF!</f>
        <v>#REF!</v>
      </c>
      <c r="M216" s="146" t="s">
        <v>290</v>
      </c>
    </row>
    <row r="217" spans="1:13" ht="24.75" customHeight="1">
      <c r="A217" s="140">
        <v>710</v>
      </c>
      <c r="B217" s="188" t="s">
        <v>228</v>
      </c>
      <c r="C217" s="190" t="e">
        <f>#REF!</f>
        <v>#REF!</v>
      </c>
      <c r="D217" s="192" t="e">
        <f>#REF!</f>
        <v>#REF!</v>
      </c>
      <c r="E217" s="192" t="e">
        <f>#REF!</f>
        <v>#REF!</v>
      </c>
      <c r="F217" s="193" t="e">
        <f>#REF!</f>
        <v>#REF!</v>
      </c>
      <c r="G217" s="191" t="e">
        <f>#REF!</f>
        <v>#REF!</v>
      </c>
      <c r="H217" s="147" t="s">
        <v>210</v>
      </c>
      <c r="I217" s="185"/>
      <c r="J217" s="142" t="str">
        <f>BİLGİLERİ!$F$21</f>
        <v>Genç Erkekler Dekatlon</v>
      </c>
      <c r="K217" s="186" t="str">
        <f t="shared" si="9"/>
        <v>Ankara-Çoklu Branşlar Federasyon Deneme Yarışmaları</v>
      </c>
      <c r="L217" s="146" t="e">
        <f>#REF!</f>
        <v>#REF!</v>
      </c>
      <c r="M217" s="146" t="s">
        <v>290</v>
      </c>
    </row>
    <row r="218" spans="1:13" ht="24.75" customHeight="1">
      <c r="A218" s="140">
        <v>711</v>
      </c>
      <c r="B218" s="188" t="s">
        <v>228</v>
      </c>
      <c r="C218" s="190" t="e">
        <f>#REF!</f>
        <v>#REF!</v>
      </c>
      <c r="D218" s="192" t="e">
        <f>#REF!</f>
        <v>#REF!</v>
      </c>
      <c r="E218" s="192" t="e">
        <f>#REF!</f>
        <v>#REF!</v>
      </c>
      <c r="F218" s="193" t="e">
        <f>#REF!</f>
        <v>#REF!</v>
      </c>
      <c r="G218" s="191" t="e">
        <f>#REF!</f>
        <v>#REF!</v>
      </c>
      <c r="H218" s="147" t="s">
        <v>210</v>
      </c>
      <c r="I218" s="185"/>
      <c r="J218" s="142" t="str">
        <f>BİLGİLERİ!$F$21</f>
        <v>Genç Erkekler Dekatlon</v>
      </c>
      <c r="K218" s="186" t="str">
        <f t="shared" si="9"/>
        <v>Ankara-Çoklu Branşlar Federasyon Deneme Yarışmaları</v>
      </c>
      <c r="L218" s="146" t="e">
        <f>#REF!</f>
        <v>#REF!</v>
      </c>
      <c r="M218" s="146" t="s">
        <v>290</v>
      </c>
    </row>
    <row r="219" spans="1:13" ht="24.75" customHeight="1">
      <c r="A219" s="140">
        <v>712</v>
      </c>
      <c r="B219" s="188" t="s">
        <v>228</v>
      </c>
      <c r="C219" s="190" t="e">
        <f>#REF!</f>
        <v>#REF!</v>
      </c>
      <c r="D219" s="192" t="e">
        <f>#REF!</f>
        <v>#REF!</v>
      </c>
      <c r="E219" s="192" t="e">
        <f>#REF!</f>
        <v>#REF!</v>
      </c>
      <c r="F219" s="193" t="e">
        <f>#REF!</f>
        <v>#REF!</v>
      </c>
      <c r="G219" s="191" t="e">
        <f>#REF!</f>
        <v>#REF!</v>
      </c>
      <c r="H219" s="147" t="s">
        <v>210</v>
      </c>
      <c r="I219" s="185"/>
      <c r="J219" s="142" t="str">
        <f>BİLGİLERİ!$F$21</f>
        <v>Genç Erkekler Dekatlon</v>
      </c>
      <c r="K219" s="186" t="str">
        <f t="shared" si="9"/>
        <v>Ankara-Çoklu Branşlar Federasyon Deneme Yarışmaları</v>
      </c>
      <c r="L219" s="146" t="e">
        <f>#REF!</f>
        <v>#REF!</v>
      </c>
      <c r="M219" s="146" t="s">
        <v>290</v>
      </c>
    </row>
    <row r="220" spans="1:13" ht="24.75" customHeight="1">
      <c r="A220" s="140">
        <v>737</v>
      </c>
      <c r="B220" s="188" t="s">
        <v>227</v>
      </c>
      <c r="C220" s="190">
        <f>'400m'!C8</f>
        <v>35094</v>
      </c>
      <c r="D220" s="192" t="str">
        <f>'400m'!D8</f>
        <v>YAĞIZ ERDOĞAN</v>
      </c>
      <c r="E220" s="192" t="str">
        <f>'400m'!E8</f>
        <v>İSTANBUL</v>
      </c>
      <c r="F220" s="193">
        <f>'400m'!F8</f>
        <v>5419</v>
      </c>
      <c r="G220" s="191">
        <f>'400m'!A8</f>
        <v>1</v>
      </c>
      <c r="H220" s="147" t="s">
        <v>212</v>
      </c>
      <c r="I220" s="185"/>
      <c r="J220" s="142" t="str">
        <f>BİLGİLERİ!$F$21</f>
        <v>Genç Erkekler Dekatlon</v>
      </c>
      <c r="K220" s="186" t="str">
        <f t="shared" si="9"/>
        <v>Ankara-Çoklu Branşlar Federasyon Deneme Yarışmaları</v>
      </c>
      <c r="L220" s="146" t="str">
        <f>'400m'!N$4</f>
        <v>14 Haziran 2014 - 18.25</v>
      </c>
      <c r="M220" s="146" t="s">
        <v>290</v>
      </c>
    </row>
    <row r="221" spans="1:13" ht="24.75" customHeight="1">
      <c r="A221" s="140">
        <v>738</v>
      </c>
      <c r="B221" s="188" t="s">
        <v>227</v>
      </c>
      <c r="C221" s="190">
        <f>'400m'!C9</f>
        <v>35678</v>
      </c>
      <c r="D221" s="192" t="str">
        <f>'400m'!D9</f>
        <v>YUNUS EMRE TANYILDIZI</v>
      </c>
      <c r="E221" s="192" t="str">
        <f>'400m'!E9</f>
        <v>ELAZIĞ</v>
      </c>
      <c r="F221" s="193">
        <f>'400m'!F9</f>
        <v>5464</v>
      </c>
      <c r="G221" s="191">
        <f>'400m'!A9</f>
        <v>2</v>
      </c>
      <c r="H221" s="147" t="s">
        <v>212</v>
      </c>
      <c r="I221" s="185"/>
      <c r="J221" s="142" t="str">
        <f>BİLGİLERİ!$F$21</f>
        <v>Genç Erkekler Dekatlon</v>
      </c>
      <c r="K221" s="186" t="str">
        <f aca="true" t="shared" si="10" ref="K221:K254">CONCATENATE(K$1,"-",A$1)</f>
        <v>Ankara-Çoklu Branşlar Federasyon Deneme Yarışmaları</v>
      </c>
      <c r="L221" s="146" t="str">
        <f>'400m'!N$4</f>
        <v>14 Haziran 2014 - 18.25</v>
      </c>
      <c r="M221" s="146" t="s">
        <v>290</v>
      </c>
    </row>
    <row r="222" spans="1:13" ht="24.75" customHeight="1">
      <c r="A222" s="140">
        <v>739</v>
      </c>
      <c r="B222" s="188" t="s">
        <v>227</v>
      </c>
      <c r="C222" s="190">
        <f>'400m'!C10</f>
        <v>0</v>
      </c>
      <c r="D222" s="192">
        <f>'400m'!D10</f>
        <v>0</v>
      </c>
      <c r="E222" s="192">
        <f>'400m'!E10</f>
        <v>0</v>
      </c>
      <c r="F222" s="193">
        <f>'400m'!F10</f>
        <v>0</v>
      </c>
      <c r="G222" s="191">
        <f>'400m'!A10</f>
        <v>0</v>
      </c>
      <c r="H222" s="147" t="s">
        <v>212</v>
      </c>
      <c r="I222" s="185"/>
      <c r="J222" s="142" t="str">
        <f>BİLGİLERİ!$F$21</f>
        <v>Genç Erkekler Dekatlon</v>
      </c>
      <c r="K222" s="186" t="str">
        <f t="shared" si="10"/>
        <v>Ankara-Çoklu Branşlar Federasyon Deneme Yarışmaları</v>
      </c>
      <c r="L222" s="146" t="str">
        <f>'400m'!N$4</f>
        <v>14 Haziran 2014 - 18.25</v>
      </c>
      <c r="M222" s="146" t="s">
        <v>290</v>
      </c>
    </row>
    <row r="223" spans="1:13" ht="24.75" customHeight="1">
      <c r="A223" s="140">
        <v>740</v>
      </c>
      <c r="B223" s="188" t="s">
        <v>227</v>
      </c>
      <c r="C223" s="190">
        <f>'400m'!C11</f>
        <v>0</v>
      </c>
      <c r="D223" s="192">
        <f>'400m'!D11</f>
        <v>0</v>
      </c>
      <c r="E223" s="192">
        <f>'400m'!E11</f>
        <v>0</v>
      </c>
      <c r="F223" s="193">
        <f>'400m'!F11</f>
        <v>0</v>
      </c>
      <c r="G223" s="191">
        <f>'400m'!A11</f>
        <v>0</v>
      </c>
      <c r="H223" s="147" t="s">
        <v>212</v>
      </c>
      <c r="I223" s="185"/>
      <c r="J223" s="142" t="str">
        <f>BİLGİLERİ!$F$21</f>
        <v>Genç Erkekler Dekatlon</v>
      </c>
      <c r="K223" s="186" t="str">
        <f t="shared" si="10"/>
        <v>Ankara-Çoklu Branşlar Federasyon Deneme Yarışmaları</v>
      </c>
      <c r="L223" s="146" t="str">
        <f>'400m'!N$4</f>
        <v>14 Haziran 2014 - 18.25</v>
      </c>
      <c r="M223" s="146" t="s">
        <v>290</v>
      </c>
    </row>
    <row r="224" spans="1:13" ht="24.75" customHeight="1">
      <c r="A224" s="140">
        <v>741</v>
      </c>
      <c r="B224" s="188" t="s">
        <v>227</v>
      </c>
      <c r="C224" s="190">
        <f>'400m'!C12</f>
        <v>0</v>
      </c>
      <c r="D224" s="192">
        <f>'400m'!D12</f>
        <v>0</v>
      </c>
      <c r="E224" s="192">
        <f>'400m'!E12</f>
        <v>0</v>
      </c>
      <c r="F224" s="193">
        <f>'400m'!F12</f>
        <v>0</v>
      </c>
      <c r="G224" s="191">
        <f>'400m'!A12</f>
        <v>0</v>
      </c>
      <c r="H224" s="147" t="s">
        <v>212</v>
      </c>
      <c r="I224" s="185"/>
      <c r="J224" s="142" t="str">
        <f>BİLGİLERİ!$F$21</f>
        <v>Genç Erkekler Dekatlon</v>
      </c>
      <c r="K224" s="186" t="str">
        <f t="shared" si="10"/>
        <v>Ankara-Çoklu Branşlar Federasyon Deneme Yarışmaları</v>
      </c>
      <c r="L224" s="146" t="str">
        <f>'400m'!N$4</f>
        <v>14 Haziran 2014 - 18.25</v>
      </c>
      <c r="M224" s="146" t="s">
        <v>290</v>
      </c>
    </row>
    <row r="225" spans="1:13" ht="24.75" customHeight="1">
      <c r="A225" s="140">
        <v>742</v>
      </c>
      <c r="B225" s="188" t="s">
        <v>227</v>
      </c>
      <c r="C225" s="190">
        <f>'400m'!C13</f>
        <v>0</v>
      </c>
      <c r="D225" s="192">
        <f>'400m'!D13</f>
        <v>0</v>
      </c>
      <c r="E225" s="192">
        <f>'400m'!E13</f>
        <v>0</v>
      </c>
      <c r="F225" s="193">
        <f>'400m'!F13</f>
        <v>0</v>
      </c>
      <c r="G225" s="191">
        <f>'400m'!A13</f>
        <v>0</v>
      </c>
      <c r="H225" s="147" t="s">
        <v>212</v>
      </c>
      <c r="I225" s="185"/>
      <c r="J225" s="142" t="str">
        <f>BİLGİLERİ!$F$21</f>
        <v>Genç Erkekler Dekatlon</v>
      </c>
      <c r="K225" s="186" t="str">
        <f t="shared" si="10"/>
        <v>Ankara-Çoklu Branşlar Federasyon Deneme Yarışmaları</v>
      </c>
      <c r="L225" s="146" t="str">
        <f>'400m'!N$4</f>
        <v>14 Haziran 2014 - 18.25</v>
      </c>
      <c r="M225" s="146" t="s">
        <v>290</v>
      </c>
    </row>
    <row r="226" spans="1:13" ht="24.75" customHeight="1">
      <c r="A226" s="140">
        <v>743</v>
      </c>
      <c r="B226" s="188" t="s">
        <v>227</v>
      </c>
      <c r="C226" s="190">
        <f>'400m'!C14</f>
        <v>0</v>
      </c>
      <c r="D226" s="192">
        <f>'400m'!D14</f>
        <v>0</v>
      </c>
      <c r="E226" s="192">
        <f>'400m'!E14</f>
        <v>0</v>
      </c>
      <c r="F226" s="193">
        <f>'400m'!F14</f>
        <v>0</v>
      </c>
      <c r="G226" s="191">
        <f>'400m'!A14</f>
        <v>0</v>
      </c>
      <c r="H226" s="147" t="s">
        <v>212</v>
      </c>
      <c r="I226" s="185"/>
      <c r="J226" s="142" t="str">
        <f>BİLGİLERİ!$F$21</f>
        <v>Genç Erkekler Dekatlon</v>
      </c>
      <c r="K226" s="186" t="str">
        <f t="shared" si="10"/>
        <v>Ankara-Çoklu Branşlar Federasyon Deneme Yarışmaları</v>
      </c>
      <c r="L226" s="146" t="str">
        <f>'400m'!N$4</f>
        <v>14 Haziran 2014 - 18.25</v>
      </c>
      <c r="M226" s="146" t="s">
        <v>290</v>
      </c>
    </row>
    <row r="227" spans="1:13" ht="24.75" customHeight="1">
      <c r="A227" s="140">
        <v>744</v>
      </c>
      <c r="B227" s="188" t="s">
        <v>227</v>
      </c>
      <c r="C227" s="190">
        <f>'400m'!C15</f>
        <v>0</v>
      </c>
      <c r="D227" s="192">
        <f>'400m'!D15</f>
        <v>0</v>
      </c>
      <c r="E227" s="192">
        <f>'400m'!E15</f>
        <v>0</v>
      </c>
      <c r="F227" s="193">
        <f>'400m'!F15</f>
        <v>0</v>
      </c>
      <c r="G227" s="191">
        <f>'400m'!A15</f>
        <v>0</v>
      </c>
      <c r="H227" s="147" t="s">
        <v>212</v>
      </c>
      <c r="I227" s="185"/>
      <c r="J227" s="142" t="str">
        <f>BİLGİLERİ!$F$21</f>
        <v>Genç Erkekler Dekatlon</v>
      </c>
      <c r="K227" s="186" t="str">
        <f t="shared" si="10"/>
        <v>Ankara-Çoklu Branşlar Federasyon Deneme Yarışmaları</v>
      </c>
      <c r="L227" s="146" t="str">
        <f>'400m'!N$4</f>
        <v>14 Haziran 2014 - 18.25</v>
      </c>
      <c r="M227" s="146" t="s">
        <v>290</v>
      </c>
    </row>
    <row r="228" spans="1:13" ht="24.75" customHeight="1">
      <c r="A228" s="140">
        <v>745</v>
      </c>
      <c r="B228" s="188" t="s">
        <v>227</v>
      </c>
      <c r="C228" s="190">
        <f>'400m'!C16</f>
        <v>0</v>
      </c>
      <c r="D228" s="192">
        <f>'400m'!D16</f>
        <v>0</v>
      </c>
      <c r="E228" s="192">
        <f>'400m'!E16</f>
        <v>0</v>
      </c>
      <c r="F228" s="193">
        <f>'400m'!F16</f>
        <v>0</v>
      </c>
      <c r="G228" s="191">
        <f>'400m'!A16</f>
        <v>0</v>
      </c>
      <c r="H228" s="147" t="s">
        <v>212</v>
      </c>
      <c r="I228" s="185"/>
      <c r="J228" s="142" t="str">
        <f>BİLGİLERİ!$F$21</f>
        <v>Genç Erkekler Dekatlon</v>
      </c>
      <c r="K228" s="186" t="str">
        <f t="shared" si="10"/>
        <v>Ankara-Çoklu Branşlar Federasyon Deneme Yarışmaları</v>
      </c>
      <c r="L228" s="146" t="str">
        <f>'400m'!N$4</f>
        <v>14 Haziran 2014 - 18.25</v>
      </c>
      <c r="M228" s="146" t="s">
        <v>290</v>
      </c>
    </row>
    <row r="229" spans="1:13" ht="24.75" customHeight="1">
      <c r="A229" s="140">
        <v>746</v>
      </c>
      <c r="B229" s="188" t="s">
        <v>227</v>
      </c>
      <c r="C229" s="190">
        <f>'400m'!C17</f>
        <v>0</v>
      </c>
      <c r="D229" s="192">
        <f>'400m'!D17</f>
        <v>0</v>
      </c>
      <c r="E229" s="192">
        <f>'400m'!E17</f>
        <v>0</v>
      </c>
      <c r="F229" s="193">
        <f>'400m'!F17</f>
        <v>0</v>
      </c>
      <c r="G229" s="191">
        <f>'400m'!A17</f>
        <v>0</v>
      </c>
      <c r="H229" s="147" t="s">
        <v>212</v>
      </c>
      <c r="I229" s="185"/>
      <c r="J229" s="142" t="str">
        <f>BİLGİLERİ!$F$21</f>
        <v>Genç Erkekler Dekatlon</v>
      </c>
      <c r="K229" s="186" t="str">
        <f t="shared" si="10"/>
        <v>Ankara-Çoklu Branşlar Federasyon Deneme Yarışmaları</v>
      </c>
      <c r="L229" s="146" t="str">
        <f>'400m'!N$4</f>
        <v>14 Haziran 2014 - 18.25</v>
      </c>
      <c r="M229" s="146" t="s">
        <v>290</v>
      </c>
    </row>
    <row r="230" spans="1:13" ht="24.75" customHeight="1">
      <c r="A230" s="140">
        <v>747</v>
      </c>
      <c r="B230" s="188" t="s">
        <v>227</v>
      </c>
      <c r="C230" s="190">
        <f>'400m'!C18</f>
        <v>0</v>
      </c>
      <c r="D230" s="192">
        <f>'400m'!D18</f>
        <v>0</v>
      </c>
      <c r="E230" s="192">
        <f>'400m'!E18</f>
        <v>0</v>
      </c>
      <c r="F230" s="193">
        <f>'400m'!F18</f>
        <v>0</v>
      </c>
      <c r="G230" s="191">
        <f>'400m'!A18</f>
        <v>0</v>
      </c>
      <c r="H230" s="147" t="s">
        <v>212</v>
      </c>
      <c r="I230" s="185"/>
      <c r="J230" s="142" t="str">
        <f>BİLGİLERİ!$F$21</f>
        <v>Genç Erkekler Dekatlon</v>
      </c>
      <c r="K230" s="186" t="str">
        <f t="shared" si="10"/>
        <v>Ankara-Çoklu Branşlar Federasyon Deneme Yarışmaları</v>
      </c>
      <c r="L230" s="146" t="str">
        <f>'400m'!N$4</f>
        <v>14 Haziran 2014 - 18.25</v>
      </c>
      <c r="M230" s="146" t="s">
        <v>290</v>
      </c>
    </row>
    <row r="231" spans="1:13" ht="24.75" customHeight="1">
      <c r="A231" s="140">
        <v>748</v>
      </c>
      <c r="B231" s="188" t="s">
        <v>227</v>
      </c>
      <c r="C231" s="190">
        <f>'400m'!C19</f>
        <v>0</v>
      </c>
      <c r="D231" s="192">
        <f>'400m'!D19</f>
        <v>0</v>
      </c>
      <c r="E231" s="192">
        <f>'400m'!E19</f>
        <v>0</v>
      </c>
      <c r="F231" s="193">
        <f>'400m'!F19</f>
        <v>0</v>
      </c>
      <c r="G231" s="191">
        <f>'400m'!A19</f>
        <v>0</v>
      </c>
      <c r="H231" s="147" t="s">
        <v>212</v>
      </c>
      <c r="I231" s="185"/>
      <c r="J231" s="142" t="str">
        <f>BİLGİLERİ!$F$21</f>
        <v>Genç Erkekler Dekatlon</v>
      </c>
      <c r="K231" s="186" t="str">
        <f t="shared" si="10"/>
        <v>Ankara-Çoklu Branşlar Federasyon Deneme Yarışmaları</v>
      </c>
      <c r="L231" s="146" t="str">
        <f>'400m'!N$4</f>
        <v>14 Haziran 2014 - 18.25</v>
      </c>
      <c r="M231" s="146" t="s">
        <v>290</v>
      </c>
    </row>
    <row r="232" spans="1:13" ht="24.75" customHeight="1">
      <c r="A232" s="140">
        <v>749</v>
      </c>
      <c r="B232" s="188" t="s">
        <v>227</v>
      </c>
      <c r="C232" s="190">
        <f>'400m'!C20</f>
        <v>0</v>
      </c>
      <c r="D232" s="192">
        <f>'400m'!D20</f>
        <v>0</v>
      </c>
      <c r="E232" s="192">
        <f>'400m'!E20</f>
        <v>0</v>
      </c>
      <c r="F232" s="193">
        <f>'400m'!F20</f>
        <v>0</v>
      </c>
      <c r="G232" s="191">
        <f>'400m'!A20</f>
        <v>0</v>
      </c>
      <c r="H232" s="147" t="s">
        <v>212</v>
      </c>
      <c r="I232" s="185"/>
      <c r="J232" s="142" t="str">
        <f>BİLGİLERİ!$F$21</f>
        <v>Genç Erkekler Dekatlon</v>
      </c>
      <c r="K232" s="186" t="str">
        <f t="shared" si="10"/>
        <v>Ankara-Çoklu Branşlar Federasyon Deneme Yarışmaları</v>
      </c>
      <c r="L232" s="146" t="str">
        <f>'400m'!N$4</f>
        <v>14 Haziran 2014 - 18.25</v>
      </c>
      <c r="M232" s="146" t="s">
        <v>290</v>
      </c>
    </row>
    <row r="233" spans="1:13" ht="24.75" customHeight="1">
      <c r="A233" s="140">
        <v>750</v>
      </c>
      <c r="B233" s="188" t="s">
        <v>227</v>
      </c>
      <c r="C233" s="190">
        <f>'400m'!C21</f>
        <v>0</v>
      </c>
      <c r="D233" s="192">
        <f>'400m'!D21</f>
        <v>0</v>
      </c>
      <c r="E233" s="192">
        <f>'400m'!E21</f>
        <v>0</v>
      </c>
      <c r="F233" s="193">
        <f>'400m'!F21</f>
        <v>0</v>
      </c>
      <c r="G233" s="191">
        <f>'400m'!A21</f>
        <v>0</v>
      </c>
      <c r="H233" s="147" t="s">
        <v>212</v>
      </c>
      <c r="I233" s="185"/>
      <c r="J233" s="142" t="str">
        <f>BİLGİLERİ!$F$21</f>
        <v>Genç Erkekler Dekatlon</v>
      </c>
      <c r="K233" s="186" t="str">
        <f t="shared" si="10"/>
        <v>Ankara-Çoklu Branşlar Federasyon Deneme Yarışmaları</v>
      </c>
      <c r="L233" s="146" t="str">
        <f>'400m'!N$4</f>
        <v>14 Haziran 2014 - 18.25</v>
      </c>
      <c r="M233" s="146" t="s">
        <v>290</v>
      </c>
    </row>
    <row r="234" spans="1:13" ht="24.75" customHeight="1">
      <c r="A234" s="140">
        <v>751</v>
      </c>
      <c r="B234" s="188" t="s">
        <v>227</v>
      </c>
      <c r="C234" s="190">
        <f>'400m'!C22</f>
        <v>0</v>
      </c>
      <c r="D234" s="192">
        <f>'400m'!D22</f>
        <v>0</v>
      </c>
      <c r="E234" s="192">
        <f>'400m'!E22</f>
        <v>0</v>
      </c>
      <c r="F234" s="193">
        <f>'400m'!F22</f>
        <v>0</v>
      </c>
      <c r="G234" s="191">
        <f>'400m'!A22</f>
        <v>0</v>
      </c>
      <c r="H234" s="147" t="s">
        <v>212</v>
      </c>
      <c r="I234" s="185"/>
      <c r="J234" s="142" t="str">
        <f>BİLGİLERİ!$F$21</f>
        <v>Genç Erkekler Dekatlon</v>
      </c>
      <c r="K234" s="186" t="str">
        <f t="shared" si="10"/>
        <v>Ankara-Çoklu Branşlar Federasyon Deneme Yarışmaları</v>
      </c>
      <c r="L234" s="146" t="str">
        <f>'400m'!N$4</f>
        <v>14 Haziran 2014 - 18.25</v>
      </c>
      <c r="M234" s="146" t="s">
        <v>290</v>
      </c>
    </row>
    <row r="235" spans="1:13" ht="24.75" customHeight="1">
      <c r="A235" s="140">
        <v>752</v>
      </c>
      <c r="B235" s="188" t="s">
        <v>227</v>
      </c>
      <c r="C235" s="190">
        <f>'400m'!C23</f>
        <v>0</v>
      </c>
      <c r="D235" s="192">
        <f>'400m'!D23</f>
        <v>0</v>
      </c>
      <c r="E235" s="192">
        <f>'400m'!E23</f>
        <v>0</v>
      </c>
      <c r="F235" s="193">
        <f>'400m'!F23</f>
        <v>0</v>
      </c>
      <c r="G235" s="191">
        <f>'400m'!A23</f>
        <v>0</v>
      </c>
      <c r="H235" s="147" t="s">
        <v>212</v>
      </c>
      <c r="I235" s="185"/>
      <c r="J235" s="142" t="str">
        <f>BİLGİLERİ!$F$21</f>
        <v>Genç Erkekler Dekatlon</v>
      </c>
      <c r="K235" s="186" t="str">
        <f t="shared" si="10"/>
        <v>Ankara-Çoklu Branşlar Federasyon Deneme Yarışmaları</v>
      </c>
      <c r="L235" s="146" t="str">
        <f>'400m'!N$4</f>
        <v>14 Haziran 2014 - 18.25</v>
      </c>
      <c r="M235" s="146" t="s">
        <v>290</v>
      </c>
    </row>
    <row r="236" spans="1:13" ht="24.75" customHeight="1">
      <c r="A236" s="140">
        <v>753</v>
      </c>
      <c r="B236" s="188" t="s">
        <v>227</v>
      </c>
      <c r="C236" s="190">
        <f>'400m'!C24</f>
        <v>0</v>
      </c>
      <c r="D236" s="192">
        <f>'400m'!D24</f>
        <v>0</v>
      </c>
      <c r="E236" s="192">
        <f>'400m'!E24</f>
        <v>0</v>
      </c>
      <c r="F236" s="193">
        <f>'400m'!F24</f>
        <v>0</v>
      </c>
      <c r="G236" s="191">
        <f>'400m'!A24</f>
        <v>0</v>
      </c>
      <c r="H236" s="147" t="s">
        <v>212</v>
      </c>
      <c r="I236" s="185"/>
      <c r="J236" s="142" t="str">
        <f>BİLGİLERİ!$F$21</f>
        <v>Genç Erkekler Dekatlon</v>
      </c>
      <c r="K236" s="186" t="str">
        <f t="shared" si="10"/>
        <v>Ankara-Çoklu Branşlar Federasyon Deneme Yarışmaları</v>
      </c>
      <c r="L236" s="146" t="str">
        <f>'400m'!N$4</f>
        <v>14 Haziran 2014 - 18.25</v>
      </c>
      <c r="M236" s="146" t="s">
        <v>290</v>
      </c>
    </row>
    <row r="237" spans="1:13" ht="24.75" customHeight="1">
      <c r="A237" s="140">
        <v>754</v>
      </c>
      <c r="B237" s="188" t="s">
        <v>227</v>
      </c>
      <c r="C237" s="190">
        <f>'400m'!C25</f>
        <v>0</v>
      </c>
      <c r="D237" s="192">
        <f>'400m'!D25</f>
        <v>0</v>
      </c>
      <c r="E237" s="192">
        <f>'400m'!E25</f>
        <v>0</v>
      </c>
      <c r="F237" s="193">
        <f>'400m'!F25</f>
        <v>0</v>
      </c>
      <c r="G237" s="191">
        <f>'400m'!A25</f>
        <v>0</v>
      </c>
      <c r="H237" s="147" t="s">
        <v>212</v>
      </c>
      <c r="I237" s="185"/>
      <c r="J237" s="142" t="str">
        <f>BİLGİLERİ!$F$21</f>
        <v>Genç Erkekler Dekatlon</v>
      </c>
      <c r="K237" s="186" t="str">
        <f t="shared" si="10"/>
        <v>Ankara-Çoklu Branşlar Federasyon Deneme Yarışmaları</v>
      </c>
      <c r="L237" s="146" t="str">
        <f>'400m'!N$4</f>
        <v>14 Haziran 2014 - 18.25</v>
      </c>
      <c r="M237" s="146" t="s">
        <v>290</v>
      </c>
    </row>
    <row r="238" spans="1:13" ht="24.75" customHeight="1">
      <c r="A238" s="140">
        <v>755</v>
      </c>
      <c r="B238" s="188" t="s">
        <v>227</v>
      </c>
      <c r="C238" s="190">
        <f>'400m'!C26</f>
        <v>0</v>
      </c>
      <c r="D238" s="192">
        <f>'400m'!D26</f>
        <v>0</v>
      </c>
      <c r="E238" s="192">
        <f>'400m'!E26</f>
        <v>0</v>
      </c>
      <c r="F238" s="193">
        <f>'400m'!F26</f>
        <v>0</v>
      </c>
      <c r="G238" s="191">
        <f>'400m'!A26</f>
        <v>0</v>
      </c>
      <c r="H238" s="147" t="s">
        <v>212</v>
      </c>
      <c r="I238" s="185"/>
      <c r="J238" s="142" t="str">
        <f>BİLGİLERİ!$F$21</f>
        <v>Genç Erkekler Dekatlon</v>
      </c>
      <c r="K238" s="186" t="str">
        <f t="shared" si="10"/>
        <v>Ankara-Çoklu Branşlar Federasyon Deneme Yarışmaları</v>
      </c>
      <c r="L238" s="146" t="str">
        <f>'400m'!N$4</f>
        <v>14 Haziran 2014 - 18.25</v>
      </c>
      <c r="M238" s="146" t="s">
        <v>290</v>
      </c>
    </row>
    <row r="239" spans="1:13" ht="24.75" customHeight="1">
      <c r="A239" s="140">
        <v>756</v>
      </c>
      <c r="B239" s="188" t="s">
        <v>227</v>
      </c>
      <c r="C239" s="190">
        <f>'400m'!C27</f>
        <v>0</v>
      </c>
      <c r="D239" s="192">
        <f>'400m'!D27</f>
        <v>0</v>
      </c>
      <c r="E239" s="192">
        <f>'400m'!E27</f>
        <v>0</v>
      </c>
      <c r="F239" s="193">
        <f>'400m'!F27</f>
        <v>0</v>
      </c>
      <c r="G239" s="191">
        <f>'400m'!A27</f>
        <v>0</v>
      </c>
      <c r="H239" s="147" t="s">
        <v>212</v>
      </c>
      <c r="I239" s="185"/>
      <c r="J239" s="142" t="str">
        <f>BİLGİLERİ!$F$21</f>
        <v>Genç Erkekler Dekatlon</v>
      </c>
      <c r="K239" s="186" t="str">
        <f t="shared" si="10"/>
        <v>Ankara-Çoklu Branşlar Federasyon Deneme Yarışmaları</v>
      </c>
      <c r="L239" s="146" t="str">
        <f>'400m'!N$4</f>
        <v>14 Haziran 2014 - 18.25</v>
      </c>
      <c r="M239" s="146" t="s">
        <v>290</v>
      </c>
    </row>
    <row r="240" spans="1:13" ht="24.75" customHeight="1">
      <c r="A240" s="140">
        <v>757</v>
      </c>
      <c r="B240" s="188" t="s">
        <v>227</v>
      </c>
      <c r="C240" s="190">
        <f>'400m'!C28</f>
        <v>0</v>
      </c>
      <c r="D240" s="192">
        <f>'400m'!D28</f>
        <v>0</v>
      </c>
      <c r="E240" s="192">
        <f>'400m'!E28</f>
        <v>0</v>
      </c>
      <c r="F240" s="193">
        <f>'400m'!F28</f>
        <v>0</v>
      </c>
      <c r="G240" s="191">
        <f>'400m'!A28</f>
        <v>0</v>
      </c>
      <c r="H240" s="147" t="s">
        <v>212</v>
      </c>
      <c r="I240" s="185"/>
      <c r="J240" s="142" t="str">
        <f>BİLGİLERİ!$F$21</f>
        <v>Genç Erkekler Dekatlon</v>
      </c>
      <c r="K240" s="186" t="str">
        <f t="shared" si="10"/>
        <v>Ankara-Çoklu Branşlar Federasyon Deneme Yarışmaları</v>
      </c>
      <c r="L240" s="146" t="str">
        <f>'400m'!N$4</f>
        <v>14 Haziran 2014 - 18.25</v>
      </c>
      <c r="M240" s="146" t="s">
        <v>290</v>
      </c>
    </row>
    <row r="241" spans="1:13" ht="24.75" customHeight="1">
      <c r="A241" s="140">
        <v>758</v>
      </c>
      <c r="B241" s="188" t="s">
        <v>227</v>
      </c>
      <c r="C241" s="190">
        <f>'400m'!C29</f>
        <v>0</v>
      </c>
      <c r="D241" s="192">
        <f>'400m'!D29</f>
        <v>0</v>
      </c>
      <c r="E241" s="192">
        <f>'400m'!E29</f>
        <v>0</v>
      </c>
      <c r="F241" s="193">
        <f>'400m'!F29</f>
        <v>0</v>
      </c>
      <c r="G241" s="191">
        <f>'400m'!A29</f>
        <v>0</v>
      </c>
      <c r="H241" s="147" t="s">
        <v>212</v>
      </c>
      <c r="I241" s="185"/>
      <c r="J241" s="142" t="str">
        <f>BİLGİLERİ!$F$21</f>
        <v>Genç Erkekler Dekatlon</v>
      </c>
      <c r="K241" s="186" t="str">
        <f t="shared" si="10"/>
        <v>Ankara-Çoklu Branşlar Federasyon Deneme Yarışmaları</v>
      </c>
      <c r="L241" s="146" t="str">
        <f>'400m'!N$4</f>
        <v>14 Haziran 2014 - 18.25</v>
      </c>
      <c r="M241" s="146" t="s">
        <v>290</v>
      </c>
    </row>
    <row r="242" spans="1:13" ht="24.75" customHeight="1">
      <c r="A242" s="140">
        <v>759</v>
      </c>
      <c r="B242" s="188" t="s">
        <v>227</v>
      </c>
      <c r="C242" s="190">
        <f>'400m'!C30</f>
        <v>0</v>
      </c>
      <c r="D242" s="192">
        <f>'400m'!D30</f>
        <v>0</v>
      </c>
      <c r="E242" s="192">
        <f>'400m'!E30</f>
        <v>0</v>
      </c>
      <c r="F242" s="193">
        <f>'400m'!F30</f>
        <v>0</v>
      </c>
      <c r="G242" s="191">
        <f>'400m'!A30</f>
        <v>0</v>
      </c>
      <c r="H242" s="147" t="s">
        <v>212</v>
      </c>
      <c r="I242" s="185"/>
      <c r="J242" s="142" t="str">
        <f>BİLGİLERİ!$F$21</f>
        <v>Genç Erkekler Dekatlon</v>
      </c>
      <c r="K242" s="186" t="str">
        <f t="shared" si="10"/>
        <v>Ankara-Çoklu Branşlar Federasyon Deneme Yarışmaları</v>
      </c>
      <c r="L242" s="146" t="str">
        <f>'400m'!N$4</f>
        <v>14 Haziran 2014 - 18.25</v>
      </c>
      <c r="M242" s="146" t="s">
        <v>290</v>
      </c>
    </row>
    <row r="243" spans="1:13" ht="24.75" customHeight="1">
      <c r="A243" s="140">
        <v>760</v>
      </c>
      <c r="B243" s="188" t="s">
        <v>227</v>
      </c>
      <c r="C243" s="190">
        <f>'400m'!C31</f>
        <v>0</v>
      </c>
      <c r="D243" s="192">
        <f>'400m'!D31</f>
        <v>0</v>
      </c>
      <c r="E243" s="192">
        <f>'400m'!E31</f>
        <v>0</v>
      </c>
      <c r="F243" s="193">
        <f>'400m'!F31</f>
        <v>0</v>
      </c>
      <c r="G243" s="191">
        <f>'400m'!A31</f>
        <v>0</v>
      </c>
      <c r="H243" s="147" t="s">
        <v>212</v>
      </c>
      <c r="I243" s="185"/>
      <c r="J243" s="142" t="str">
        <f>BİLGİLERİ!$F$21</f>
        <v>Genç Erkekler Dekatlon</v>
      </c>
      <c r="K243" s="186" t="str">
        <f t="shared" si="10"/>
        <v>Ankara-Çoklu Branşlar Federasyon Deneme Yarışmaları</v>
      </c>
      <c r="L243" s="146" t="str">
        <f>'400m'!N$4</f>
        <v>14 Haziran 2014 - 18.25</v>
      </c>
      <c r="M243" s="146" t="s">
        <v>290</v>
      </c>
    </row>
    <row r="244" spans="1:13" ht="24.75" customHeight="1">
      <c r="A244" s="140">
        <v>761</v>
      </c>
      <c r="B244" s="188" t="s">
        <v>227</v>
      </c>
      <c r="C244" s="190">
        <f>'400m'!C32</f>
        <v>0</v>
      </c>
      <c r="D244" s="192">
        <f>'400m'!D32</f>
        <v>0</v>
      </c>
      <c r="E244" s="192">
        <f>'400m'!E32</f>
        <v>0</v>
      </c>
      <c r="F244" s="193">
        <f>'400m'!F32</f>
        <v>0</v>
      </c>
      <c r="G244" s="191">
        <f>'400m'!A32</f>
        <v>0</v>
      </c>
      <c r="H244" s="147" t="s">
        <v>212</v>
      </c>
      <c r="I244" s="185"/>
      <c r="J244" s="142" t="str">
        <f>BİLGİLERİ!$F$21</f>
        <v>Genç Erkekler Dekatlon</v>
      </c>
      <c r="K244" s="186" t="str">
        <f t="shared" si="10"/>
        <v>Ankara-Çoklu Branşlar Federasyon Deneme Yarışmaları</v>
      </c>
      <c r="L244" s="146" t="str">
        <f>'400m'!N$4</f>
        <v>14 Haziran 2014 - 18.25</v>
      </c>
      <c r="M244" s="146" t="s">
        <v>290</v>
      </c>
    </row>
    <row r="245" spans="1:13" ht="24.75" customHeight="1">
      <c r="A245" s="140">
        <v>762</v>
      </c>
      <c r="B245" s="188" t="s">
        <v>227</v>
      </c>
      <c r="C245" s="190">
        <f>'400m'!C33</f>
        <v>0</v>
      </c>
      <c r="D245" s="192">
        <f>'400m'!D33</f>
        <v>0</v>
      </c>
      <c r="E245" s="192">
        <f>'400m'!E33</f>
        <v>0</v>
      </c>
      <c r="F245" s="193">
        <f>'400m'!F33</f>
        <v>0</v>
      </c>
      <c r="G245" s="191">
        <f>'400m'!A33</f>
        <v>0</v>
      </c>
      <c r="H245" s="147" t="s">
        <v>212</v>
      </c>
      <c r="I245" s="185"/>
      <c r="J245" s="142" t="str">
        <f>BİLGİLERİ!$F$21</f>
        <v>Genç Erkekler Dekatlon</v>
      </c>
      <c r="K245" s="186" t="str">
        <f t="shared" si="10"/>
        <v>Ankara-Çoklu Branşlar Federasyon Deneme Yarışmaları</v>
      </c>
      <c r="L245" s="146" t="str">
        <f>'400m'!N$4</f>
        <v>14 Haziran 2014 - 18.25</v>
      </c>
      <c r="M245" s="146" t="s">
        <v>290</v>
      </c>
    </row>
    <row r="246" spans="1:13" ht="24.75" customHeight="1">
      <c r="A246" s="140">
        <v>763</v>
      </c>
      <c r="B246" s="188" t="s">
        <v>227</v>
      </c>
      <c r="C246" s="190">
        <f>'400m'!C34</f>
        <v>0</v>
      </c>
      <c r="D246" s="192">
        <f>'400m'!D34</f>
        <v>0</v>
      </c>
      <c r="E246" s="192">
        <f>'400m'!E34</f>
        <v>0</v>
      </c>
      <c r="F246" s="193">
        <f>'400m'!F34</f>
        <v>0</v>
      </c>
      <c r="G246" s="191">
        <f>'400m'!A34</f>
        <v>0</v>
      </c>
      <c r="H246" s="147" t="s">
        <v>212</v>
      </c>
      <c r="I246" s="185"/>
      <c r="J246" s="142" t="str">
        <f>BİLGİLERİ!$F$21</f>
        <v>Genç Erkekler Dekatlon</v>
      </c>
      <c r="K246" s="186" t="str">
        <f t="shared" si="10"/>
        <v>Ankara-Çoklu Branşlar Federasyon Deneme Yarışmaları</v>
      </c>
      <c r="L246" s="146" t="str">
        <f>'400m'!N$4</f>
        <v>14 Haziran 2014 - 18.25</v>
      </c>
      <c r="M246" s="146" t="s">
        <v>290</v>
      </c>
    </row>
    <row r="247" spans="1:13" ht="24.75" customHeight="1">
      <c r="A247" s="140">
        <v>764</v>
      </c>
      <c r="B247" s="188" t="s">
        <v>227</v>
      </c>
      <c r="C247" s="190">
        <f>'400m'!C35</f>
        <v>0</v>
      </c>
      <c r="D247" s="192">
        <f>'400m'!D35</f>
        <v>0</v>
      </c>
      <c r="E247" s="192">
        <f>'400m'!E35</f>
        <v>0</v>
      </c>
      <c r="F247" s="193">
        <f>'400m'!F35</f>
        <v>0</v>
      </c>
      <c r="G247" s="191">
        <f>'400m'!A35</f>
        <v>0</v>
      </c>
      <c r="H247" s="147" t="s">
        <v>212</v>
      </c>
      <c r="I247" s="185"/>
      <c r="J247" s="142" t="str">
        <f>BİLGİLERİ!$F$21</f>
        <v>Genç Erkekler Dekatlon</v>
      </c>
      <c r="K247" s="186" t="str">
        <f t="shared" si="10"/>
        <v>Ankara-Çoklu Branşlar Federasyon Deneme Yarışmaları</v>
      </c>
      <c r="L247" s="146" t="str">
        <f>'400m'!N$4</f>
        <v>14 Haziran 2014 - 18.25</v>
      </c>
      <c r="M247" s="146" t="s">
        <v>290</v>
      </c>
    </row>
    <row r="248" spans="1:13" ht="24.75" customHeight="1">
      <c r="A248" s="140">
        <v>765</v>
      </c>
      <c r="B248" s="188" t="s">
        <v>227</v>
      </c>
      <c r="C248" s="190">
        <f>'400m'!C36</f>
        <v>0</v>
      </c>
      <c r="D248" s="192">
        <f>'400m'!D36</f>
        <v>0</v>
      </c>
      <c r="E248" s="192">
        <f>'400m'!E36</f>
        <v>0</v>
      </c>
      <c r="F248" s="193">
        <f>'400m'!F36</f>
        <v>0</v>
      </c>
      <c r="G248" s="191">
        <f>'400m'!A36</f>
        <v>29</v>
      </c>
      <c r="H248" s="147" t="s">
        <v>212</v>
      </c>
      <c r="I248" s="185"/>
      <c r="J248" s="142" t="str">
        <f>BİLGİLERİ!$F$21</f>
        <v>Genç Erkekler Dekatlon</v>
      </c>
      <c r="K248" s="186" t="str">
        <f t="shared" si="10"/>
        <v>Ankara-Çoklu Branşlar Federasyon Deneme Yarışmaları</v>
      </c>
      <c r="L248" s="146" t="str">
        <f>'400m'!N$4</f>
        <v>14 Haziran 2014 - 18.25</v>
      </c>
      <c r="M248" s="146" t="s">
        <v>290</v>
      </c>
    </row>
    <row r="249" spans="1:13" ht="24.75" customHeight="1">
      <c r="A249" s="140">
        <v>766</v>
      </c>
      <c r="B249" s="188" t="s">
        <v>227</v>
      </c>
      <c r="C249" s="190">
        <f>'400m'!C37</f>
        <v>0</v>
      </c>
      <c r="D249" s="192">
        <f>'400m'!D37</f>
        <v>0</v>
      </c>
      <c r="E249" s="192">
        <f>'400m'!E37</f>
        <v>0</v>
      </c>
      <c r="F249" s="193">
        <f>'400m'!F37</f>
        <v>0</v>
      </c>
      <c r="G249" s="191">
        <f>'400m'!A37</f>
        <v>30</v>
      </c>
      <c r="H249" s="147" t="s">
        <v>212</v>
      </c>
      <c r="I249" s="185"/>
      <c r="J249" s="142" t="str">
        <f>BİLGİLERİ!$F$21</f>
        <v>Genç Erkekler Dekatlon</v>
      </c>
      <c r="K249" s="186" t="str">
        <f t="shared" si="10"/>
        <v>Ankara-Çoklu Branşlar Federasyon Deneme Yarışmaları</v>
      </c>
      <c r="L249" s="146" t="str">
        <f>'400m'!N$4</f>
        <v>14 Haziran 2014 - 18.25</v>
      </c>
      <c r="M249" s="146" t="s">
        <v>290</v>
      </c>
    </row>
    <row r="250" spans="1:13" ht="24.75" customHeight="1">
      <c r="A250" s="140">
        <v>767</v>
      </c>
      <c r="B250" s="188" t="s">
        <v>227</v>
      </c>
      <c r="C250" s="190">
        <f>'400m'!C38</f>
        <v>0</v>
      </c>
      <c r="D250" s="192">
        <f>'400m'!D38</f>
        <v>0</v>
      </c>
      <c r="E250" s="192">
        <f>'400m'!E38</f>
        <v>0</v>
      </c>
      <c r="F250" s="193">
        <f>'400m'!F38</f>
        <v>0</v>
      </c>
      <c r="G250" s="191">
        <f>'400m'!A38</f>
        <v>31</v>
      </c>
      <c r="H250" s="147" t="s">
        <v>212</v>
      </c>
      <c r="I250" s="185"/>
      <c r="J250" s="142" t="str">
        <f>BİLGİLERİ!$F$21</f>
        <v>Genç Erkekler Dekatlon</v>
      </c>
      <c r="K250" s="186" t="str">
        <f t="shared" si="10"/>
        <v>Ankara-Çoklu Branşlar Federasyon Deneme Yarışmaları</v>
      </c>
      <c r="L250" s="146" t="str">
        <f>'400m'!N$4</f>
        <v>14 Haziran 2014 - 18.25</v>
      </c>
      <c r="M250" s="146" t="s">
        <v>290</v>
      </c>
    </row>
    <row r="251" spans="1:13" ht="24.75" customHeight="1">
      <c r="A251" s="140">
        <v>768</v>
      </c>
      <c r="B251" s="188" t="s">
        <v>227</v>
      </c>
      <c r="C251" s="190">
        <f>'400m'!C39</f>
        <v>0</v>
      </c>
      <c r="D251" s="192">
        <f>'400m'!D39</f>
        <v>0</v>
      </c>
      <c r="E251" s="192">
        <f>'400m'!E39</f>
        <v>0</v>
      </c>
      <c r="F251" s="193">
        <f>'400m'!F39</f>
        <v>0</v>
      </c>
      <c r="G251" s="191">
        <f>'400m'!A39</f>
        <v>32</v>
      </c>
      <c r="H251" s="147" t="s">
        <v>212</v>
      </c>
      <c r="I251" s="185"/>
      <c r="J251" s="142" t="str">
        <f>BİLGİLERİ!$F$21</f>
        <v>Genç Erkekler Dekatlon</v>
      </c>
      <c r="K251" s="186" t="str">
        <f t="shared" si="10"/>
        <v>Ankara-Çoklu Branşlar Federasyon Deneme Yarışmaları</v>
      </c>
      <c r="L251" s="146" t="str">
        <f>'400m'!N$4</f>
        <v>14 Haziran 2014 - 18.25</v>
      </c>
      <c r="M251" s="146" t="s">
        <v>290</v>
      </c>
    </row>
    <row r="252" spans="1:13" ht="24.75" customHeight="1">
      <c r="A252" s="140">
        <v>769</v>
      </c>
      <c r="B252" s="188" t="s">
        <v>227</v>
      </c>
      <c r="C252" s="190">
        <f>'400m'!C40</f>
        <v>0</v>
      </c>
      <c r="D252" s="192">
        <f>'400m'!D40</f>
        <v>0</v>
      </c>
      <c r="E252" s="192">
        <f>'400m'!E40</f>
        <v>0</v>
      </c>
      <c r="F252" s="193">
        <f>'400m'!F40</f>
        <v>0</v>
      </c>
      <c r="G252" s="191">
        <f>'400m'!A40</f>
        <v>33</v>
      </c>
      <c r="H252" s="147" t="s">
        <v>212</v>
      </c>
      <c r="I252" s="185"/>
      <c r="J252" s="142" t="str">
        <f>BİLGİLERİ!$F$21</f>
        <v>Genç Erkekler Dekatlon</v>
      </c>
      <c r="K252" s="186" t="str">
        <f t="shared" si="10"/>
        <v>Ankara-Çoklu Branşlar Federasyon Deneme Yarışmaları</v>
      </c>
      <c r="L252" s="146" t="str">
        <f>'400m'!N$4</f>
        <v>14 Haziran 2014 - 18.25</v>
      </c>
      <c r="M252" s="146" t="s">
        <v>290</v>
      </c>
    </row>
    <row r="253" spans="1:13" ht="24.75" customHeight="1">
      <c r="A253" s="140">
        <v>770</v>
      </c>
      <c r="B253" s="188" t="s">
        <v>227</v>
      </c>
      <c r="C253" s="190">
        <f>'400m'!C41</f>
        <v>0</v>
      </c>
      <c r="D253" s="192">
        <f>'400m'!D41</f>
        <v>0</v>
      </c>
      <c r="E253" s="192">
        <f>'400m'!E41</f>
        <v>0</v>
      </c>
      <c r="F253" s="193">
        <f>'400m'!F41</f>
        <v>0</v>
      </c>
      <c r="G253" s="191">
        <f>'400m'!A41</f>
        <v>34</v>
      </c>
      <c r="H253" s="147" t="s">
        <v>212</v>
      </c>
      <c r="I253" s="185"/>
      <c r="J253" s="142" t="str">
        <f>BİLGİLERİ!$F$21</f>
        <v>Genç Erkekler Dekatlon</v>
      </c>
      <c r="K253" s="186" t="str">
        <f t="shared" si="10"/>
        <v>Ankara-Çoklu Branşlar Federasyon Deneme Yarışmaları</v>
      </c>
      <c r="L253" s="146" t="str">
        <f>'400m'!N$4</f>
        <v>14 Haziran 2014 - 18.25</v>
      </c>
      <c r="M253" s="146" t="s">
        <v>290</v>
      </c>
    </row>
    <row r="254" spans="1:13" ht="24.75" customHeight="1">
      <c r="A254" s="140">
        <v>771</v>
      </c>
      <c r="B254" s="149" t="s">
        <v>213</v>
      </c>
      <c r="C254" s="141">
        <f>Sırık!D8</f>
        <v>35094</v>
      </c>
      <c r="D254" s="145" t="str">
        <f>Sırık!E8</f>
        <v>YAĞIZ ERDOĞAN</v>
      </c>
      <c r="E254" s="145" t="str">
        <f>Sırık!F8</f>
        <v>İSTANBUL</v>
      </c>
      <c r="F254" s="170">
        <f>Sırık!AF8</f>
        <v>240</v>
      </c>
      <c r="G254" s="143">
        <f>Sırık!A8</f>
        <v>1</v>
      </c>
      <c r="H254" s="142" t="s">
        <v>213</v>
      </c>
      <c r="I254" s="147"/>
      <c r="J254" s="142" t="str">
        <f>BİLGİLERİ!$F$21</f>
        <v>Genç Erkekler Dekatlon</v>
      </c>
      <c r="K254" s="145" t="str">
        <f t="shared" si="10"/>
        <v>Ankara-Çoklu Branşlar Federasyon Deneme Yarışmaları</v>
      </c>
      <c r="L254" s="146" t="e">
        <f>Sırık!#REF!</f>
        <v>#REF!</v>
      </c>
      <c r="M254" s="146" t="s">
        <v>290</v>
      </c>
    </row>
    <row r="255" spans="1:13" ht="24.75" customHeight="1">
      <c r="A255" s="140">
        <v>772</v>
      </c>
      <c r="B255" s="149" t="s">
        <v>213</v>
      </c>
      <c r="C255" s="141">
        <f>Sırık!D9</f>
        <v>35678</v>
      </c>
      <c r="D255" s="145" t="str">
        <f>Sırık!E9</f>
        <v>YUNUS EMRE TANYILDIZI</v>
      </c>
      <c r="E255" s="145" t="str">
        <f>Sırık!F9</f>
        <v>ELAZIĞ</v>
      </c>
      <c r="F255" s="170">
        <f>Sırık!AF9</f>
        <v>220</v>
      </c>
      <c r="G255" s="143">
        <f>Sırık!A9</f>
        <v>2</v>
      </c>
      <c r="H255" s="142" t="s">
        <v>213</v>
      </c>
      <c r="I255" s="147"/>
      <c r="J255" s="142" t="str">
        <f>BİLGİLERİ!$F$21</f>
        <v>Genç Erkekler Dekatlon</v>
      </c>
      <c r="K255" s="145" t="str">
        <f aca="true" t="shared" si="11" ref="K255:K278">CONCATENATE(K$1,"-",A$1)</f>
        <v>Ankara-Çoklu Branşlar Federasyon Deneme Yarışmaları</v>
      </c>
      <c r="L255" s="146" t="e">
        <f>Sırık!#REF!</f>
        <v>#REF!</v>
      </c>
      <c r="M255" s="146" t="s">
        <v>290</v>
      </c>
    </row>
    <row r="256" spans="1:13" ht="24.75" customHeight="1">
      <c r="A256" s="140">
        <v>773</v>
      </c>
      <c r="B256" s="149" t="s">
        <v>213</v>
      </c>
      <c r="C256" s="141">
        <f>Sırık!D10</f>
        <v>0</v>
      </c>
      <c r="D256" s="145">
        <f>Sırık!E10</f>
        <v>0</v>
      </c>
      <c r="E256" s="145">
        <f>Sırık!F10</f>
        <v>0</v>
      </c>
      <c r="F256" s="170">
        <f>Sırık!AF10</f>
        <v>0</v>
      </c>
      <c r="G256" s="143">
        <f>Sırık!A10</f>
        <v>0</v>
      </c>
      <c r="H256" s="142" t="s">
        <v>213</v>
      </c>
      <c r="I256" s="147"/>
      <c r="J256" s="142" t="str">
        <f>BİLGİLERİ!$F$21</f>
        <v>Genç Erkekler Dekatlon</v>
      </c>
      <c r="K256" s="145" t="str">
        <f t="shared" si="11"/>
        <v>Ankara-Çoklu Branşlar Federasyon Deneme Yarışmaları</v>
      </c>
      <c r="L256" s="146" t="e">
        <f>Sırık!#REF!</f>
        <v>#REF!</v>
      </c>
      <c r="M256" s="146" t="s">
        <v>290</v>
      </c>
    </row>
    <row r="257" spans="1:13" ht="24.75" customHeight="1">
      <c r="A257" s="140">
        <v>774</v>
      </c>
      <c r="B257" s="149" t="s">
        <v>213</v>
      </c>
      <c r="C257" s="141">
        <f>Sırık!D11</f>
        <v>0</v>
      </c>
      <c r="D257" s="145">
        <f>Sırık!E11</f>
        <v>0</v>
      </c>
      <c r="E257" s="145">
        <f>Sırık!F11</f>
        <v>0</v>
      </c>
      <c r="F257" s="170">
        <f>Sırık!AF11</f>
        <v>0</v>
      </c>
      <c r="G257" s="143">
        <f>Sırık!A11</f>
        <v>0</v>
      </c>
      <c r="H257" s="142" t="s">
        <v>213</v>
      </c>
      <c r="I257" s="147"/>
      <c r="J257" s="142" t="str">
        <f>BİLGİLERİ!$F$21</f>
        <v>Genç Erkekler Dekatlon</v>
      </c>
      <c r="K257" s="145" t="str">
        <f t="shared" si="11"/>
        <v>Ankara-Çoklu Branşlar Federasyon Deneme Yarışmaları</v>
      </c>
      <c r="L257" s="146" t="e">
        <f>Sırık!#REF!</f>
        <v>#REF!</v>
      </c>
      <c r="M257" s="146" t="s">
        <v>290</v>
      </c>
    </row>
    <row r="258" spans="1:13" ht="24.75" customHeight="1">
      <c r="A258" s="140">
        <v>775</v>
      </c>
      <c r="B258" s="149" t="s">
        <v>213</v>
      </c>
      <c r="C258" s="141">
        <f>Sırık!D12</f>
        <v>0</v>
      </c>
      <c r="D258" s="145">
        <f>Sırık!E12</f>
        <v>0</v>
      </c>
      <c r="E258" s="145">
        <f>Sırık!F12</f>
        <v>0</v>
      </c>
      <c r="F258" s="170">
        <f>Sırık!AF12</f>
        <v>0</v>
      </c>
      <c r="G258" s="143">
        <f>Sırık!A12</f>
        <v>0</v>
      </c>
      <c r="H258" s="142" t="s">
        <v>213</v>
      </c>
      <c r="I258" s="147"/>
      <c r="J258" s="142" t="str">
        <f>BİLGİLERİ!$F$21</f>
        <v>Genç Erkekler Dekatlon</v>
      </c>
      <c r="K258" s="145" t="str">
        <f t="shared" si="11"/>
        <v>Ankara-Çoklu Branşlar Federasyon Deneme Yarışmaları</v>
      </c>
      <c r="L258" s="146" t="e">
        <f>Sırık!#REF!</f>
        <v>#REF!</v>
      </c>
      <c r="M258" s="146" t="s">
        <v>290</v>
      </c>
    </row>
    <row r="259" spans="1:13" ht="24.75" customHeight="1">
      <c r="A259" s="140">
        <v>776</v>
      </c>
      <c r="B259" s="149" t="s">
        <v>213</v>
      </c>
      <c r="C259" s="141">
        <f>Sırık!D13</f>
        <v>0</v>
      </c>
      <c r="D259" s="145">
        <f>Sırık!E13</f>
        <v>0</v>
      </c>
      <c r="E259" s="145">
        <f>Sırık!F13</f>
        <v>0</v>
      </c>
      <c r="F259" s="170">
        <f>Sırık!AF13</f>
        <v>0</v>
      </c>
      <c r="G259" s="143">
        <f>Sırık!A13</f>
        <v>0</v>
      </c>
      <c r="H259" s="142" t="s">
        <v>213</v>
      </c>
      <c r="I259" s="147"/>
      <c r="J259" s="142" t="str">
        <f>BİLGİLERİ!$F$21</f>
        <v>Genç Erkekler Dekatlon</v>
      </c>
      <c r="K259" s="145" t="str">
        <f t="shared" si="11"/>
        <v>Ankara-Çoklu Branşlar Federasyon Deneme Yarışmaları</v>
      </c>
      <c r="L259" s="146" t="e">
        <f>Sırık!#REF!</f>
        <v>#REF!</v>
      </c>
      <c r="M259" s="146" t="s">
        <v>290</v>
      </c>
    </row>
    <row r="260" spans="1:13" ht="24.75" customHeight="1">
      <c r="A260" s="140">
        <v>777</v>
      </c>
      <c r="B260" s="149" t="s">
        <v>213</v>
      </c>
      <c r="C260" s="141">
        <f>Sırık!D14</f>
        <v>0</v>
      </c>
      <c r="D260" s="145">
        <f>Sırık!E14</f>
        <v>0</v>
      </c>
      <c r="E260" s="145">
        <f>Sırık!F14</f>
        <v>0</v>
      </c>
      <c r="F260" s="170">
        <f>Sırık!AF14</f>
        <v>0</v>
      </c>
      <c r="G260" s="143">
        <f>Sırık!A14</f>
        <v>0</v>
      </c>
      <c r="H260" s="142" t="s">
        <v>213</v>
      </c>
      <c r="I260" s="147"/>
      <c r="J260" s="142" t="str">
        <f>BİLGİLERİ!$F$21</f>
        <v>Genç Erkekler Dekatlon</v>
      </c>
      <c r="K260" s="145" t="str">
        <f t="shared" si="11"/>
        <v>Ankara-Çoklu Branşlar Federasyon Deneme Yarışmaları</v>
      </c>
      <c r="L260" s="146" t="e">
        <f>Sırık!#REF!</f>
        <v>#REF!</v>
      </c>
      <c r="M260" s="146" t="s">
        <v>290</v>
      </c>
    </row>
    <row r="261" spans="1:13" ht="24.75" customHeight="1">
      <c r="A261" s="140">
        <v>778</v>
      </c>
      <c r="B261" s="149" t="s">
        <v>213</v>
      </c>
      <c r="C261" s="141">
        <f>Sırık!D15</f>
        <v>0</v>
      </c>
      <c r="D261" s="145">
        <f>Sırık!E15</f>
        <v>0</v>
      </c>
      <c r="E261" s="145">
        <f>Sırık!F15</f>
        <v>0</v>
      </c>
      <c r="F261" s="170">
        <f>Sırık!AF15</f>
        <v>0</v>
      </c>
      <c r="G261" s="143">
        <f>Sırık!A15</f>
        <v>0</v>
      </c>
      <c r="H261" s="142" t="s">
        <v>213</v>
      </c>
      <c r="I261" s="147"/>
      <c r="J261" s="142" t="str">
        <f>BİLGİLERİ!$F$21</f>
        <v>Genç Erkekler Dekatlon</v>
      </c>
      <c r="K261" s="145" t="str">
        <f t="shared" si="11"/>
        <v>Ankara-Çoklu Branşlar Federasyon Deneme Yarışmaları</v>
      </c>
      <c r="L261" s="146" t="e">
        <f>Sırık!#REF!</f>
        <v>#REF!</v>
      </c>
      <c r="M261" s="146" t="s">
        <v>290</v>
      </c>
    </row>
    <row r="262" spans="1:13" ht="24.75" customHeight="1">
      <c r="A262" s="140">
        <v>779</v>
      </c>
      <c r="B262" s="149" t="s">
        <v>213</v>
      </c>
      <c r="C262" s="141">
        <f>Sırık!D16</f>
        <v>0</v>
      </c>
      <c r="D262" s="145">
        <f>Sırık!E16</f>
        <v>0</v>
      </c>
      <c r="E262" s="145">
        <f>Sırık!F16</f>
        <v>0</v>
      </c>
      <c r="F262" s="170">
        <f>Sırık!AF16</f>
        <v>0</v>
      </c>
      <c r="G262" s="143">
        <f>Sırık!A16</f>
        <v>0</v>
      </c>
      <c r="H262" s="142" t="s">
        <v>213</v>
      </c>
      <c r="I262" s="147"/>
      <c r="J262" s="142" t="str">
        <f>BİLGİLERİ!$F$21</f>
        <v>Genç Erkekler Dekatlon</v>
      </c>
      <c r="K262" s="145" t="str">
        <f t="shared" si="11"/>
        <v>Ankara-Çoklu Branşlar Federasyon Deneme Yarışmaları</v>
      </c>
      <c r="L262" s="146" t="e">
        <f>Sırık!#REF!</f>
        <v>#REF!</v>
      </c>
      <c r="M262" s="146" t="s">
        <v>290</v>
      </c>
    </row>
    <row r="263" spans="1:13" ht="24.75" customHeight="1">
      <c r="A263" s="140">
        <v>780</v>
      </c>
      <c r="B263" s="149" t="s">
        <v>213</v>
      </c>
      <c r="C263" s="141">
        <f>Sırık!D17</f>
        <v>0</v>
      </c>
      <c r="D263" s="145">
        <f>Sırık!E17</f>
        <v>0</v>
      </c>
      <c r="E263" s="145">
        <f>Sırık!F17</f>
        <v>0</v>
      </c>
      <c r="F263" s="170">
        <f>Sırık!AF17</f>
        <v>0</v>
      </c>
      <c r="G263" s="143">
        <f>Sırık!A17</f>
        <v>0</v>
      </c>
      <c r="H263" s="142" t="s">
        <v>213</v>
      </c>
      <c r="I263" s="147"/>
      <c r="J263" s="142" t="str">
        <f>BİLGİLERİ!$F$21</f>
        <v>Genç Erkekler Dekatlon</v>
      </c>
      <c r="K263" s="145" t="str">
        <f t="shared" si="11"/>
        <v>Ankara-Çoklu Branşlar Federasyon Deneme Yarışmaları</v>
      </c>
      <c r="L263" s="146" t="e">
        <f>Sırık!#REF!</f>
        <v>#REF!</v>
      </c>
      <c r="M263" s="146" t="s">
        <v>290</v>
      </c>
    </row>
    <row r="264" spans="1:13" ht="24.75" customHeight="1">
      <c r="A264" s="140">
        <v>781</v>
      </c>
      <c r="B264" s="149" t="s">
        <v>213</v>
      </c>
      <c r="C264" s="141">
        <f>Sırık!D18</f>
        <v>0</v>
      </c>
      <c r="D264" s="145">
        <f>Sırık!E18</f>
        <v>0</v>
      </c>
      <c r="E264" s="145">
        <f>Sırık!F18</f>
        <v>0</v>
      </c>
      <c r="F264" s="170">
        <f>Sırık!AF18</f>
        <v>0</v>
      </c>
      <c r="G264" s="143">
        <f>Sırık!A18</f>
        <v>0</v>
      </c>
      <c r="H264" s="142" t="s">
        <v>213</v>
      </c>
      <c r="I264" s="147"/>
      <c r="J264" s="142" t="str">
        <f>BİLGİLERİ!$F$21</f>
        <v>Genç Erkekler Dekatlon</v>
      </c>
      <c r="K264" s="145" t="str">
        <f t="shared" si="11"/>
        <v>Ankara-Çoklu Branşlar Federasyon Deneme Yarışmaları</v>
      </c>
      <c r="L264" s="146" t="e">
        <f>Sırık!#REF!</f>
        <v>#REF!</v>
      </c>
      <c r="M264" s="146" t="s">
        <v>290</v>
      </c>
    </row>
    <row r="265" spans="1:13" ht="24.75" customHeight="1">
      <c r="A265" s="140">
        <v>782</v>
      </c>
      <c r="B265" s="149" t="s">
        <v>213</v>
      </c>
      <c r="C265" s="141">
        <f>Sırık!D19</f>
        <v>0</v>
      </c>
      <c r="D265" s="145">
        <f>Sırık!E19</f>
        <v>0</v>
      </c>
      <c r="E265" s="145">
        <f>Sırık!F19</f>
        <v>0</v>
      </c>
      <c r="F265" s="170">
        <f>Sırık!AF19</f>
        <v>0</v>
      </c>
      <c r="G265" s="143">
        <f>Sırık!A19</f>
        <v>0</v>
      </c>
      <c r="H265" s="142" t="s">
        <v>213</v>
      </c>
      <c r="I265" s="147"/>
      <c r="J265" s="142" t="str">
        <f>BİLGİLERİ!$F$21</f>
        <v>Genç Erkekler Dekatlon</v>
      </c>
      <c r="K265" s="145" t="str">
        <f t="shared" si="11"/>
        <v>Ankara-Çoklu Branşlar Federasyon Deneme Yarışmaları</v>
      </c>
      <c r="L265" s="146" t="e">
        <f>Sırık!#REF!</f>
        <v>#REF!</v>
      </c>
      <c r="M265" s="146" t="s">
        <v>290</v>
      </c>
    </row>
    <row r="266" spans="1:13" ht="24.75" customHeight="1">
      <c r="A266" s="140">
        <v>783</v>
      </c>
      <c r="B266" s="149" t="s">
        <v>213</v>
      </c>
      <c r="C266" s="141">
        <f>Sırık!D20</f>
        <v>0</v>
      </c>
      <c r="D266" s="145">
        <f>Sırık!E20</f>
        <v>0</v>
      </c>
      <c r="E266" s="145">
        <f>Sırık!F20</f>
        <v>0</v>
      </c>
      <c r="F266" s="170">
        <f>Sırık!AF20</f>
        <v>0</v>
      </c>
      <c r="G266" s="143">
        <f>Sırık!A20</f>
        <v>0</v>
      </c>
      <c r="H266" s="142" t="s">
        <v>213</v>
      </c>
      <c r="I266" s="147"/>
      <c r="J266" s="142" t="str">
        <f>BİLGİLERİ!$F$21</f>
        <v>Genç Erkekler Dekatlon</v>
      </c>
      <c r="K266" s="145" t="str">
        <f t="shared" si="11"/>
        <v>Ankara-Çoklu Branşlar Federasyon Deneme Yarışmaları</v>
      </c>
      <c r="L266" s="146" t="e">
        <f>Sırık!#REF!</f>
        <v>#REF!</v>
      </c>
      <c r="M266" s="146" t="s">
        <v>290</v>
      </c>
    </row>
    <row r="267" spans="1:13" ht="24.75" customHeight="1">
      <c r="A267" s="140">
        <v>784</v>
      </c>
      <c r="B267" s="149" t="s">
        <v>213</v>
      </c>
      <c r="C267" s="141">
        <f>Sırık!D21</f>
        <v>0</v>
      </c>
      <c r="D267" s="145">
        <f>Sırık!E21</f>
        <v>0</v>
      </c>
      <c r="E267" s="145">
        <f>Sırık!F21</f>
        <v>0</v>
      </c>
      <c r="F267" s="170">
        <f>Sırık!AF21</f>
        <v>0</v>
      </c>
      <c r="G267" s="143">
        <f>Sırık!A21</f>
        <v>0</v>
      </c>
      <c r="H267" s="142" t="s">
        <v>213</v>
      </c>
      <c r="I267" s="147"/>
      <c r="J267" s="142" t="str">
        <f>BİLGİLERİ!$F$21</f>
        <v>Genç Erkekler Dekatlon</v>
      </c>
      <c r="K267" s="145" t="str">
        <f t="shared" si="11"/>
        <v>Ankara-Çoklu Branşlar Federasyon Deneme Yarışmaları</v>
      </c>
      <c r="L267" s="146" t="e">
        <f>Sırık!#REF!</f>
        <v>#REF!</v>
      </c>
      <c r="M267" s="146" t="s">
        <v>290</v>
      </c>
    </row>
    <row r="268" spans="1:13" ht="24.75" customHeight="1">
      <c r="A268" s="140">
        <v>785</v>
      </c>
      <c r="B268" s="149" t="s">
        <v>213</v>
      </c>
      <c r="C268" s="141">
        <f>Sırık!D22</f>
        <v>0</v>
      </c>
      <c r="D268" s="145">
        <f>Sırık!E22</f>
        <v>0</v>
      </c>
      <c r="E268" s="145">
        <f>Sırık!F22</f>
        <v>0</v>
      </c>
      <c r="F268" s="170">
        <f>Sırık!AF22</f>
        <v>0</v>
      </c>
      <c r="G268" s="143">
        <f>Sırık!A22</f>
        <v>0</v>
      </c>
      <c r="H268" s="142" t="s">
        <v>213</v>
      </c>
      <c r="I268" s="147"/>
      <c r="J268" s="142" t="str">
        <f>BİLGİLERİ!$F$21</f>
        <v>Genç Erkekler Dekatlon</v>
      </c>
      <c r="K268" s="145" t="str">
        <f t="shared" si="11"/>
        <v>Ankara-Çoklu Branşlar Federasyon Deneme Yarışmaları</v>
      </c>
      <c r="L268" s="146" t="e">
        <f>Sırık!#REF!</f>
        <v>#REF!</v>
      </c>
      <c r="M268" s="146" t="s">
        <v>290</v>
      </c>
    </row>
    <row r="269" spans="1:13" ht="24.75" customHeight="1">
      <c r="A269" s="140">
        <v>786</v>
      </c>
      <c r="B269" s="149" t="s">
        <v>213</v>
      </c>
      <c r="C269" s="141">
        <f>Sırık!D23</f>
        <v>0</v>
      </c>
      <c r="D269" s="145">
        <f>Sırık!E23</f>
        <v>0</v>
      </c>
      <c r="E269" s="145">
        <f>Sırık!F23</f>
        <v>0</v>
      </c>
      <c r="F269" s="170">
        <f>Sırık!AF23</f>
        <v>0</v>
      </c>
      <c r="G269" s="143">
        <f>Sırık!A23</f>
        <v>0</v>
      </c>
      <c r="H269" s="142" t="s">
        <v>213</v>
      </c>
      <c r="I269" s="147"/>
      <c r="J269" s="142" t="str">
        <f>BİLGİLERİ!$F$21</f>
        <v>Genç Erkekler Dekatlon</v>
      </c>
      <c r="K269" s="145" t="str">
        <f t="shared" si="11"/>
        <v>Ankara-Çoklu Branşlar Federasyon Deneme Yarışmaları</v>
      </c>
      <c r="L269" s="146" t="e">
        <f>Sırık!#REF!</f>
        <v>#REF!</v>
      </c>
      <c r="M269" s="146" t="s">
        <v>290</v>
      </c>
    </row>
    <row r="270" spans="1:13" ht="24.75" customHeight="1">
      <c r="A270" s="140">
        <v>787</v>
      </c>
      <c r="B270" s="149" t="s">
        <v>213</v>
      </c>
      <c r="C270" s="141">
        <f>Sırık!D24</f>
        <v>0</v>
      </c>
      <c r="D270" s="145">
        <f>Sırık!E24</f>
        <v>0</v>
      </c>
      <c r="E270" s="145">
        <f>Sırık!F24</f>
        <v>0</v>
      </c>
      <c r="F270" s="170">
        <f>Sırık!AF24</f>
        <v>0</v>
      </c>
      <c r="G270" s="143">
        <f>Sırık!A24</f>
        <v>0</v>
      </c>
      <c r="H270" s="142" t="s">
        <v>213</v>
      </c>
      <c r="I270" s="147"/>
      <c r="J270" s="142" t="str">
        <f>BİLGİLERİ!$F$21</f>
        <v>Genç Erkekler Dekatlon</v>
      </c>
      <c r="K270" s="145" t="str">
        <f t="shared" si="11"/>
        <v>Ankara-Çoklu Branşlar Federasyon Deneme Yarışmaları</v>
      </c>
      <c r="L270" s="146" t="e">
        <f>Sırık!#REF!</f>
        <v>#REF!</v>
      </c>
      <c r="M270" s="146" t="s">
        <v>290</v>
      </c>
    </row>
    <row r="271" spans="1:13" ht="24.75" customHeight="1">
      <c r="A271" s="140">
        <v>788</v>
      </c>
      <c r="B271" s="149" t="s">
        <v>213</v>
      </c>
      <c r="C271" s="141">
        <f>Sırık!D25</f>
        <v>0</v>
      </c>
      <c r="D271" s="145">
        <f>Sırık!E25</f>
        <v>0</v>
      </c>
      <c r="E271" s="145">
        <f>Sırık!F25</f>
        <v>0</v>
      </c>
      <c r="F271" s="170">
        <f>Sırık!AF25</f>
        <v>0</v>
      </c>
      <c r="G271" s="143">
        <f>Sırık!A25</f>
        <v>0</v>
      </c>
      <c r="H271" s="142" t="s">
        <v>213</v>
      </c>
      <c r="I271" s="147"/>
      <c r="J271" s="142" t="str">
        <f>BİLGİLERİ!$F$21</f>
        <v>Genç Erkekler Dekatlon</v>
      </c>
      <c r="K271" s="145" t="str">
        <f t="shared" si="11"/>
        <v>Ankara-Çoklu Branşlar Federasyon Deneme Yarışmaları</v>
      </c>
      <c r="L271" s="146" t="e">
        <f>Sırık!#REF!</f>
        <v>#REF!</v>
      </c>
      <c r="M271" s="146" t="s">
        <v>290</v>
      </c>
    </row>
    <row r="272" spans="1:13" ht="24.75" customHeight="1">
      <c r="A272" s="140">
        <v>789</v>
      </c>
      <c r="B272" s="149" t="s">
        <v>213</v>
      </c>
      <c r="C272" s="141">
        <f>Sırık!D26</f>
        <v>0</v>
      </c>
      <c r="D272" s="145">
        <f>Sırık!E26</f>
        <v>0</v>
      </c>
      <c r="E272" s="145">
        <f>Sırık!F26</f>
        <v>0</v>
      </c>
      <c r="F272" s="170">
        <f>Sırık!AF26</f>
        <v>0</v>
      </c>
      <c r="G272" s="143">
        <f>Sırık!A26</f>
        <v>0</v>
      </c>
      <c r="H272" s="142" t="s">
        <v>213</v>
      </c>
      <c r="I272" s="147"/>
      <c r="J272" s="142" t="str">
        <f>BİLGİLERİ!$F$21</f>
        <v>Genç Erkekler Dekatlon</v>
      </c>
      <c r="K272" s="145" t="str">
        <f t="shared" si="11"/>
        <v>Ankara-Çoklu Branşlar Federasyon Deneme Yarışmaları</v>
      </c>
      <c r="L272" s="146" t="e">
        <f>Sırık!#REF!</f>
        <v>#REF!</v>
      </c>
      <c r="M272" s="146" t="s">
        <v>290</v>
      </c>
    </row>
    <row r="273" spans="1:13" ht="24.75" customHeight="1">
      <c r="A273" s="140">
        <v>790</v>
      </c>
      <c r="B273" s="149" t="s">
        <v>213</v>
      </c>
      <c r="C273" s="141">
        <f>Sırık!D27</f>
        <v>0</v>
      </c>
      <c r="D273" s="145">
        <f>Sırık!E27</f>
        <v>0</v>
      </c>
      <c r="E273" s="145">
        <f>Sırık!F27</f>
        <v>0</v>
      </c>
      <c r="F273" s="170">
        <f>Sırık!AF27</f>
        <v>0</v>
      </c>
      <c r="G273" s="143">
        <f>Sırık!A27</f>
        <v>0</v>
      </c>
      <c r="H273" s="142" t="s">
        <v>213</v>
      </c>
      <c r="I273" s="147"/>
      <c r="J273" s="142" t="str">
        <f>BİLGİLERİ!$F$21</f>
        <v>Genç Erkekler Dekatlon</v>
      </c>
      <c r="K273" s="145" t="str">
        <f t="shared" si="11"/>
        <v>Ankara-Çoklu Branşlar Federasyon Deneme Yarışmaları</v>
      </c>
      <c r="L273" s="146" t="e">
        <f>Sırık!#REF!</f>
        <v>#REF!</v>
      </c>
      <c r="M273" s="146" t="s">
        <v>290</v>
      </c>
    </row>
    <row r="274" spans="1:13" ht="24.75" customHeight="1">
      <c r="A274" s="140">
        <v>791</v>
      </c>
      <c r="B274" s="149" t="s">
        <v>213</v>
      </c>
      <c r="C274" s="141">
        <f>Sırık!D28</f>
        <v>0</v>
      </c>
      <c r="D274" s="145">
        <f>Sırık!E28</f>
        <v>0</v>
      </c>
      <c r="E274" s="145">
        <f>Sırık!F28</f>
        <v>0</v>
      </c>
      <c r="F274" s="170">
        <f>Sırık!AF28</f>
        <v>0</v>
      </c>
      <c r="G274" s="143">
        <f>Sırık!A28</f>
        <v>0</v>
      </c>
      <c r="H274" s="142" t="s">
        <v>213</v>
      </c>
      <c r="I274" s="147"/>
      <c r="J274" s="142" t="str">
        <f>BİLGİLERİ!$F$21</f>
        <v>Genç Erkekler Dekatlon</v>
      </c>
      <c r="K274" s="145" t="str">
        <f t="shared" si="11"/>
        <v>Ankara-Çoklu Branşlar Federasyon Deneme Yarışmaları</v>
      </c>
      <c r="L274" s="146" t="e">
        <f>Sırık!#REF!</f>
        <v>#REF!</v>
      </c>
      <c r="M274" s="146" t="s">
        <v>290</v>
      </c>
    </row>
    <row r="275" spans="1:13" ht="24.75" customHeight="1">
      <c r="A275" s="140">
        <v>792</v>
      </c>
      <c r="B275" s="149" t="s">
        <v>213</v>
      </c>
      <c r="C275" s="141">
        <f>Sırık!D29</f>
        <v>0</v>
      </c>
      <c r="D275" s="145">
        <f>Sırık!E29</f>
        <v>0</v>
      </c>
      <c r="E275" s="145">
        <f>Sırık!F29</f>
        <v>0</v>
      </c>
      <c r="F275" s="170">
        <f>Sırık!AF29</f>
        <v>0</v>
      </c>
      <c r="G275" s="143">
        <f>Sırık!A29</f>
        <v>0</v>
      </c>
      <c r="H275" s="142" t="s">
        <v>213</v>
      </c>
      <c r="I275" s="147"/>
      <c r="J275" s="142" t="str">
        <f>BİLGİLERİ!$F$21</f>
        <v>Genç Erkekler Dekatlon</v>
      </c>
      <c r="K275" s="145" t="str">
        <f t="shared" si="11"/>
        <v>Ankara-Çoklu Branşlar Federasyon Deneme Yarışmaları</v>
      </c>
      <c r="L275" s="146" t="e">
        <f>Sırık!#REF!</f>
        <v>#REF!</v>
      </c>
      <c r="M275" s="146" t="s">
        <v>290</v>
      </c>
    </row>
    <row r="276" spans="1:13" ht="24.75" customHeight="1">
      <c r="A276" s="140">
        <v>793</v>
      </c>
      <c r="B276" s="149" t="s">
        <v>213</v>
      </c>
      <c r="C276" s="141">
        <f>Sırık!D30</f>
        <v>0</v>
      </c>
      <c r="D276" s="145">
        <f>Sırık!E30</f>
        <v>0</v>
      </c>
      <c r="E276" s="145">
        <f>Sırık!F30</f>
        <v>0</v>
      </c>
      <c r="F276" s="170">
        <f>Sırık!AF30</f>
        <v>0</v>
      </c>
      <c r="G276" s="143">
        <f>Sırık!A30</f>
        <v>0</v>
      </c>
      <c r="H276" s="142" t="s">
        <v>213</v>
      </c>
      <c r="I276" s="147"/>
      <c r="J276" s="142" t="str">
        <f>BİLGİLERİ!$F$21</f>
        <v>Genç Erkekler Dekatlon</v>
      </c>
      <c r="K276" s="145" t="str">
        <f t="shared" si="11"/>
        <v>Ankara-Çoklu Branşlar Federasyon Deneme Yarışmaları</v>
      </c>
      <c r="L276" s="146" t="e">
        <f>Sırık!#REF!</f>
        <v>#REF!</v>
      </c>
      <c r="M276" s="146" t="s">
        <v>290</v>
      </c>
    </row>
    <row r="277" spans="1:13" ht="24.75" customHeight="1">
      <c r="A277" s="140">
        <v>794</v>
      </c>
      <c r="B277" s="149" t="s">
        <v>213</v>
      </c>
      <c r="C277" s="141">
        <f>Sırık!D31</f>
        <v>0</v>
      </c>
      <c r="D277" s="145">
        <f>Sırık!E31</f>
        <v>0</v>
      </c>
      <c r="E277" s="145">
        <f>Sırık!F31</f>
        <v>0</v>
      </c>
      <c r="F277" s="170">
        <f>Sırık!AF31</f>
        <v>0</v>
      </c>
      <c r="G277" s="143">
        <f>Sırık!A31</f>
        <v>0</v>
      </c>
      <c r="H277" s="142" t="s">
        <v>213</v>
      </c>
      <c r="I277" s="147"/>
      <c r="J277" s="142" t="str">
        <f>BİLGİLERİ!$F$21</f>
        <v>Genç Erkekler Dekatlon</v>
      </c>
      <c r="K277" s="145" t="str">
        <f t="shared" si="11"/>
        <v>Ankara-Çoklu Branşlar Federasyon Deneme Yarışmaları</v>
      </c>
      <c r="L277" s="146" t="e">
        <f>Sırık!#REF!</f>
        <v>#REF!</v>
      </c>
      <c r="M277" s="146" t="s">
        <v>290</v>
      </c>
    </row>
    <row r="278" spans="1:13" ht="24.75" customHeight="1">
      <c r="A278" s="140">
        <v>795</v>
      </c>
      <c r="B278" s="149" t="s">
        <v>213</v>
      </c>
      <c r="C278" s="141">
        <f>Sırık!D32</f>
      </c>
      <c r="D278" s="145">
        <f>Sırık!E32</f>
      </c>
      <c r="E278" s="145">
        <f>Sırık!F32</f>
      </c>
      <c r="F278" s="170">
        <f>Sırık!AF32</f>
        <v>0</v>
      </c>
      <c r="G278" s="143">
        <f>Sırık!A32</f>
        <v>0</v>
      </c>
      <c r="H278" s="142" t="s">
        <v>213</v>
      </c>
      <c r="I278" s="147"/>
      <c r="J278" s="142" t="str">
        <f>BİLGİLERİ!$F$21</f>
        <v>Genç Erkekler Dekatlon</v>
      </c>
      <c r="K278" s="145" t="str">
        <f t="shared" si="11"/>
        <v>Ankara-Çoklu Branşlar Federasyon Deneme Yarışmaları</v>
      </c>
      <c r="L278" s="146" t="e">
        <f>Sırık!#REF!</f>
        <v>#REF!</v>
      </c>
      <c r="M278" s="146" t="s">
        <v>290</v>
      </c>
    </row>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sheetData>
  <sheetProtection/>
  <autoFilter ref="A2:M181"/>
  <mergeCells count="2">
    <mergeCell ref="L1:M1"/>
    <mergeCell ref="A1:J1"/>
  </mergeCells>
  <printOptions/>
  <pageMargins left="0.7" right="0.7" top="0.75" bottom="0.75" header="0.3" footer="0.3"/>
  <pageSetup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
      <selection activeCell="A27" sqref="A27:K27"/>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3"/>
      <c r="B1" s="154"/>
      <c r="C1" s="154"/>
      <c r="D1" s="154"/>
      <c r="E1" s="154"/>
      <c r="F1" s="154"/>
      <c r="G1" s="154"/>
      <c r="H1" s="154"/>
      <c r="I1" s="154"/>
      <c r="J1" s="154"/>
      <c r="K1" s="155"/>
    </row>
    <row r="2" spans="1:11" ht="116.25" customHeight="1">
      <c r="A2" s="331" t="str">
        <f>CONCATENATE("Atletizm Federasyonu","                                                                                                                                                                                                                                                   ",F20," ",,"Atletizm İl Temsilciliği")</f>
        <v>Atletizm Federasyonu                                                                                                                                                                                                                                                   Ankara Atletizm İl Temsilciliği</v>
      </c>
      <c r="B2" s="332"/>
      <c r="C2" s="332"/>
      <c r="D2" s="332"/>
      <c r="E2" s="332"/>
      <c r="F2" s="332"/>
      <c r="G2" s="332"/>
      <c r="H2" s="332"/>
      <c r="I2" s="332"/>
      <c r="J2" s="332"/>
      <c r="K2" s="333"/>
    </row>
    <row r="3" spans="1:11" ht="14.25">
      <c r="A3" s="156"/>
      <c r="B3" s="157"/>
      <c r="C3" s="157"/>
      <c r="D3" s="157"/>
      <c r="E3" s="157"/>
      <c r="F3" s="157"/>
      <c r="G3" s="157"/>
      <c r="H3" s="157"/>
      <c r="I3" s="157"/>
      <c r="J3" s="157"/>
      <c r="K3" s="158"/>
    </row>
    <row r="4" spans="1:11" ht="12.75">
      <c r="A4" s="159"/>
      <c r="B4" s="160"/>
      <c r="C4" s="160"/>
      <c r="D4" s="160"/>
      <c r="E4" s="160"/>
      <c r="F4" s="160"/>
      <c r="G4" s="160"/>
      <c r="H4" s="160"/>
      <c r="I4" s="160"/>
      <c r="J4" s="160"/>
      <c r="K4" s="161"/>
    </row>
    <row r="5" spans="1:11" ht="12.75">
      <c r="A5" s="159"/>
      <c r="B5" s="160"/>
      <c r="C5" s="160"/>
      <c r="D5" s="160"/>
      <c r="E5" s="160"/>
      <c r="F5" s="160"/>
      <c r="G5" s="160"/>
      <c r="H5" s="160"/>
      <c r="I5" s="160"/>
      <c r="J5" s="160"/>
      <c r="K5" s="161"/>
    </row>
    <row r="6" spans="1:11" ht="12.75">
      <c r="A6" s="159"/>
      <c r="B6" s="160"/>
      <c r="C6" s="160"/>
      <c r="D6" s="160"/>
      <c r="E6" s="160"/>
      <c r="F6" s="160"/>
      <c r="G6" s="160"/>
      <c r="H6" s="160"/>
      <c r="I6" s="160"/>
      <c r="J6" s="160"/>
      <c r="K6" s="161"/>
    </row>
    <row r="7" spans="1:11" ht="12.75">
      <c r="A7" s="159"/>
      <c r="B7" s="160"/>
      <c r="C7" s="160"/>
      <c r="D7" s="160"/>
      <c r="E7" s="160"/>
      <c r="F7" s="160"/>
      <c r="G7" s="160"/>
      <c r="H7" s="160"/>
      <c r="I7" s="160"/>
      <c r="J7" s="160"/>
      <c r="K7" s="161"/>
    </row>
    <row r="8" spans="1:11" ht="12.75">
      <c r="A8" s="159"/>
      <c r="B8" s="160"/>
      <c r="C8" s="160"/>
      <c r="D8" s="160"/>
      <c r="E8" s="160"/>
      <c r="F8" s="160"/>
      <c r="G8" s="160"/>
      <c r="H8" s="160"/>
      <c r="I8" s="160"/>
      <c r="J8" s="160"/>
      <c r="K8" s="161"/>
    </row>
    <row r="9" spans="1:11" ht="12.75">
      <c r="A9" s="159"/>
      <c r="B9" s="160"/>
      <c r="C9" s="160"/>
      <c r="D9" s="160"/>
      <c r="E9" s="160"/>
      <c r="F9" s="160"/>
      <c r="G9" s="160"/>
      <c r="H9" s="160"/>
      <c r="I9" s="160"/>
      <c r="J9" s="160"/>
      <c r="K9" s="161"/>
    </row>
    <row r="10" spans="1:11" ht="12.75">
      <c r="A10" s="159"/>
      <c r="B10" s="160"/>
      <c r="C10" s="160"/>
      <c r="D10" s="160"/>
      <c r="E10" s="160"/>
      <c r="F10" s="160"/>
      <c r="G10" s="160"/>
      <c r="H10" s="160"/>
      <c r="I10" s="160"/>
      <c r="J10" s="160"/>
      <c r="K10" s="161"/>
    </row>
    <row r="11" spans="1:11" ht="12.75">
      <c r="A11" s="159"/>
      <c r="B11" s="160"/>
      <c r="C11" s="160"/>
      <c r="D11" s="160"/>
      <c r="E11" s="160"/>
      <c r="F11" s="160"/>
      <c r="G11" s="160"/>
      <c r="H11" s="160"/>
      <c r="I11" s="160"/>
      <c r="J11" s="160"/>
      <c r="K11" s="161"/>
    </row>
    <row r="12" spans="1:11" ht="51.75" customHeight="1">
      <c r="A12" s="290"/>
      <c r="B12" s="291"/>
      <c r="C12" s="291"/>
      <c r="D12" s="291"/>
      <c r="E12" s="291"/>
      <c r="F12" s="291"/>
      <c r="G12" s="291"/>
      <c r="H12" s="291"/>
      <c r="I12" s="291"/>
      <c r="J12" s="291"/>
      <c r="K12" s="292"/>
    </row>
    <row r="13" spans="1:11" ht="71.25" customHeight="1">
      <c r="A13" s="334"/>
      <c r="B13" s="335"/>
      <c r="C13" s="335"/>
      <c r="D13" s="335"/>
      <c r="E13" s="335"/>
      <c r="F13" s="335"/>
      <c r="G13" s="335"/>
      <c r="H13" s="335"/>
      <c r="I13" s="335"/>
      <c r="J13" s="335"/>
      <c r="K13" s="336"/>
    </row>
    <row r="14" spans="1:11" ht="72" customHeight="1">
      <c r="A14" s="340" t="str">
        <f>F19</f>
        <v>Çoklu Branşlar Federasyon Deneme Yarışmaları</v>
      </c>
      <c r="B14" s="341"/>
      <c r="C14" s="341"/>
      <c r="D14" s="341"/>
      <c r="E14" s="341"/>
      <c r="F14" s="341"/>
      <c r="G14" s="341"/>
      <c r="H14" s="341"/>
      <c r="I14" s="341"/>
      <c r="J14" s="341"/>
      <c r="K14" s="342"/>
    </row>
    <row r="15" spans="1:11" ht="51.75" customHeight="1">
      <c r="A15" s="337"/>
      <c r="B15" s="338"/>
      <c r="C15" s="338"/>
      <c r="D15" s="338"/>
      <c r="E15" s="338"/>
      <c r="F15" s="338"/>
      <c r="G15" s="338"/>
      <c r="H15" s="338"/>
      <c r="I15" s="338"/>
      <c r="J15" s="338"/>
      <c r="K15" s="339"/>
    </row>
    <row r="16" spans="1:11" ht="12.75">
      <c r="A16" s="159"/>
      <c r="B16" s="160"/>
      <c r="C16" s="160"/>
      <c r="D16" s="160"/>
      <c r="E16" s="160"/>
      <c r="F16" s="160"/>
      <c r="G16" s="160"/>
      <c r="H16" s="160"/>
      <c r="I16" s="160"/>
      <c r="J16" s="160"/>
      <c r="K16" s="161"/>
    </row>
    <row r="17" spans="1:11" ht="25.5">
      <c r="A17" s="288"/>
      <c r="B17" s="343"/>
      <c r="C17" s="343"/>
      <c r="D17" s="343"/>
      <c r="E17" s="343"/>
      <c r="F17" s="343"/>
      <c r="G17" s="343"/>
      <c r="H17" s="343"/>
      <c r="I17" s="343"/>
      <c r="J17" s="343"/>
      <c r="K17" s="344"/>
    </row>
    <row r="18" spans="1:11" ht="24.75" customHeight="1">
      <c r="A18" s="309" t="s">
        <v>76</v>
      </c>
      <c r="B18" s="310"/>
      <c r="C18" s="310"/>
      <c r="D18" s="310"/>
      <c r="E18" s="310"/>
      <c r="F18" s="310"/>
      <c r="G18" s="310"/>
      <c r="H18" s="310"/>
      <c r="I18" s="310"/>
      <c r="J18" s="310"/>
      <c r="K18" s="289"/>
    </row>
    <row r="19" spans="1:11" s="36" customFormat="1" ht="35.25" customHeight="1">
      <c r="A19" s="345" t="s">
        <v>72</v>
      </c>
      <c r="B19" s="346"/>
      <c r="C19" s="346"/>
      <c r="D19" s="346"/>
      <c r="E19" s="347"/>
      <c r="F19" s="328" t="s">
        <v>367</v>
      </c>
      <c r="G19" s="329"/>
      <c r="H19" s="329"/>
      <c r="I19" s="329"/>
      <c r="J19" s="329"/>
      <c r="K19" s="330"/>
    </row>
    <row r="20" spans="1:11" s="36" customFormat="1" ht="35.25" customHeight="1">
      <c r="A20" s="325" t="s">
        <v>73</v>
      </c>
      <c r="B20" s="326"/>
      <c r="C20" s="326"/>
      <c r="D20" s="326"/>
      <c r="E20" s="327"/>
      <c r="F20" s="328" t="s">
        <v>382</v>
      </c>
      <c r="G20" s="329"/>
      <c r="H20" s="329"/>
      <c r="I20" s="329"/>
      <c r="J20" s="329"/>
      <c r="K20" s="330"/>
    </row>
    <row r="21" spans="1:11" s="36" customFormat="1" ht="35.25" customHeight="1">
      <c r="A21" s="325" t="s">
        <v>74</v>
      </c>
      <c r="B21" s="326"/>
      <c r="C21" s="326"/>
      <c r="D21" s="326"/>
      <c r="E21" s="327"/>
      <c r="F21" s="328" t="s">
        <v>429</v>
      </c>
      <c r="G21" s="329"/>
      <c r="H21" s="329"/>
      <c r="I21" s="329"/>
      <c r="J21" s="329"/>
      <c r="K21" s="330"/>
    </row>
    <row r="22" spans="1:11" s="36" customFormat="1" ht="35.25" customHeight="1">
      <c r="A22" s="325" t="s">
        <v>75</v>
      </c>
      <c r="B22" s="326"/>
      <c r="C22" s="326"/>
      <c r="D22" s="326"/>
      <c r="E22" s="327"/>
      <c r="F22" s="328" t="s">
        <v>383</v>
      </c>
      <c r="G22" s="329"/>
      <c r="H22" s="329"/>
      <c r="I22" s="329"/>
      <c r="J22" s="329"/>
      <c r="K22" s="330"/>
    </row>
    <row r="23" spans="1:11" s="36" customFormat="1" ht="35.25" customHeight="1">
      <c r="A23" s="322" t="s">
        <v>77</v>
      </c>
      <c r="B23" s="323"/>
      <c r="C23" s="323"/>
      <c r="D23" s="323"/>
      <c r="E23" s="324"/>
      <c r="F23" s="253">
        <v>2</v>
      </c>
      <c r="G23" s="162"/>
      <c r="H23" s="162"/>
      <c r="I23" s="162"/>
      <c r="J23" s="162"/>
      <c r="K23" s="163"/>
    </row>
    <row r="24" spans="1:11" s="36" customFormat="1" ht="35.25" customHeight="1">
      <c r="A24" s="322" t="s">
        <v>401</v>
      </c>
      <c r="B24" s="323"/>
      <c r="C24" s="323"/>
      <c r="D24" s="323"/>
      <c r="E24" s="324"/>
      <c r="F24" s="253">
        <v>2</v>
      </c>
      <c r="G24" s="162"/>
      <c r="H24" s="162"/>
      <c r="I24" s="162"/>
      <c r="J24" s="162"/>
      <c r="K24" s="163"/>
    </row>
    <row r="25" spans="1:11" ht="20.25">
      <c r="A25" s="319"/>
      <c r="B25" s="320"/>
      <c r="C25" s="320"/>
      <c r="D25" s="320"/>
      <c r="E25" s="320"/>
      <c r="F25" s="320"/>
      <c r="G25" s="320"/>
      <c r="H25" s="320"/>
      <c r="I25" s="320"/>
      <c r="J25" s="320"/>
      <c r="K25" s="321"/>
    </row>
    <row r="26" spans="1:11" ht="12.75">
      <c r="A26" s="159"/>
      <c r="B26" s="160"/>
      <c r="C26" s="160"/>
      <c r="D26" s="160"/>
      <c r="E26" s="160"/>
      <c r="F26" s="160"/>
      <c r="G26" s="160"/>
      <c r="H26" s="160"/>
      <c r="I26" s="160"/>
      <c r="J26" s="160"/>
      <c r="K26" s="161"/>
    </row>
    <row r="27" spans="1:11" ht="20.25">
      <c r="A27" s="316"/>
      <c r="B27" s="317"/>
      <c r="C27" s="317"/>
      <c r="D27" s="317"/>
      <c r="E27" s="317"/>
      <c r="F27" s="317"/>
      <c r="G27" s="317"/>
      <c r="H27" s="317"/>
      <c r="I27" s="317"/>
      <c r="J27" s="317"/>
      <c r="K27" s="318"/>
    </row>
    <row r="28" spans="1:11" ht="12.75">
      <c r="A28" s="159"/>
      <c r="B28" s="160"/>
      <c r="C28" s="160"/>
      <c r="D28" s="160"/>
      <c r="E28" s="160"/>
      <c r="F28" s="160"/>
      <c r="G28" s="160"/>
      <c r="H28" s="160"/>
      <c r="I28" s="160"/>
      <c r="J28" s="160"/>
      <c r="K28" s="161"/>
    </row>
    <row r="29" spans="1:11" ht="12.75">
      <c r="A29" s="164"/>
      <c r="B29" s="165"/>
      <c r="C29" s="165"/>
      <c r="D29" s="165"/>
      <c r="E29" s="165"/>
      <c r="F29" s="165"/>
      <c r="G29" s="165"/>
      <c r="H29" s="165"/>
      <c r="I29" s="165"/>
      <c r="J29" s="165"/>
      <c r="K29" s="166"/>
    </row>
  </sheetData>
  <sheetProtection/>
  <mergeCells count="19">
    <mergeCell ref="F19:K19"/>
    <mergeCell ref="F20:K20"/>
    <mergeCell ref="A18:K18"/>
    <mergeCell ref="A12:K12"/>
    <mergeCell ref="A17:K17"/>
    <mergeCell ref="A19:E19"/>
    <mergeCell ref="A20:E20"/>
    <mergeCell ref="A2:K2"/>
    <mergeCell ref="A13:K13"/>
    <mergeCell ref="A15:K15"/>
    <mergeCell ref="A14:K14"/>
    <mergeCell ref="A21:E21"/>
    <mergeCell ref="A22:E22"/>
    <mergeCell ref="F21:K21"/>
    <mergeCell ref="F22:K22"/>
    <mergeCell ref="A27:K27"/>
    <mergeCell ref="A25:K25"/>
    <mergeCell ref="A23:E23"/>
    <mergeCell ref="A24:E24"/>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42"/>
  <sheetViews>
    <sheetView zoomScale="78" zoomScaleNormal="78" zoomScalePageLayoutView="0" workbookViewId="0" topLeftCell="A13">
      <selection activeCell="D21" sqref="D21"/>
    </sheetView>
  </sheetViews>
  <sheetFormatPr defaultColWidth="9.140625" defaultRowHeight="12.75"/>
  <cols>
    <col min="1" max="1" width="2.57421875" style="105" customWidth="1"/>
    <col min="2" max="2" width="24.140625" style="125" hidden="1" customWidth="1"/>
    <col min="3" max="3" width="28.421875" style="105" bestFit="1" customWidth="1"/>
    <col min="4" max="4" width="27.00390625" style="105" customWidth="1"/>
    <col min="5" max="5" width="36.28125" style="105" customWidth="1"/>
    <col min="6" max="6" width="2.421875" style="105" customWidth="1"/>
    <col min="7" max="7" width="2.57421875" style="105" customWidth="1"/>
    <col min="8" max="8" width="119.8515625" style="105" customWidth="1"/>
    <col min="9" max="16384" width="9.140625" style="105" customWidth="1"/>
  </cols>
  <sheetData>
    <row r="1" spans="1:8" ht="12" customHeight="1">
      <c r="A1" s="103"/>
      <c r="B1" s="104"/>
      <c r="C1" s="103"/>
      <c r="D1" s="103"/>
      <c r="E1" s="103"/>
      <c r="F1" s="103"/>
      <c r="G1" s="101"/>
      <c r="H1" s="348" t="s">
        <v>99</v>
      </c>
    </row>
    <row r="2" spans="1:13" ht="51" customHeight="1">
      <c r="A2" s="103"/>
      <c r="B2" s="359" t="str">
        <f>BİLGİLERİ!F19</f>
        <v>Çoklu Branşlar Federasyon Deneme Yarışmaları</v>
      </c>
      <c r="C2" s="360"/>
      <c r="D2" s="360"/>
      <c r="E2" s="361"/>
      <c r="F2" s="103"/>
      <c r="H2" s="349"/>
      <c r="I2" s="102"/>
      <c r="J2" s="102"/>
      <c r="K2" s="102"/>
      <c r="L2" s="102"/>
      <c r="M2" s="106"/>
    </row>
    <row r="3" spans="1:12" ht="20.25" customHeight="1">
      <c r="A3" s="103"/>
      <c r="B3" s="356" t="s">
        <v>19</v>
      </c>
      <c r="C3" s="357"/>
      <c r="D3" s="357"/>
      <c r="E3" s="358"/>
      <c r="F3" s="103"/>
      <c r="H3" s="349"/>
      <c r="I3" s="107"/>
      <c r="J3" s="107"/>
      <c r="K3" s="107"/>
      <c r="L3" s="107"/>
    </row>
    <row r="4" spans="1:12" ht="48">
      <c r="A4" s="103"/>
      <c r="B4" s="362" t="s">
        <v>100</v>
      </c>
      <c r="C4" s="363"/>
      <c r="D4" s="363"/>
      <c r="E4" s="364"/>
      <c r="F4" s="103"/>
      <c r="H4" s="108" t="s">
        <v>87</v>
      </c>
      <c r="I4" s="109"/>
      <c r="J4" s="109"/>
      <c r="K4" s="109"/>
      <c r="L4" s="109"/>
    </row>
    <row r="5" spans="1:12" ht="45" customHeight="1">
      <c r="A5" s="103"/>
      <c r="B5" s="350" t="str">
        <f>BİLGİLERİ!F21</f>
        <v>Genç Erkekler Dekatlon</v>
      </c>
      <c r="C5" s="351"/>
      <c r="D5" s="352" t="s">
        <v>78</v>
      </c>
      <c r="E5" s="353"/>
      <c r="F5" s="103"/>
      <c r="H5" s="108" t="s">
        <v>88</v>
      </c>
      <c r="I5" s="109"/>
      <c r="J5" s="109"/>
      <c r="K5" s="109"/>
      <c r="L5" s="109"/>
    </row>
    <row r="6" spans="1:12" ht="39.75" customHeight="1">
      <c r="A6" s="103"/>
      <c r="B6" s="130" t="s">
        <v>9</v>
      </c>
      <c r="C6" s="130" t="s">
        <v>10</v>
      </c>
      <c r="D6" s="130" t="s">
        <v>9</v>
      </c>
      <c r="E6" s="130" t="s">
        <v>71</v>
      </c>
      <c r="F6" s="103"/>
      <c r="H6" s="108" t="s">
        <v>89</v>
      </c>
      <c r="I6" s="109"/>
      <c r="J6" s="109"/>
      <c r="K6" s="109"/>
      <c r="L6" s="109"/>
    </row>
    <row r="7" spans="1:12" s="113" customFormat="1" ht="41.25" customHeight="1">
      <c r="A7" s="110"/>
      <c r="B7" s="111" t="s">
        <v>375</v>
      </c>
      <c r="C7" s="129" t="s">
        <v>125</v>
      </c>
      <c r="D7" s="111" t="s">
        <v>392</v>
      </c>
      <c r="E7" s="112"/>
      <c r="F7" s="110"/>
      <c r="H7" s="108" t="s">
        <v>90</v>
      </c>
      <c r="I7" s="109"/>
      <c r="J7" s="109"/>
      <c r="K7" s="109"/>
      <c r="L7" s="109"/>
    </row>
    <row r="8" spans="1:12" s="113" customFormat="1" ht="41.25" customHeight="1">
      <c r="A8" s="110"/>
      <c r="B8" s="111" t="s">
        <v>381</v>
      </c>
      <c r="C8" s="129" t="s">
        <v>366</v>
      </c>
      <c r="D8" s="111" t="s">
        <v>391</v>
      </c>
      <c r="E8" s="112"/>
      <c r="F8" s="110"/>
      <c r="H8" s="108" t="s">
        <v>91</v>
      </c>
      <c r="I8" s="109"/>
      <c r="J8" s="109"/>
      <c r="K8" s="109"/>
      <c r="L8" s="109"/>
    </row>
    <row r="9" spans="1:12" s="113" customFormat="1" ht="41.25" customHeight="1">
      <c r="A9" s="110"/>
      <c r="B9" s="111" t="s">
        <v>379</v>
      </c>
      <c r="C9" s="129" t="s">
        <v>364</v>
      </c>
      <c r="D9" s="111" t="s">
        <v>390</v>
      </c>
      <c r="E9" s="112"/>
      <c r="F9" s="110"/>
      <c r="H9" s="108" t="s">
        <v>92</v>
      </c>
      <c r="I9" s="109"/>
      <c r="J9" s="109"/>
      <c r="K9" s="109"/>
      <c r="L9" s="109"/>
    </row>
    <row r="10" spans="1:12" s="113" customFormat="1" ht="41.25" customHeight="1">
      <c r="A10" s="110"/>
      <c r="B10" s="111" t="s">
        <v>378</v>
      </c>
      <c r="C10" s="129" t="s">
        <v>292</v>
      </c>
      <c r="D10" s="111" t="s">
        <v>388</v>
      </c>
      <c r="E10" s="112"/>
      <c r="F10" s="110"/>
      <c r="H10" s="108" t="s">
        <v>93</v>
      </c>
      <c r="I10" s="109"/>
      <c r="J10" s="109"/>
      <c r="K10" s="109"/>
      <c r="L10" s="109"/>
    </row>
    <row r="11" spans="1:12" s="113" customFormat="1" ht="41.25" customHeight="1">
      <c r="A11" s="110"/>
      <c r="B11" s="111" t="s">
        <v>377</v>
      </c>
      <c r="C11" s="129" t="s">
        <v>328</v>
      </c>
      <c r="D11" s="111" t="s">
        <v>386</v>
      </c>
      <c r="E11" s="112"/>
      <c r="F11" s="110"/>
      <c r="H11" s="108" t="s">
        <v>94</v>
      </c>
      <c r="I11" s="109"/>
      <c r="J11" s="109"/>
      <c r="K11" s="109"/>
      <c r="L11" s="109"/>
    </row>
    <row r="12" spans="1:12" s="113" customFormat="1" ht="41.25" customHeight="1">
      <c r="A12" s="110"/>
      <c r="B12" s="111" t="s">
        <v>376</v>
      </c>
      <c r="C12" s="129" t="s">
        <v>126</v>
      </c>
      <c r="D12" s="111" t="s">
        <v>384</v>
      </c>
      <c r="E12" s="112"/>
      <c r="F12" s="110"/>
      <c r="H12" s="108" t="s">
        <v>95</v>
      </c>
      <c r="I12" s="109"/>
      <c r="J12" s="109"/>
      <c r="K12" s="109"/>
      <c r="L12" s="109"/>
    </row>
    <row r="13" spans="1:12" s="113" customFormat="1" ht="41.25" customHeight="1">
      <c r="A13" s="110"/>
      <c r="B13" s="111" t="s">
        <v>368</v>
      </c>
      <c r="C13" s="129"/>
      <c r="D13" s="111"/>
      <c r="E13" s="112"/>
      <c r="F13" s="110"/>
      <c r="H13" s="108" t="s">
        <v>96</v>
      </c>
      <c r="I13" s="109"/>
      <c r="J13" s="109"/>
      <c r="K13" s="109"/>
      <c r="L13" s="109"/>
    </row>
    <row r="14" spans="1:12" s="113" customFormat="1" ht="41.25" customHeight="1">
      <c r="A14" s="110"/>
      <c r="B14" s="354" t="str">
        <f>BİLGİLERİ!F21</f>
        <v>Genç Erkekler Dekatlon</v>
      </c>
      <c r="C14" s="355"/>
      <c r="D14" s="352" t="s">
        <v>79</v>
      </c>
      <c r="E14" s="353"/>
      <c r="F14" s="110"/>
      <c r="H14" s="108" t="s">
        <v>97</v>
      </c>
      <c r="I14" s="109"/>
      <c r="J14" s="109"/>
      <c r="K14" s="109"/>
      <c r="L14" s="109"/>
    </row>
    <row r="15" spans="1:12" s="113" customFormat="1" ht="42" customHeight="1">
      <c r="A15" s="110"/>
      <c r="B15" s="130" t="s">
        <v>9</v>
      </c>
      <c r="C15" s="130" t="s">
        <v>10</v>
      </c>
      <c r="D15" s="130" t="s">
        <v>9</v>
      </c>
      <c r="E15" s="130" t="s">
        <v>71</v>
      </c>
      <c r="F15" s="110"/>
      <c r="H15" s="108" t="s">
        <v>98</v>
      </c>
      <c r="I15" s="109"/>
      <c r="J15" s="109"/>
      <c r="K15" s="109"/>
      <c r="L15" s="109"/>
    </row>
    <row r="16" spans="1:12" s="113" customFormat="1" ht="43.5" customHeight="1">
      <c r="A16" s="110"/>
      <c r="B16" s="111" t="s">
        <v>375</v>
      </c>
      <c r="C16" s="129" t="s">
        <v>226</v>
      </c>
      <c r="D16" s="111"/>
      <c r="E16" s="112"/>
      <c r="F16" s="110"/>
      <c r="H16" s="128" t="s">
        <v>39</v>
      </c>
      <c r="I16" s="114"/>
      <c r="J16" s="114"/>
      <c r="K16" s="114"/>
      <c r="L16" s="114"/>
    </row>
    <row r="17" spans="1:12" s="113" customFormat="1" ht="43.5" customHeight="1">
      <c r="A17" s="110"/>
      <c r="B17" s="111" t="s">
        <v>381</v>
      </c>
      <c r="C17" s="129" t="s">
        <v>365</v>
      </c>
      <c r="D17" s="111" t="s">
        <v>389</v>
      </c>
      <c r="E17" s="112"/>
      <c r="F17" s="110"/>
      <c r="H17" s="127" t="s">
        <v>35</v>
      </c>
      <c r="I17" s="114"/>
      <c r="J17" s="114"/>
      <c r="K17" s="114"/>
      <c r="L17" s="114"/>
    </row>
    <row r="18" spans="1:12" s="113" customFormat="1" ht="43.5" customHeight="1">
      <c r="A18" s="110"/>
      <c r="B18" s="111" t="s">
        <v>379</v>
      </c>
      <c r="C18" s="129" t="s">
        <v>224</v>
      </c>
      <c r="D18" s="111" t="s">
        <v>387</v>
      </c>
      <c r="E18" s="112"/>
      <c r="F18" s="110"/>
      <c r="H18" s="127" t="s">
        <v>36</v>
      </c>
      <c r="I18" s="114"/>
      <c r="J18" s="114"/>
      <c r="K18" s="114"/>
      <c r="L18" s="114"/>
    </row>
    <row r="19" spans="1:12" s="113" customFormat="1" ht="43.5" customHeight="1">
      <c r="A19" s="110"/>
      <c r="B19" s="111" t="s">
        <v>378</v>
      </c>
      <c r="C19" s="129" t="s">
        <v>363</v>
      </c>
      <c r="D19" s="111" t="s">
        <v>385</v>
      </c>
      <c r="E19" s="112"/>
      <c r="F19" s="110"/>
      <c r="H19" s="127" t="s">
        <v>37</v>
      </c>
      <c r="I19" s="114"/>
      <c r="J19" s="114"/>
      <c r="K19" s="114"/>
      <c r="L19" s="114"/>
    </row>
    <row r="20" spans="1:12" s="115" customFormat="1" ht="43.5" customHeight="1">
      <c r="A20" s="110"/>
      <c r="B20" s="111" t="s">
        <v>377</v>
      </c>
      <c r="C20" s="129" t="s">
        <v>225</v>
      </c>
      <c r="D20" s="111" t="s">
        <v>399</v>
      </c>
      <c r="E20" s="112"/>
      <c r="F20" s="110"/>
      <c r="H20" s="127" t="s">
        <v>38</v>
      </c>
      <c r="I20" s="114"/>
      <c r="J20" s="114"/>
      <c r="K20" s="114"/>
      <c r="L20" s="114"/>
    </row>
    <row r="21" spans="1:12" s="115" customFormat="1" ht="43.5" customHeight="1">
      <c r="A21" s="110"/>
      <c r="B21" s="111" t="s">
        <v>376</v>
      </c>
      <c r="C21" s="129"/>
      <c r="D21" s="111" t="s">
        <v>376</v>
      </c>
      <c r="E21" s="112"/>
      <c r="F21" s="110"/>
      <c r="H21" s="128" t="s">
        <v>41</v>
      </c>
      <c r="I21" s="114"/>
      <c r="J21" s="116"/>
      <c r="K21" s="116"/>
      <c r="L21" s="116"/>
    </row>
    <row r="22" spans="1:12" s="115" customFormat="1" ht="43.5" customHeight="1">
      <c r="A22" s="110"/>
      <c r="B22" s="111" t="s">
        <v>368</v>
      </c>
      <c r="C22" s="129"/>
      <c r="D22" s="111" t="s">
        <v>368</v>
      </c>
      <c r="E22" s="112"/>
      <c r="F22" s="110"/>
      <c r="H22" s="126" t="s">
        <v>40</v>
      </c>
      <c r="I22" s="117"/>
      <c r="J22" s="116"/>
      <c r="K22" s="116"/>
      <c r="L22" s="116"/>
    </row>
    <row r="23" spans="1:12" s="113" customFormat="1" ht="43.5" customHeight="1">
      <c r="A23" s="110"/>
      <c r="B23" s="111" t="s">
        <v>369</v>
      </c>
      <c r="C23" s="129"/>
      <c r="D23" s="111" t="s">
        <v>369</v>
      </c>
      <c r="E23" s="112"/>
      <c r="F23" s="110"/>
      <c r="H23" s="126" t="s">
        <v>331</v>
      </c>
      <c r="I23" s="117"/>
      <c r="J23" s="116"/>
      <c r="K23" s="116"/>
      <c r="L23" s="116"/>
    </row>
    <row r="24" spans="1:12" s="113" customFormat="1" ht="31.5" customHeight="1">
      <c r="A24" s="110"/>
      <c r="B24" s="111" t="s">
        <v>369</v>
      </c>
      <c r="C24" s="129"/>
      <c r="D24" s="111" t="s">
        <v>369</v>
      </c>
      <c r="E24" s="112"/>
      <c r="F24" s="110"/>
      <c r="H24" s="126" t="s">
        <v>332</v>
      </c>
      <c r="I24" s="117"/>
      <c r="J24" s="116"/>
      <c r="K24" s="116"/>
      <c r="L24" s="116"/>
    </row>
    <row r="25" spans="1:12" s="113" customFormat="1" ht="42.75" customHeight="1">
      <c r="A25" s="110"/>
      <c r="B25" s="111" t="s">
        <v>369</v>
      </c>
      <c r="C25" s="129" t="s">
        <v>201</v>
      </c>
      <c r="D25" s="111" t="s">
        <v>369</v>
      </c>
      <c r="E25" s="174"/>
      <c r="F25" s="110"/>
      <c r="G25" s="106"/>
      <c r="J25" s="119"/>
      <c r="K25" s="119"/>
      <c r="L25" s="119"/>
    </row>
    <row r="26" spans="1:6" s="113" customFormat="1" ht="25.5" customHeight="1">
      <c r="A26" s="110"/>
      <c r="B26" s="103"/>
      <c r="C26" s="103"/>
      <c r="D26" s="103"/>
      <c r="E26" s="172"/>
      <c r="F26" s="110"/>
    </row>
    <row r="27" spans="1:6" s="113" customFormat="1" ht="39" customHeight="1">
      <c r="A27" s="120"/>
      <c r="B27" s="118"/>
      <c r="C27" s="106"/>
      <c r="D27" s="106"/>
      <c r="E27" s="106"/>
      <c r="F27" s="120"/>
    </row>
    <row r="28" spans="1:12" s="113" customFormat="1" ht="72" customHeight="1">
      <c r="A28" s="120"/>
      <c r="F28" s="120"/>
      <c r="H28" s="121"/>
      <c r="I28" s="121"/>
      <c r="J28" s="121"/>
      <c r="K28" s="121"/>
      <c r="L28" s="121"/>
    </row>
    <row r="29" spans="1:6" s="121" customFormat="1" ht="78.75" customHeight="1">
      <c r="A29" s="122"/>
      <c r="B29" s="113"/>
      <c r="C29" s="113"/>
      <c r="D29" s="113"/>
      <c r="E29" s="113"/>
      <c r="F29" s="122"/>
    </row>
    <row r="30" spans="1:6" s="121" customFormat="1" ht="48.75" customHeight="1">
      <c r="A30" s="122"/>
      <c r="B30" s="113"/>
      <c r="C30" s="113"/>
      <c r="D30" s="113"/>
      <c r="E30" s="113"/>
      <c r="F30" s="122"/>
    </row>
    <row r="31" spans="1:6" s="121" customFormat="1" ht="38.25" customHeight="1">
      <c r="A31" s="122"/>
      <c r="F31" s="122"/>
    </row>
    <row r="32" spans="1:12" s="121" customFormat="1" ht="52.5" customHeight="1">
      <c r="A32" s="122"/>
      <c r="F32" s="122"/>
      <c r="H32" s="123"/>
      <c r="I32" s="123"/>
      <c r="J32" s="123"/>
      <c r="K32" s="123"/>
      <c r="L32" s="123"/>
    </row>
    <row r="33" spans="1:6" s="123" customFormat="1" ht="94.5" customHeight="1">
      <c r="A33" s="124"/>
      <c r="B33" s="121"/>
      <c r="C33" s="121"/>
      <c r="D33" s="121"/>
      <c r="E33" s="121"/>
      <c r="F33" s="124"/>
    </row>
    <row r="34" spans="1:6" s="123" customFormat="1" ht="34.5" customHeight="1">
      <c r="A34" s="124"/>
      <c r="B34" s="121"/>
      <c r="C34" s="121"/>
      <c r="D34" s="121"/>
      <c r="E34" s="121"/>
      <c r="F34" s="124"/>
    </row>
    <row r="35" s="123" customFormat="1" ht="47.25" customHeight="1"/>
    <row r="36" s="123" customFormat="1" ht="36.75" customHeight="1"/>
    <row r="37" s="123" customFormat="1" ht="47.25" customHeight="1"/>
    <row r="38" s="123" customFormat="1" ht="51" customHeight="1"/>
    <row r="39" s="123" customFormat="1" ht="56.25" customHeight="1"/>
    <row r="40" spans="8:12" s="123" customFormat="1" ht="49.5" customHeight="1">
      <c r="H40" s="105"/>
      <c r="I40" s="105"/>
      <c r="J40" s="105"/>
      <c r="K40" s="105"/>
      <c r="L40" s="105"/>
    </row>
    <row r="41" spans="2:5" ht="34.5" customHeight="1">
      <c r="B41" s="123"/>
      <c r="C41" s="123"/>
      <c r="D41" s="123"/>
      <c r="E41" s="123"/>
    </row>
    <row r="42" spans="2:5" ht="34.5" customHeight="1">
      <c r="B42" s="123"/>
      <c r="C42" s="123"/>
      <c r="D42" s="123"/>
      <c r="E42" s="123"/>
    </row>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4:C14"/>
    <mergeCell ref="D14:E14"/>
    <mergeCell ref="B3:E3"/>
    <mergeCell ref="B2:E2"/>
    <mergeCell ref="B4:E4"/>
  </mergeCells>
  <hyperlinks>
    <hyperlink ref="C7" location="'100m.'!C3" display="100 Metre"/>
    <hyperlink ref="C11" location="Yüksek!D3" display="Yüksek  Atlama"/>
    <hyperlink ref="C19" location="Üçadım!A1" display="Üçadım Atlama"/>
    <hyperlink ref="C25" location="'Puan Tablosu'!A1" display="Genel Puan Durumu"/>
    <hyperlink ref="C8" location="'400m.'!C3" display="400 Metre"/>
    <hyperlink ref="C12" location="UZUN!A1" display="Uzun Atlama"/>
    <hyperlink ref="C20" location="Sırık!D3" display="Sırıkla Atlama"/>
    <hyperlink ref="C10" location="'110m.Eng'!A1" display="110 Metre Engelli"/>
    <hyperlink ref="C16" location="'200m.'!A1" display="200 Metre"/>
    <hyperlink ref="C18" location="'300m.Eng'!A1" display="300 Metre Engelli"/>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U65536"/>
  <sheetViews>
    <sheetView view="pageBreakPreview" zoomScale="90" zoomScaleSheetLayoutView="90" zoomScalePageLayoutView="0" workbookViewId="0" topLeftCell="A3">
      <selection activeCell="G14" sqref="G14"/>
    </sheetView>
  </sheetViews>
  <sheetFormatPr defaultColWidth="9.140625" defaultRowHeight="12.75"/>
  <cols>
    <col min="1" max="1" width="4.8515625" style="28" customWidth="1"/>
    <col min="2" max="2" width="6.7109375" style="28" customWidth="1"/>
    <col min="3" max="3" width="14.421875" style="21" customWidth="1"/>
    <col min="4" max="4" width="20.8515625" style="54" customWidth="1"/>
    <col min="5" max="5" width="22.8515625" style="54" customWidth="1"/>
    <col min="6" max="6" width="8.28125" style="21" customWidth="1"/>
    <col min="7" max="7" width="7.57421875" style="29" customWidth="1"/>
    <col min="8" max="8" width="1.28515625" style="21" customWidth="1"/>
    <col min="9" max="9" width="4.421875" style="28" customWidth="1"/>
    <col min="10" max="10" width="9.8515625" style="28" hidden="1" customWidth="1"/>
    <col min="11" max="11" width="6.57421875" style="28" customWidth="1"/>
    <col min="12" max="12" width="12.7109375" style="30" customWidth="1"/>
    <col min="13" max="13" width="20.00390625" style="58" customWidth="1"/>
    <col min="14" max="14" width="22.57421875" style="58" customWidth="1"/>
    <col min="15" max="15" width="10.421875" style="21" customWidth="1"/>
    <col min="16" max="16" width="7.7109375" style="21" customWidth="1"/>
    <col min="17" max="17" width="5.7109375" style="21" customWidth="1"/>
    <col min="18" max="19" width="9.140625" style="21" customWidth="1"/>
    <col min="20" max="20" width="6.00390625" style="200" bestFit="1" customWidth="1"/>
    <col min="21" max="21" width="4.421875" style="198" bestFit="1" customWidth="1"/>
    <col min="22" max="16384" width="9.140625" style="21" customWidth="1"/>
  </cols>
  <sheetData>
    <row r="1" spans="1:21" s="10" customFormat="1" ht="53.25" customHeight="1">
      <c r="A1" s="369" t="str">
        <f>(BİLGİLERİ!A2)</f>
        <v>Atletizm Federasyonu                                                                                                                                                                                                                                                   Ankara Atletizm İl Temsilciliği</v>
      </c>
      <c r="B1" s="369"/>
      <c r="C1" s="369"/>
      <c r="D1" s="369"/>
      <c r="E1" s="369"/>
      <c r="F1" s="369"/>
      <c r="G1" s="369"/>
      <c r="H1" s="369"/>
      <c r="I1" s="369"/>
      <c r="J1" s="369"/>
      <c r="K1" s="369"/>
      <c r="L1" s="369"/>
      <c r="M1" s="369"/>
      <c r="N1" s="369"/>
      <c r="O1" s="369"/>
      <c r="P1" s="369"/>
      <c r="T1" s="199"/>
      <c r="U1" s="197"/>
    </row>
    <row r="2" spans="1:21" s="10" customFormat="1" ht="24.75" customHeight="1">
      <c r="A2" s="370" t="str">
        <f>BİLGİLERİ!F19</f>
        <v>Çoklu Branşlar Federasyon Deneme Yarışmaları</v>
      </c>
      <c r="B2" s="370"/>
      <c r="C2" s="370"/>
      <c r="D2" s="370"/>
      <c r="E2" s="370"/>
      <c r="F2" s="370"/>
      <c r="G2" s="370"/>
      <c r="H2" s="370"/>
      <c r="I2" s="370"/>
      <c r="J2" s="370"/>
      <c r="K2" s="370"/>
      <c r="L2" s="370"/>
      <c r="M2" s="370"/>
      <c r="N2" s="370"/>
      <c r="O2" s="370"/>
      <c r="P2" s="370"/>
      <c r="T2" s="199"/>
      <c r="U2" s="197"/>
    </row>
    <row r="3" spans="1:21" s="12" customFormat="1" ht="21.75" customHeight="1">
      <c r="A3" s="371" t="s">
        <v>83</v>
      </c>
      <c r="B3" s="371"/>
      <c r="C3" s="371"/>
      <c r="D3" s="372" t="str">
        <f>'YARIŞMA PROGRAMI'!C7</f>
        <v>100 Metre</v>
      </c>
      <c r="E3" s="372"/>
      <c r="F3" s="373"/>
      <c r="G3" s="373"/>
      <c r="H3" s="11"/>
      <c r="I3" s="368"/>
      <c r="J3" s="368"/>
      <c r="K3" s="368"/>
      <c r="L3" s="368"/>
      <c r="M3" s="83"/>
      <c r="N3" s="366"/>
      <c r="O3" s="366"/>
      <c r="P3" s="366"/>
      <c r="R3" s="241"/>
      <c r="T3" s="199"/>
      <c r="U3" s="197"/>
    </row>
    <row r="4" spans="1:21" s="12" customFormat="1" ht="17.25" customHeight="1">
      <c r="A4" s="376" t="s">
        <v>74</v>
      </c>
      <c r="B4" s="376"/>
      <c r="C4" s="376"/>
      <c r="D4" s="377" t="str">
        <f>BİLGİLERİ!F21</f>
        <v>Genç Erkekler Dekatlon</v>
      </c>
      <c r="E4" s="377"/>
      <c r="F4" s="34"/>
      <c r="G4" s="34"/>
      <c r="H4" s="34"/>
      <c r="I4" s="34"/>
      <c r="J4" s="34"/>
      <c r="K4" s="34"/>
      <c r="L4" s="35"/>
      <c r="M4" s="84" t="s">
        <v>81</v>
      </c>
      <c r="N4" s="367" t="str">
        <f>'YARIŞMA PROGRAMI'!D7</f>
        <v>14 Haziran 2014 10.15</v>
      </c>
      <c r="O4" s="367"/>
      <c r="P4" s="367"/>
      <c r="T4" s="199"/>
      <c r="U4" s="197"/>
    </row>
    <row r="5" spans="1:21" s="10" customFormat="1" ht="19.5" customHeight="1">
      <c r="A5" s="13"/>
      <c r="B5" s="13"/>
      <c r="C5" s="14"/>
      <c r="D5" s="15"/>
      <c r="E5" s="16"/>
      <c r="F5" s="16"/>
      <c r="G5" s="16"/>
      <c r="H5" s="16"/>
      <c r="I5" s="13"/>
      <c r="J5" s="13"/>
      <c r="K5" s="13"/>
      <c r="L5" s="17"/>
      <c r="M5" s="18"/>
      <c r="N5" s="365">
        <f ca="1">NOW()</f>
        <v>41805.824586574076</v>
      </c>
      <c r="O5" s="365"/>
      <c r="P5" s="365"/>
      <c r="T5" s="199"/>
      <c r="U5" s="197"/>
    </row>
    <row r="6" spans="1:21" s="19" customFormat="1" ht="24.75" customHeight="1">
      <c r="A6" s="378" t="s">
        <v>11</v>
      </c>
      <c r="B6" s="380" t="s">
        <v>69</v>
      </c>
      <c r="C6" s="382" t="s">
        <v>80</v>
      </c>
      <c r="D6" s="379" t="s">
        <v>13</v>
      </c>
      <c r="E6" s="379" t="s">
        <v>160</v>
      </c>
      <c r="F6" s="379" t="s">
        <v>14</v>
      </c>
      <c r="G6" s="374" t="s">
        <v>205</v>
      </c>
      <c r="I6" s="213" t="s">
        <v>15</v>
      </c>
      <c r="J6" s="214"/>
      <c r="K6" s="214"/>
      <c r="L6" s="214"/>
      <c r="M6" s="217" t="s">
        <v>325</v>
      </c>
      <c r="N6" s="218" t="s">
        <v>400</v>
      </c>
      <c r="O6" s="214"/>
      <c r="P6" s="215"/>
      <c r="T6" s="200"/>
      <c r="U6" s="198"/>
    </row>
    <row r="7" spans="1:16" ht="26.25" customHeight="1">
      <c r="A7" s="378"/>
      <c r="B7" s="381"/>
      <c r="C7" s="382"/>
      <c r="D7" s="379"/>
      <c r="E7" s="379"/>
      <c r="F7" s="379"/>
      <c r="G7" s="375"/>
      <c r="H7" s="20"/>
      <c r="I7" s="51" t="s">
        <v>11</v>
      </c>
      <c r="J7" s="48" t="s">
        <v>70</v>
      </c>
      <c r="K7" s="48" t="s">
        <v>69</v>
      </c>
      <c r="L7" s="49" t="s">
        <v>12</v>
      </c>
      <c r="M7" s="50" t="s">
        <v>13</v>
      </c>
      <c r="N7" s="50" t="s">
        <v>160</v>
      </c>
      <c r="O7" s="243" t="s">
        <v>14</v>
      </c>
      <c r="P7" s="48" t="s">
        <v>205</v>
      </c>
    </row>
    <row r="8" spans="1:21" s="19" customFormat="1" ht="42.75" customHeight="1">
      <c r="A8" s="23">
        <v>1</v>
      </c>
      <c r="B8" s="249">
        <v>548</v>
      </c>
      <c r="C8" s="250">
        <v>35094</v>
      </c>
      <c r="D8" s="251" t="s">
        <v>394</v>
      </c>
      <c r="E8" s="251" t="s">
        <v>398</v>
      </c>
      <c r="F8" s="27">
        <v>1174</v>
      </c>
      <c r="G8" s="223">
        <v>703</v>
      </c>
      <c r="H8" s="22"/>
      <c r="I8" s="23">
        <v>1</v>
      </c>
      <c r="J8" s="24" t="s">
        <v>127</v>
      </c>
      <c r="K8" s="25">
        <v>548</v>
      </c>
      <c r="L8" s="254">
        <v>35094</v>
      </c>
      <c r="M8" s="255" t="s">
        <v>394</v>
      </c>
      <c r="N8" s="255" t="s">
        <v>398</v>
      </c>
      <c r="O8" s="27">
        <v>1174</v>
      </c>
      <c r="P8" s="25">
        <v>703</v>
      </c>
      <c r="T8" s="200"/>
      <c r="U8" s="198"/>
    </row>
    <row r="9" spans="1:21" s="19" customFormat="1" ht="42.75" customHeight="1">
      <c r="A9" s="23">
        <v>2</v>
      </c>
      <c r="B9" s="25">
        <v>547</v>
      </c>
      <c r="C9" s="26">
        <v>35678</v>
      </c>
      <c r="D9" s="52" t="s">
        <v>395</v>
      </c>
      <c r="E9" s="52" t="s">
        <v>396</v>
      </c>
      <c r="F9" s="27">
        <v>1187</v>
      </c>
      <c r="G9" s="223">
        <v>677</v>
      </c>
      <c r="H9" s="22"/>
      <c r="I9" s="23">
        <v>2</v>
      </c>
      <c r="J9" s="24" t="s">
        <v>128</v>
      </c>
      <c r="K9" s="25">
        <v>547</v>
      </c>
      <c r="L9" s="254">
        <v>35678</v>
      </c>
      <c r="M9" s="255" t="s">
        <v>395</v>
      </c>
      <c r="N9" s="255" t="s">
        <v>396</v>
      </c>
      <c r="O9" s="27">
        <v>1187</v>
      </c>
      <c r="P9" s="25">
        <v>677</v>
      </c>
      <c r="T9" s="200"/>
      <c r="U9" s="198"/>
    </row>
    <row r="10" spans="1:21" s="19" customFormat="1" ht="42.75" customHeight="1">
      <c r="A10" s="23"/>
      <c r="B10" s="25"/>
      <c r="C10" s="26"/>
      <c r="D10" s="52"/>
      <c r="E10" s="52"/>
      <c r="F10" s="27"/>
      <c r="G10" s="223"/>
      <c r="H10" s="22"/>
      <c r="I10" s="23">
        <v>3</v>
      </c>
      <c r="J10" s="24" t="s">
        <v>129</v>
      </c>
      <c r="K10" s="25"/>
      <c r="L10" s="26"/>
      <c r="M10" s="52"/>
      <c r="N10" s="52"/>
      <c r="O10" s="27"/>
      <c r="P10" s="25"/>
      <c r="T10" s="200"/>
      <c r="U10" s="198"/>
    </row>
    <row r="11" spans="1:21" s="19" customFormat="1" ht="42.75" customHeight="1">
      <c r="A11" s="23"/>
      <c r="B11" s="23"/>
      <c r="C11" s="26"/>
      <c r="D11" s="221"/>
      <c r="E11" s="222"/>
      <c r="F11" s="27"/>
      <c r="G11" s="238"/>
      <c r="H11" s="22"/>
      <c r="I11" s="23">
        <v>4</v>
      </c>
      <c r="J11" s="24" t="s">
        <v>130</v>
      </c>
      <c r="K11" s="249"/>
      <c r="L11" s="250"/>
      <c r="M11" s="251"/>
      <c r="N11" s="251"/>
      <c r="O11" s="27"/>
      <c r="P11" s="25"/>
      <c r="T11" s="200"/>
      <c r="U11" s="198"/>
    </row>
    <row r="12" spans="1:21" s="19" customFormat="1" ht="42.75" customHeight="1">
      <c r="A12" s="23"/>
      <c r="B12" s="23"/>
      <c r="C12" s="26"/>
      <c r="D12" s="221"/>
      <c r="E12" s="222"/>
      <c r="F12" s="27"/>
      <c r="G12" s="238"/>
      <c r="H12" s="22"/>
      <c r="I12" s="23">
        <v>5</v>
      </c>
      <c r="J12" s="24" t="s">
        <v>131</v>
      </c>
      <c r="K12" s="25"/>
      <c r="L12" s="26"/>
      <c r="M12" s="52"/>
      <c r="N12" s="52"/>
      <c r="O12" s="27"/>
      <c r="P12" s="25"/>
      <c r="T12" s="200"/>
      <c r="U12" s="198"/>
    </row>
    <row r="13" spans="1:21" s="19" customFormat="1" ht="42.75" customHeight="1">
      <c r="A13" s="23"/>
      <c r="B13" s="23"/>
      <c r="C13" s="26"/>
      <c r="D13" s="221"/>
      <c r="E13" s="222"/>
      <c r="F13" s="27"/>
      <c r="G13" s="238"/>
      <c r="H13" s="22"/>
      <c r="I13" s="23">
        <v>6</v>
      </c>
      <c r="J13" s="24" t="s">
        <v>132</v>
      </c>
      <c r="K13" s="25"/>
      <c r="L13" s="26"/>
      <c r="M13" s="52"/>
      <c r="N13" s="52"/>
      <c r="O13" s="27"/>
      <c r="P13" s="25"/>
      <c r="T13" s="200"/>
      <c r="U13" s="198"/>
    </row>
    <row r="14" spans="1:21" s="19" customFormat="1" ht="42.75" customHeight="1">
      <c r="A14" s="23"/>
      <c r="B14" s="23"/>
      <c r="C14" s="26"/>
      <c r="D14" s="221"/>
      <c r="E14" s="222"/>
      <c r="F14" s="27"/>
      <c r="G14" s="238"/>
      <c r="H14" s="22"/>
      <c r="I14" s="23">
        <v>7</v>
      </c>
      <c r="J14" s="24" t="s">
        <v>133</v>
      </c>
      <c r="K14" s="25"/>
      <c r="L14" s="26"/>
      <c r="M14" s="52"/>
      <c r="N14" s="52"/>
      <c r="O14" s="27"/>
      <c r="P14" s="25"/>
      <c r="T14" s="200"/>
      <c r="U14" s="198"/>
    </row>
    <row r="15" spans="1:21" s="19" customFormat="1" ht="42.75" customHeight="1">
      <c r="A15" s="23"/>
      <c r="B15" s="23"/>
      <c r="C15" s="26"/>
      <c r="D15" s="221"/>
      <c r="E15" s="222"/>
      <c r="F15" s="27"/>
      <c r="G15" s="238"/>
      <c r="H15" s="22"/>
      <c r="I15" s="23">
        <v>8</v>
      </c>
      <c r="J15" s="24" t="s">
        <v>134</v>
      </c>
      <c r="K15" s="25"/>
      <c r="L15" s="26"/>
      <c r="M15" s="52"/>
      <c r="N15" s="52"/>
      <c r="O15" s="27"/>
      <c r="P15" s="25"/>
      <c r="T15" s="200"/>
      <c r="U15" s="198"/>
    </row>
    <row r="16" spans="1:21" s="19" customFormat="1" ht="42.75" customHeight="1">
      <c r="A16" s="23"/>
      <c r="B16" s="23"/>
      <c r="C16" s="26"/>
      <c r="D16" s="221"/>
      <c r="E16" s="222"/>
      <c r="F16" s="27"/>
      <c r="G16" s="238"/>
      <c r="H16" s="22"/>
      <c r="I16" s="213" t="s">
        <v>16</v>
      </c>
      <c r="J16" s="214"/>
      <c r="K16" s="214"/>
      <c r="L16" s="214"/>
      <c r="M16" s="217" t="s">
        <v>325</v>
      </c>
      <c r="N16" s="218"/>
      <c r="O16" s="214"/>
      <c r="P16" s="215"/>
      <c r="T16" s="200"/>
      <c r="U16" s="198"/>
    </row>
    <row r="17" spans="1:21" s="19" customFormat="1" ht="42.75" customHeight="1">
      <c r="A17" s="23"/>
      <c r="B17" s="23"/>
      <c r="C17" s="26"/>
      <c r="D17" s="221"/>
      <c r="E17" s="222"/>
      <c r="F17" s="27"/>
      <c r="G17" s="238"/>
      <c r="H17" s="22"/>
      <c r="I17" s="51" t="s">
        <v>11</v>
      </c>
      <c r="J17" s="48" t="s">
        <v>70</v>
      </c>
      <c r="K17" s="48" t="s">
        <v>69</v>
      </c>
      <c r="L17" s="49" t="s">
        <v>12</v>
      </c>
      <c r="M17" s="50" t="s">
        <v>13</v>
      </c>
      <c r="N17" s="50" t="s">
        <v>160</v>
      </c>
      <c r="O17" s="243" t="s">
        <v>14</v>
      </c>
      <c r="P17" s="48" t="s">
        <v>27</v>
      </c>
      <c r="T17" s="200"/>
      <c r="U17" s="198"/>
    </row>
    <row r="18" spans="1:21" s="19" customFormat="1" ht="42.75" customHeight="1">
      <c r="A18" s="23"/>
      <c r="B18" s="23"/>
      <c r="C18" s="26"/>
      <c r="D18" s="221"/>
      <c r="E18" s="222"/>
      <c r="F18" s="27"/>
      <c r="G18" s="238"/>
      <c r="H18" s="22"/>
      <c r="I18" s="23">
        <v>1</v>
      </c>
      <c r="J18" s="24" t="s">
        <v>135</v>
      </c>
      <c r="K18" s="25"/>
      <c r="L18" s="26"/>
      <c r="M18" s="52"/>
      <c r="N18" s="52"/>
      <c r="O18" s="27"/>
      <c r="P18" s="25"/>
      <c r="T18" s="200"/>
      <c r="U18" s="198"/>
    </row>
    <row r="19" spans="1:21" s="19" customFormat="1" ht="42.75" customHeight="1">
      <c r="A19" s="23"/>
      <c r="B19" s="23"/>
      <c r="C19" s="26"/>
      <c r="D19" s="221"/>
      <c r="E19" s="222"/>
      <c r="F19" s="27"/>
      <c r="G19" s="238"/>
      <c r="H19" s="22"/>
      <c r="I19" s="23">
        <v>2</v>
      </c>
      <c r="J19" s="24" t="s">
        <v>136</v>
      </c>
      <c r="K19" s="25"/>
      <c r="L19" s="26"/>
      <c r="M19" s="52"/>
      <c r="N19" s="52"/>
      <c r="O19" s="27"/>
      <c r="P19" s="25"/>
      <c r="T19" s="200"/>
      <c r="U19" s="198"/>
    </row>
    <row r="20" spans="1:21" s="19" customFormat="1" ht="42.75" customHeight="1">
      <c r="A20" s="23"/>
      <c r="B20" s="23"/>
      <c r="C20" s="26"/>
      <c r="D20" s="221"/>
      <c r="E20" s="222"/>
      <c r="F20" s="27"/>
      <c r="G20" s="238"/>
      <c r="H20" s="22"/>
      <c r="I20" s="23">
        <v>3</v>
      </c>
      <c r="J20" s="24" t="s">
        <v>137</v>
      </c>
      <c r="K20" s="25"/>
      <c r="L20" s="26"/>
      <c r="M20" s="52"/>
      <c r="N20" s="52"/>
      <c r="O20" s="27"/>
      <c r="P20" s="25"/>
      <c r="T20" s="200"/>
      <c r="U20" s="198"/>
    </row>
    <row r="21" spans="1:21" s="19" customFormat="1" ht="42.75" customHeight="1">
      <c r="A21" s="23"/>
      <c r="B21" s="23"/>
      <c r="C21" s="26"/>
      <c r="D21" s="221"/>
      <c r="E21" s="222"/>
      <c r="F21" s="27"/>
      <c r="G21" s="238"/>
      <c r="H21" s="22"/>
      <c r="I21" s="23">
        <v>4</v>
      </c>
      <c r="J21" s="24" t="s">
        <v>138</v>
      </c>
      <c r="K21" s="25"/>
      <c r="L21" s="26"/>
      <c r="M21" s="52"/>
      <c r="N21" s="52"/>
      <c r="O21" s="27"/>
      <c r="P21" s="25"/>
      <c r="T21" s="200"/>
      <c r="U21" s="198"/>
    </row>
    <row r="22" spans="1:21" s="19" customFormat="1" ht="42.75" customHeight="1">
      <c r="A22" s="23"/>
      <c r="B22" s="23"/>
      <c r="C22" s="26"/>
      <c r="D22" s="221"/>
      <c r="E22" s="222"/>
      <c r="F22" s="27"/>
      <c r="G22" s="238"/>
      <c r="H22" s="22"/>
      <c r="I22" s="23">
        <v>5</v>
      </c>
      <c r="J22" s="24" t="s">
        <v>139</v>
      </c>
      <c r="K22" s="25"/>
      <c r="L22" s="26"/>
      <c r="M22" s="52"/>
      <c r="N22" s="52"/>
      <c r="O22" s="27"/>
      <c r="P22" s="25"/>
      <c r="T22" s="200"/>
      <c r="U22" s="198"/>
    </row>
    <row r="23" spans="1:21" s="19" customFormat="1" ht="42.75" customHeight="1">
      <c r="A23" s="23"/>
      <c r="B23" s="23"/>
      <c r="C23" s="26"/>
      <c r="D23" s="221"/>
      <c r="E23" s="222"/>
      <c r="F23" s="27"/>
      <c r="G23" s="238"/>
      <c r="H23" s="22"/>
      <c r="I23" s="23">
        <v>6</v>
      </c>
      <c r="J23" s="24" t="s">
        <v>140</v>
      </c>
      <c r="K23" s="25"/>
      <c r="L23" s="26"/>
      <c r="M23" s="52"/>
      <c r="N23" s="52"/>
      <c r="O23" s="27"/>
      <c r="P23" s="25"/>
      <c r="T23" s="200"/>
      <c r="U23" s="198"/>
    </row>
    <row r="24" spans="1:21" s="19" customFormat="1" ht="42.75" customHeight="1">
      <c r="A24" s="23"/>
      <c r="B24" s="23"/>
      <c r="C24" s="26"/>
      <c r="D24" s="221"/>
      <c r="E24" s="222"/>
      <c r="F24" s="27"/>
      <c r="G24" s="238"/>
      <c r="H24" s="22"/>
      <c r="I24" s="23">
        <v>7</v>
      </c>
      <c r="J24" s="24" t="s">
        <v>141</v>
      </c>
      <c r="K24" s="25"/>
      <c r="L24" s="26"/>
      <c r="M24" s="52"/>
      <c r="N24" s="52"/>
      <c r="O24" s="27"/>
      <c r="P24" s="25"/>
      <c r="T24" s="200"/>
      <c r="U24" s="198"/>
    </row>
    <row r="25" spans="1:21" s="19" customFormat="1" ht="42.75" customHeight="1">
      <c r="A25" s="23"/>
      <c r="B25" s="23"/>
      <c r="C25" s="26"/>
      <c r="D25" s="221"/>
      <c r="E25" s="222"/>
      <c r="F25" s="27"/>
      <c r="G25" s="238"/>
      <c r="H25" s="22"/>
      <c r="I25" s="23">
        <v>8</v>
      </c>
      <c r="J25" s="24" t="s">
        <v>142</v>
      </c>
      <c r="K25" s="25"/>
      <c r="L25" s="26"/>
      <c r="M25" s="52"/>
      <c r="N25" s="52"/>
      <c r="O25" s="27"/>
      <c r="P25" s="25"/>
      <c r="T25" s="200"/>
      <c r="U25" s="198"/>
    </row>
    <row r="26" spans="1:21" s="19" customFormat="1" ht="36" customHeight="1">
      <c r="A26" s="23"/>
      <c r="B26" s="23"/>
      <c r="C26" s="26"/>
      <c r="D26" s="221"/>
      <c r="E26" s="222"/>
      <c r="F26" s="27"/>
      <c r="G26" s="238"/>
      <c r="H26" s="22"/>
      <c r="I26" s="213" t="s">
        <v>17</v>
      </c>
      <c r="J26" s="214"/>
      <c r="K26" s="214"/>
      <c r="L26" s="214"/>
      <c r="M26" s="217" t="s">
        <v>325</v>
      </c>
      <c r="N26" s="218"/>
      <c r="O26" s="214"/>
      <c r="P26" s="215"/>
      <c r="T26" s="200"/>
      <c r="U26" s="198"/>
    </row>
    <row r="27" spans="1:21" s="19" customFormat="1" ht="36" customHeight="1">
      <c r="A27" s="23"/>
      <c r="B27" s="23"/>
      <c r="C27" s="26"/>
      <c r="D27" s="221"/>
      <c r="E27" s="222"/>
      <c r="F27" s="27"/>
      <c r="G27" s="238"/>
      <c r="H27" s="22"/>
      <c r="I27" s="51" t="s">
        <v>11</v>
      </c>
      <c r="J27" s="48" t="s">
        <v>70</v>
      </c>
      <c r="K27" s="48" t="s">
        <v>69</v>
      </c>
      <c r="L27" s="49" t="s">
        <v>12</v>
      </c>
      <c r="M27" s="50" t="s">
        <v>13</v>
      </c>
      <c r="N27" s="50" t="s">
        <v>160</v>
      </c>
      <c r="O27" s="243" t="s">
        <v>14</v>
      </c>
      <c r="P27" s="48" t="s">
        <v>27</v>
      </c>
      <c r="T27" s="200"/>
      <c r="U27" s="198"/>
    </row>
    <row r="28" spans="1:21" s="19" customFormat="1" ht="36" customHeight="1">
      <c r="A28" s="23"/>
      <c r="B28" s="23"/>
      <c r="C28" s="26"/>
      <c r="D28" s="221"/>
      <c r="E28" s="222"/>
      <c r="F28" s="27"/>
      <c r="G28" s="238"/>
      <c r="H28" s="22"/>
      <c r="I28" s="23">
        <v>1</v>
      </c>
      <c r="J28" s="24" t="s">
        <v>143</v>
      </c>
      <c r="K28" s="25"/>
      <c r="L28" s="26"/>
      <c r="M28" s="52"/>
      <c r="N28" s="52"/>
      <c r="O28" s="27"/>
      <c r="P28" s="25"/>
      <c r="T28" s="200"/>
      <c r="U28" s="198"/>
    </row>
    <row r="29" spans="1:21" s="19" customFormat="1" ht="36" customHeight="1">
      <c r="A29" s="23"/>
      <c r="B29" s="23"/>
      <c r="C29" s="26"/>
      <c r="D29" s="221"/>
      <c r="E29" s="222"/>
      <c r="F29" s="27"/>
      <c r="G29" s="238"/>
      <c r="H29" s="22"/>
      <c r="I29" s="23">
        <v>2</v>
      </c>
      <c r="J29" s="24" t="s">
        <v>144</v>
      </c>
      <c r="K29" s="25"/>
      <c r="L29" s="26"/>
      <c r="M29" s="52"/>
      <c r="N29" s="52"/>
      <c r="O29" s="27"/>
      <c r="P29" s="25"/>
      <c r="T29" s="200"/>
      <c r="U29" s="198"/>
    </row>
    <row r="30" spans="1:21" s="19" customFormat="1" ht="36" customHeight="1">
      <c r="A30" s="23"/>
      <c r="B30" s="23"/>
      <c r="C30" s="26"/>
      <c r="D30" s="221"/>
      <c r="E30" s="222"/>
      <c r="F30" s="27"/>
      <c r="G30" s="238"/>
      <c r="H30" s="22"/>
      <c r="I30" s="23">
        <v>3</v>
      </c>
      <c r="J30" s="24" t="s">
        <v>145</v>
      </c>
      <c r="K30" s="25"/>
      <c r="L30" s="26"/>
      <c r="M30" s="52"/>
      <c r="N30" s="52"/>
      <c r="O30" s="27"/>
      <c r="P30" s="25"/>
      <c r="T30" s="200"/>
      <c r="U30" s="198"/>
    </row>
    <row r="31" spans="1:21" s="19" customFormat="1" ht="36" customHeight="1">
      <c r="A31" s="23"/>
      <c r="B31" s="23"/>
      <c r="C31" s="26"/>
      <c r="D31" s="221"/>
      <c r="E31" s="222"/>
      <c r="F31" s="27"/>
      <c r="G31" s="238"/>
      <c r="H31" s="22"/>
      <c r="I31" s="23">
        <v>4</v>
      </c>
      <c r="J31" s="24" t="s">
        <v>146</v>
      </c>
      <c r="K31" s="25"/>
      <c r="L31" s="26"/>
      <c r="M31" s="52"/>
      <c r="N31" s="52"/>
      <c r="O31" s="27"/>
      <c r="P31" s="25"/>
      <c r="T31" s="200"/>
      <c r="U31" s="198"/>
    </row>
    <row r="32" spans="1:21" s="19" customFormat="1" ht="36" customHeight="1">
      <c r="A32" s="23"/>
      <c r="B32" s="23"/>
      <c r="C32" s="26"/>
      <c r="D32" s="221"/>
      <c r="E32" s="222"/>
      <c r="F32" s="27"/>
      <c r="G32" s="238"/>
      <c r="H32" s="22"/>
      <c r="I32" s="23">
        <v>5</v>
      </c>
      <c r="J32" s="24" t="s">
        <v>147</v>
      </c>
      <c r="K32" s="25"/>
      <c r="L32" s="26"/>
      <c r="M32" s="52"/>
      <c r="N32" s="52"/>
      <c r="O32" s="27"/>
      <c r="P32" s="25"/>
      <c r="T32" s="200"/>
      <c r="U32" s="198"/>
    </row>
    <row r="33" spans="1:21" s="19" customFormat="1" ht="36" customHeight="1">
      <c r="A33" s="23"/>
      <c r="B33" s="23"/>
      <c r="C33" s="26"/>
      <c r="D33" s="221"/>
      <c r="E33" s="222"/>
      <c r="F33" s="27"/>
      <c r="G33" s="238"/>
      <c r="H33" s="22"/>
      <c r="I33" s="23">
        <v>6</v>
      </c>
      <c r="J33" s="24" t="s">
        <v>148</v>
      </c>
      <c r="K33" s="25"/>
      <c r="L33" s="26"/>
      <c r="M33" s="52"/>
      <c r="N33" s="52"/>
      <c r="O33" s="27"/>
      <c r="P33" s="25"/>
      <c r="T33" s="200"/>
      <c r="U33" s="198"/>
    </row>
    <row r="34" spans="1:21" s="19" customFormat="1" ht="36" customHeight="1">
      <c r="A34" s="23"/>
      <c r="B34" s="23"/>
      <c r="C34" s="26"/>
      <c r="D34" s="221"/>
      <c r="E34" s="222"/>
      <c r="F34" s="27"/>
      <c r="G34" s="238"/>
      <c r="H34" s="22"/>
      <c r="I34" s="23">
        <v>7</v>
      </c>
      <c r="J34" s="24" t="s">
        <v>149</v>
      </c>
      <c r="K34" s="25"/>
      <c r="L34" s="26"/>
      <c r="M34" s="52"/>
      <c r="N34" s="52"/>
      <c r="O34" s="27"/>
      <c r="P34" s="25"/>
      <c r="T34" s="200"/>
      <c r="U34" s="198"/>
    </row>
    <row r="35" spans="1:21" s="19" customFormat="1" ht="36" customHeight="1">
      <c r="A35" s="23"/>
      <c r="B35" s="23"/>
      <c r="C35" s="26"/>
      <c r="D35" s="221"/>
      <c r="E35" s="222"/>
      <c r="F35" s="27"/>
      <c r="G35" s="238"/>
      <c r="H35" s="22"/>
      <c r="I35" s="23">
        <v>8</v>
      </c>
      <c r="J35" s="24" t="s">
        <v>150</v>
      </c>
      <c r="K35" s="25"/>
      <c r="L35" s="26"/>
      <c r="M35" s="52"/>
      <c r="N35" s="52"/>
      <c r="O35" s="27"/>
      <c r="P35" s="25"/>
      <c r="T35" s="200"/>
      <c r="U35" s="198"/>
    </row>
    <row r="36" spans="1:21" s="19" customFormat="1" ht="29.25" customHeight="1" hidden="1">
      <c r="A36" s="23">
        <v>29</v>
      </c>
      <c r="B36" s="23"/>
      <c r="C36" s="26"/>
      <c r="D36" s="221"/>
      <c r="E36" s="222"/>
      <c r="F36" s="27"/>
      <c r="G36" s="238"/>
      <c r="H36" s="22"/>
      <c r="I36" s="213" t="s">
        <v>42</v>
      </c>
      <c r="J36" s="214"/>
      <c r="K36" s="214"/>
      <c r="L36" s="214"/>
      <c r="M36" s="217" t="s">
        <v>325</v>
      </c>
      <c r="N36" s="218"/>
      <c r="O36" s="214"/>
      <c r="P36" s="215"/>
      <c r="T36" s="200"/>
      <c r="U36" s="198"/>
    </row>
    <row r="37" spans="1:21" s="19" customFormat="1" ht="29.25" customHeight="1" hidden="1">
      <c r="A37" s="23">
        <v>30</v>
      </c>
      <c r="B37" s="23"/>
      <c r="C37" s="26"/>
      <c r="D37" s="221"/>
      <c r="E37" s="222"/>
      <c r="F37" s="27"/>
      <c r="G37" s="238"/>
      <c r="H37" s="22"/>
      <c r="I37" s="51" t="s">
        <v>11</v>
      </c>
      <c r="J37" s="48" t="s">
        <v>70</v>
      </c>
      <c r="K37" s="48" t="s">
        <v>69</v>
      </c>
      <c r="L37" s="49" t="s">
        <v>12</v>
      </c>
      <c r="M37" s="50" t="s">
        <v>13</v>
      </c>
      <c r="N37" s="50" t="s">
        <v>160</v>
      </c>
      <c r="O37" s="243" t="s">
        <v>14</v>
      </c>
      <c r="P37" s="48" t="s">
        <v>27</v>
      </c>
      <c r="T37" s="200"/>
      <c r="U37" s="198"/>
    </row>
    <row r="38" spans="1:21" s="19" customFormat="1" ht="29.25" customHeight="1" hidden="1">
      <c r="A38" s="23">
        <v>31</v>
      </c>
      <c r="B38" s="23"/>
      <c r="C38" s="26"/>
      <c r="D38" s="221"/>
      <c r="E38" s="222"/>
      <c r="F38" s="27"/>
      <c r="G38" s="238"/>
      <c r="H38" s="22"/>
      <c r="I38" s="23">
        <v>1</v>
      </c>
      <c r="J38" s="24" t="s">
        <v>151</v>
      </c>
      <c r="K38" s="25">
        <f>IF(ISERROR(VLOOKUP(J38,#REF!,2,0)),"",(VLOOKUP(J38,#REF!,2,0)))</f>
      </c>
      <c r="L38" s="26">
        <f>IF(ISERROR(VLOOKUP(J38,#REF!,4,0)),"",(VLOOKUP(J38,#REF!,4,0)))</f>
      </c>
      <c r="M38" s="52">
        <f>IF(ISERROR(VLOOKUP(J38,#REF!,5,0)),"",(VLOOKUP(J38,#REF!,5,0)))</f>
      </c>
      <c r="N38" s="52">
        <f>IF(ISERROR(VLOOKUP(J38,#REF!,6,0)),"",(VLOOKUP(J38,#REF!,6,0)))</f>
      </c>
      <c r="O38" s="27"/>
      <c r="P38" s="25"/>
      <c r="T38" s="200"/>
      <c r="U38" s="198"/>
    </row>
    <row r="39" spans="1:21" s="19" customFormat="1" ht="29.25" customHeight="1" hidden="1">
      <c r="A39" s="23">
        <v>32</v>
      </c>
      <c r="B39" s="23"/>
      <c r="C39" s="26"/>
      <c r="D39" s="221"/>
      <c r="E39" s="222"/>
      <c r="F39" s="27"/>
      <c r="G39" s="238"/>
      <c r="H39" s="22"/>
      <c r="I39" s="23">
        <v>2</v>
      </c>
      <c r="J39" s="24" t="s">
        <v>152</v>
      </c>
      <c r="K39" s="25">
        <f>IF(ISERROR(VLOOKUP(J39,#REF!,2,0)),"",(VLOOKUP(J39,#REF!,2,0)))</f>
      </c>
      <c r="L39" s="26">
        <f>IF(ISERROR(VLOOKUP(J39,#REF!,4,0)),"",(VLOOKUP(J39,#REF!,4,0)))</f>
      </c>
      <c r="M39" s="52">
        <f>IF(ISERROR(VLOOKUP(J39,#REF!,5,0)),"",(VLOOKUP(J39,#REF!,5,0)))</f>
      </c>
      <c r="N39" s="52">
        <f>IF(ISERROR(VLOOKUP(J39,#REF!,6,0)),"",(VLOOKUP(J39,#REF!,6,0)))</f>
      </c>
      <c r="O39" s="27"/>
      <c r="P39" s="25"/>
      <c r="T39" s="200"/>
      <c r="U39" s="198"/>
    </row>
    <row r="40" spans="1:21" s="19" customFormat="1" ht="29.25" customHeight="1" hidden="1">
      <c r="A40" s="23">
        <v>33</v>
      </c>
      <c r="B40" s="23"/>
      <c r="C40" s="26"/>
      <c r="D40" s="221"/>
      <c r="E40" s="222"/>
      <c r="F40" s="27"/>
      <c r="G40" s="238"/>
      <c r="H40" s="22"/>
      <c r="I40" s="23">
        <v>3</v>
      </c>
      <c r="J40" s="24" t="s">
        <v>153</v>
      </c>
      <c r="K40" s="25">
        <f>IF(ISERROR(VLOOKUP(J40,#REF!,2,0)),"",(VLOOKUP(J40,#REF!,2,0)))</f>
      </c>
      <c r="L40" s="26">
        <f>IF(ISERROR(VLOOKUP(J40,#REF!,4,0)),"",(VLOOKUP(J40,#REF!,4,0)))</f>
      </c>
      <c r="M40" s="52">
        <f>IF(ISERROR(VLOOKUP(J40,#REF!,5,0)),"",(VLOOKUP(J40,#REF!,5,0)))</f>
      </c>
      <c r="N40" s="52">
        <f>IF(ISERROR(VLOOKUP(J40,#REF!,6,0)),"",(VLOOKUP(J40,#REF!,6,0)))</f>
      </c>
      <c r="O40" s="27"/>
      <c r="P40" s="25"/>
      <c r="T40" s="200"/>
      <c r="U40" s="198"/>
    </row>
    <row r="41" spans="1:21" s="19" customFormat="1" ht="29.25" customHeight="1" hidden="1">
      <c r="A41" s="23">
        <v>34</v>
      </c>
      <c r="B41" s="23"/>
      <c r="C41" s="26"/>
      <c r="D41" s="221"/>
      <c r="E41" s="222"/>
      <c r="F41" s="27"/>
      <c r="G41" s="238"/>
      <c r="H41" s="22"/>
      <c r="I41" s="23">
        <v>4</v>
      </c>
      <c r="J41" s="24" t="s">
        <v>154</v>
      </c>
      <c r="K41" s="25">
        <f>IF(ISERROR(VLOOKUP(J41,#REF!,2,0)),"",(VLOOKUP(J41,#REF!,2,0)))</f>
      </c>
      <c r="L41" s="26">
        <f>IF(ISERROR(VLOOKUP(J41,#REF!,4,0)),"",(VLOOKUP(J41,#REF!,4,0)))</f>
      </c>
      <c r="M41" s="52">
        <f>IF(ISERROR(VLOOKUP(J41,#REF!,5,0)),"",(VLOOKUP(J41,#REF!,5,0)))</f>
      </c>
      <c r="N41" s="52">
        <f>IF(ISERROR(VLOOKUP(J41,#REF!,6,0)),"",(VLOOKUP(J41,#REF!,6,0)))</f>
      </c>
      <c r="O41" s="27"/>
      <c r="P41" s="25"/>
      <c r="T41" s="200"/>
      <c r="U41" s="198"/>
    </row>
    <row r="42" spans="1:21" s="19" customFormat="1" ht="29.25" customHeight="1" hidden="1">
      <c r="A42" s="23">
        <v>35</v>
      </c>
      <c r="B42" s="23"/>
      <c r="C42" s="26"/>
      <c r="D42" s="221"/>
      <c r="E42" s="222"/>
      <c r="F42" s="27"/>
      <c r="G42" s="238"/>
      <c r="H42" s="22"/>
      <c r="I42" s="23">
        <v>5</v>
      </c>
      <c r="J42" s="24" t="s">
        <v>155</v>
      </c>
      <c r="K42" s="25">
        <f>IF(ISERROR(VLOOKUP(J42,#REF!,2,0)),"",(VLOOKUP(J42,#REF!,2,0)))</f>
      </c>
      <c r="L42" s="26">
        <f>IF(ISERROR(VLOOKUP(J42,#REF!,4,0)),"",(VLOOKUP(J42,#REF!,4,0)))</f>
      </c>
      <c r="M42" s="52">
        <f>IF(ISERROR(VLOOKUP(J42,#REF!,5,0)),"",(VLOOKUP(J42,#REF!,5,0)))</f>
      </c>
      <c r="N42" s="52">
        <f>IF(ISERROR(VLOOKUP(J42,#REF!,6,0)),"",(VLOOKUP(J42,#REF!,6,0)))</f>
      </c>
      <c r="O42" s="27"/>
      <c r="P42" s="25"/>
      <c r="T42" s="200"/>
      <c r="U42" s="198"/>
    </row>
    <row r="43" spans="1:21" s="19" customFormat="1" ht="29.25" customHeight="1" hidden="1">
      <c r="A43" s="23">
        <v>36</v>
      </c>
      <c r="B43" s="23"/>
      <c r="C43" s="26"/>
      <c r="D43" s="221"/>
      <c r="E43" s="222"/>
      <c r="F43" s="27"/>
      <c r="G43" s="238"/>
      <c r="H43" s="22"/>
      <c r="I43" s="23">
        <v>6</v>
      </c>
      <c r="J43" s="24" t="s">
        <v>156</v>
      </c>
      <c r="K43" s="25">
        <f>IF(ISERROR(VLOOKUP(J43,#REF!,2,0)),"",(VLOOKUP(J43,#REF!,2,0)))</f>
      </c>
      <c r="L43" s="26">
        <f>IF(ISERROR(VLOOKUP(J43,#REF!,4,0)),"",(VLOOKUP(J43,#REF!,4,0)))</f>
      </c>
      <c r="M43" s="52">
        <f>IF(ISERROR(VLOOKUP(J43,#REF!,5,0)),"",(VLOOKUP(J43,#REF!,5,0)))</f>
      </c>
      <c r="N43" s="52">
        <f>IF(ISERROR(VLOOKUP(J43,#REF!,6,0)),"",(VLOOKUP(J43,#REF!,6,0)))</f>
      </c>
      <c r="O43" s="27"/>
      <c r="P43" s="25"/>
      <c r="T43" s="200"/>
      <c r="U43" s="198"/>
    </row>
    <row r="44" spans="1:21" s="19" customFormat="1" ht="29.25" customHeight="1" hidden="1">
      <c r="A44" s="23">
        <v>37</v>
      </c>
      <c r="B44" s="23"/>
      <c r="C44" s="26"/>
      <c r="D44" s="221"/>
      <c r="E44" s="222"/>
      <c r="F44" s="27"/>
      <c r="G44" s="238"/>
      <c r="H44" s="22"/>
      <c r="I44" s="23">
        <v>7</v>
      </c>
      <c r="J44" s="24" t="s">
        <v>157</v>
      </c>
      <c r="K44" s="25">
        <f>IF(ISERROR(VLOOKUP(J44,#REF!,2,0)),"",(VLOOKUP(J44,#REF!,2,0)))</f>
      </c>
      <c r="L44" s="26">
        <f>IF(ISERROR(VLOOKUP(J44,#REF!,4,0)),"",(VLOOKUP(J44,#REF!,4,0)))</f>
      </c>
      <c r="M44" s="52">
        <f>IF(ISERROR(VLOOKUP(J44,#REF!,5,0)),"",(VLOOKUP(J44,#REF!,5,0)))</f>
      </c>
      <c r="N44" s="52">
        <f>IF(ISERROR(VLOOKUP(J44,#REF!,6,0)),"",(VLOOKUP(J44,#REF!,6,0)))</f>
      </c>
      <c r="O44" s="27"/>
      <c r="P44" s="25"/>
      <c r="T44" s="200"/>
      <c r="U44" s="198"/>
    </row>
    <row r="45" spans="1:21" s="19" customFormat="1" ht="29.25" customHeight="1" hidden="1">
      <c r="A45" s="23">
        <v>38</v>
      </c>
      <c r="B45" s="23"/>
      <c r="C45" s="26"/>
      <c r="D45" s="221"/>
      <c r="E45" s="222"/>
      <c r="F45" s="27"/>
      <c r="G45" s="238"/>
      <c r="H45" s="22"/>
      <c r="I45" s="23">
        <v>8</v>
      </c>
      <c r="J45" s="24" t="s">
        <v>158</v>
      </c>
      <c r="K45" s="25">
        <f>IF(ISERROR(VLOOKUP(J45,#REF!,2,0)),"",(VLOOKUP(J45,#REF!,2,0)))</f>
      </c>
      <c r="L45" s="26">
        <f>IF(ISERROR(VLOOKUP(J45,#REF!,4,0)),"",(VLOOKUP(J45,#REF!,4,0)))</f>
      </c>
      <c r="M45" s="52">
        <f>IF(ISERROR(VLOOKUP(J45,#REF!,5,0)),"",(VLOOKUP(J45,#REF!,5,0)))</f>
      </c>
      <c r="N45" s="52">
        <f>IF(ISERROR(VLOOKUP(J45,#REF!,6,0)),"",(VLOOKUP(J45,#REF!,6,0)))</f>
      </c>
      <c r="O45" s="27"/>
      <c r="P45" s="25"/>
      <c r="T45" s="200"/>
      <c r="U45" s="198"/>
    </row>
    <row r="46" spans="1:16" ht="13.5" customHeight="1">
      <c r="A46" s="37"/>
      <c r="B46" s="37"/>
      <c r="C46" s="38"/>
      <c r="D46" s="59"/>
      <c r="E46" s="39"/>
      <c r="F46" s="40"/>
      <c r="G46" s="41"/>
      <c r="I46" s="42"/>
      <c r="J46" s="43"/>
      <c r="K46" s="44"/>
      <c r="L46" s="45"/>
      <c r="M46" s="55"/>
      <c r="N46" s="55"/>
      <c r="O46" s="46"/>
      <c r="P46" s="44"/>
    </row>
    <row r="47" spans="1:17" ht="14.25" customHeight="1">
      <c r="A47" s="31" t="s">
        <v>18</v>
      </c>
      <c r="B47" s="31"/>
      <c r="C47" s="31"/>
      <c r="D47" s="60"/>
      <c r="E47" s="53" t="s">
        <v>0</v>
      </c>
      <c r="F47" s="47" t="s">
        <v>1</v>
      </c>
      <c r="G47" s="28"/>
      <c r="H47" s="32" t="s">
        <v>2</v>
      </c>
      <c r="I47" s="32"/>
      <c r="J47" s="32"/>
      <c r="K47" s="32"/>
      <c r="M47" s="56" t="s">
        <v>3</v>
      </c>
      <c r="N47" s="57" t="s">
        <v>3</v>
      </c>
      <c r="O47" s="28" t="s">
        <v>3</v>
      </c>
      <c r="P47" s="31"/>
      <c r="Q47" s="33"/>
    </row>
    <row r="101" spans="20:21" ht="12.75">
      <c r="T101" s="237"/>
      <c r="U101" s="235"/>
    </row>
    <row r="65536" ht="12.75">
      <c r="A65536" s="28" t="s">
        <v>330</v>
      </c>
    </row>
  </sheetData>
  <sheetProtection/>
  <mergeCells count="18">
    <mergeCell ref="G6:G7"/>
    <mergeCell ref="A4:C4"/>
    <mergeCell ref="D4:E4"/>
    <mergeCell ref="A6:A7"/>
    <mergeCell ref="E6:E7"/>
    <mergeCell ref="F6:F7"/>
    <mergeCell ref="B6:B7"/>
    <mergeCell ref="C6:C7"/>
    <mergeCell ref="D6:D7"/>
    <mergeCell ref="A1:P1"/>
    <mergeCell ref="A2:P2"/>
    <mergeCell ref="A3:C3"/>
    <mergeCell ref="D3:E3"/>
    <mergeCell ref="F3:G3"/>
    <mergeCell ref="N5:P5"/>
    <mergeCell ref="N3:P3"/>
    <mergeCell ref="N4:P4"/>
    <mergeCell ref="I3:L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8" r:id="rId2"/>
  <ignoredErrors>
    <ignoredError sqref="D4 N5" unlockedFormula="1"/>
  </ignoredErrors>
  <drawing r:id="rId1"/>
</worksheet>
</file>

<file path=xl/worksheets/sheet5.xml><?xml version="1.0" encoding="utf-8"?>
<worksheet xmlns="http://schemas.openxmlformats.org/spreadsheetml/2006/main" xmlns:r="http://schemas.openxmlformats.org/officeDocument/2006/relationships">
  <sheetPr>
    <tabColor rgb="FF7030A0"/>
  </sheetPr>
  <dimension ref="A1:P65536"/>
  <sheetViews>
    <sheetView view="pageBreakPreview" zoomScale="90" zoomScaleSheetLayoutView="90" zoomScalePageLayoutView="0" workbookViewId="0" topLeftCell="A1">
      <selection activeCell="F12" sqref="F12"/>
    </sheetView>
  </sheetViews>
  <sheetFormatPr defaultColWidth="9.140625" defaultRowHeight="12.75"/>
  <cols>
    <col min="1" max="1" width="6.00390625" style="91" customWidth="1"/>
    <col min="2" max="2" width="10.28125" style="91" hidden="1" customWidth="1"/>
    <col min="3" max="3" width="7.00390625" style="91" customWidth="1"/>
    <col min="4" max="4" width="13.57421875" style="92" customWidth="1"/>
    <col min="5" max="5" width="20.00390625" style="91" bestFit="1" customWidth="1"/>
    <col min="6" max="6" width="43.57421875" style="3" bestFit="1" customWidth="1"/>
    <col min="7" max="13" width="9.7109375" style="3" customWidth="1"/>
    <col min="14" max="14" width="10.57421875" style="93" customWidth="1"/>
    <col min="15" max="15" width="7.7109375" style="91" customWidth="1"/>
    <col min="16" max="16" width="8.57421875" style="91" bestFit="1" customWidth="1"/>
    <col min="17" max="16384" width="9.140625" style="3" customWidth="1"/>
  </cols>
  <sheetData>
    <row r="1" spans="1:16" ht="48.75" customHeight="1">
      <c r="A1" s="392" t="s">
        <v>402</v>
      </c>
      <c r="B1" s="392"/>
      <c r="C1" s="392"/>
      <c r="D1" s="392"/>
      <c r="E1" s="392"/>
      <c r="F1" s="392"/>
      <c r="G1" s="392"/>
      <c r="H1" s="392"/>
      <c r="I1" s="392"/>
      <c r="J1" s="392"/>
      <c r="K1" s="392"/>
      <c r="L1" s="392"/>
      <c r="M1" s="392"/>
      <c r="N1" s="392"/>
      <c r="O1" s="392"/>
      <c r="P1" s="392"/>
    </row>
    <row r="2" spans="1:16" ht="25.5" customHeight="1">
      <c r="A2" s="393" t="s">
        <v>367</v>
      </c>
      <c r="B2" s="393"/>
      <c r="C2" s="393"/>
      <c r="D2" s="393"/>
      <c r="E2" s="393"/>
      <c r="F2" s="393"/>
      <c r="G2" s="393"/>
      <c r="H2" s="393"/>
      <c r="I2" s="393"/>
      <c r="J2" s="393"/>
      <c r="K2" s="393"/>
      <c r="L2" s="393"/>
      <c r="M2" s="393"/>
      <c r="N2" s="393"/>
      <c r="O2" s="393"/>
      <c r="P2" s="393"/>
    </row>
    <row r="3" spans="1:16" s="4" customFormat="1" ht="27" customHeight="1">
      <c r="A3" s="397" t="s">
        <v>83</v>
      </c>
      <c r="B3" s="397"/>
      <c r="C3" s="397"/>
      <c r="D3" s="399" t="s">
        <v>126</v>
      </c>
      <c r="E3" s="399"/>
      <c r="F3" s="94"/>
      <c r="G3" s="184"/>
      <c r="H3" s="182"/>
      <c r="I3" s="94"/>
      <c r="J3" s="94"/>
      <c r="K3" s="94"/>
      <c r="L3" s="94"/>
      <c r="M3" s="220"/>
      <c r="N3" s="220"/>
      <c r="O3" s="220"/>
      <c r="P3" s="220"/>
    </row>
    <row r="4" spans="1:16" s="4" customFormat="1" ht="17.25" customHeight="1">
      <c r="A4" s="398" t="s">
        <v>84</v>
      </c>
      <c r="B4" s="398"/>
      <c r="C4" s="398"/>
      <c r="D4" s="396" t="s">
        <v>393</v>
      </c>
      <c r="E4" s="396"/>
      <c r="F4" s="95"/>
      <c r="G4" s="183"/>
      <c r="H4" s="183"/>
      <c r="I4" s="173"/>
      <c r="J4" s="173"/>
      <c r="K4" s="391" t="s">
        <v>82</v>
      </c>
      <c r="L4" s="391"/>
      <c r="M4" s="388" t="s">
        <v>384</v>
      </c>
      <c r="N4" s="388"/>
      <c r="O4" s="388"/>
      <c r="P4" s="173"/>
    </row>
    <row r="5" spans="1:16" ht="21" customHeight="1">
      <c r="A5" s="5"/>
      <c r="B5" s="5"/>
      <c r="C5" s="5"/>
      <c r="D5" s="9"/>
      <c r="E5" s="6"/>
      <c r="F5" s="7"/>
      <c r="G5" s="8"/>
      <c r="H5" s="8"/>
      <c r="I5" s="8"/>
      <c r="J5" s="8"/>
      <c r="K5" s="8"/>
      <c r="L5" s="8"/>
      <c r="M5" s="8"/>
      <c r="N5" s="394">
        <v>41804.48593819445</v>
      </c>
      <c r="O5" s="394"/>
      <c r="P5" s="216"/>
    </row>
    <row r="6" spans="1:16" ht="15.75" customHeight="1">
      <c r="A6" s="386" t="s">
        <v>5</v>
      </c>
      <c r="B6" s="242"/>
      <c r="C6" s="389" t="s">
        <v>68</v>
      </c>
      <c r="D6" s="389" t="s">
        <v>86</v>
      </c>
      <c r="E6" s="386" t="s">
        <v>6</v>
      </c>
      <c r="F6" s="386" t="s">
        <v>43</v>
      </c>
      <c r="G6" s="395" t="s">
        <v>34</v>
      </c>
      <c r="H6" s="395"/>
      <c r="I6" s="395"/>
      <c r="J6" s="395"/>
      <c r="K6" s="395"/>
      <c r="L6" s="395"/>
      <c r="M6" s="395"/>
      <c r="N6" s="384" t="s">
        <v>7</v>
      </c>
      <c r="O6" s="384" t="s">
        <v>124</v>
      </c>
      <c r="P6" s="384" t="s">
        <v>326</v>
      </c>
    </row>
    <row r="7" spans="1:16" ht="24.75" customHeight="1">
      <c r="A7" s="387"/>
      <c r="B7" s="242"/>
      <c r="C7" s="390"/>
      <c r="D7" s="390"/>
      <c r="E7" s="387"/>
      <c r="F7" s="387"/>
      <c r="G7" s="96">
        <v>1</v>
      </c>
      <c r="H7" s="96">
        <v>2</v>
      </c>
      <c r="I7" s="96">
        <v>3</v>
      </c>
      <c r="J7" s="194" t="s">
        <v>291</v>
      </c>
      <c r="K7" s="96">
        <v>4</v>
      </c>
      <c r="L7" s="96">
        <v>5</v>
      </c>
      <c r="M7" s="96">
        <v>6</v>
      </c>
      <c r="N7" s="384"/>
      <c r="O7" s="384"/>
      <c r="P7" s="384"/>
    </row>
    <row r="8" spans="1:16" s="85" customFormat="1" ht="29.25" customHeight="1">
      <c r="A8" s="97">
        <v>1</v>
      </c>
      <c r="B8" s="98" t="s">
        <v>161</v>
      </c>
      <c r="C8" s="25">
        <v>547</v>
      </c>
      <c r="D8" s="254">
        <v>35678</v>
      </c>
      <c r="E8" s="255" t="s">
        <v>395</v>
      </c>
      <c r="F8" s="255" t="s">
        <v>396</v>
      </c>
      <c r="G8" s="168">
        <v>619</v>
      </c>
      <c r="H8" s="168">
        <v>627</v>
      </c>
      <c r="I8" s="168">
        <v>630</v>
      </c>
      <c r="J8" s="231">
        <v>630</v>
      </c>
      <c r="K8" s="175"/>
      <c r="L8" s="175"/>
      <c r="M8" s="175"/>
      <c r="N8" s="231">
        <v>630</v>
      </c>
      <c r="O8" s="224">
        <v>652</v>
      </c>
      <c r="P8" s="219"/>
    </row>
    <row r="9" spans="1:16" s="85" customFormat="1" ht="29.25" customHeight="1">
      <c r="A9" s="97">
        <v>2</v>
      </c>
      <c r="B9" s="98" t="s">
        <v>163</v>
      </c>
      <c r="C9" s="25">
        <v>548</v>
      </c>
      <c r="D9" s="254">
        <v>35094</v>
      </c>
      <c r="E9" s="255" t="s">
        <v>394</v>
      </c>
      <c r="F9" s="255" t="s">
        <v>398</v>
      </c>
      <c r="G9" s="168">
        <v>556</v>
      </c>
      <c r="H9" s="168">
        <v>586</v>
      </c>
      <c r="I9" s="168">
        <v>563</v>
      </c>
      <c r="J9" s="231">
        <v>586</v>
      </c>
      <c r="K9" s="175"/>
      <c r="L9" s="175"/>
      <c r="M9" s="175"/>
      <c r="N9" s="231">
        <v>586</v>
      </c>
      <c r="O9" s="224">
        <v>556</v>
      </c>
      <c r="P9" s="219"/>
    </row>
    <row r="10" spans="1:16" s="85" customFormat="1" ht="29.25" customHeight="1">
      <c r="A10" s="97"/>
      <c r="B10" s="98" t="s">
        <v>162</v>
      </c>
      <c r="C10" s="25"/>
      <c r="D10" s="26"/>
      <c r="E10" s="52"/>
      <c r="F10" s="52"/>
      <c r="G10" s="168"/>
      <c r="H10" s="168"/>
      <c r="I10" s="168"/>
      <c r="J10" s="231" t="s">
        <v>403</v>
      </c>
      <c r="K10" s="175"/>
      <c r="L10" s="175"/>
      <c r="M10" s="175"/>
      <c r="N10" s="231" t="s">
        <v>403</v>
      </c>
      <c r="O10" s="224"/>
      <c r="P10" s="219"/>
    </row>
    <row r="11" spans="1:16" s="85" customFormat="1" ht="29.25" customHeight="1">
      <c r="A11" s="97"/>
      <c r="B11" s="98" t="s">
        <v>164</v>
      </c>
      <c r="C11" s="99"/>
      <c r="D11" s="100"/>
      <c r="E11" s="171"/>
      <c r="F11" s="171"/>
      <c r="G11" s="168"/>
      <c r="H11" s="168"/>
      <c r="I11" s="168"/>
      <c r="J11" s="231" t="s">
        <v>403</v>
      </c>
      <c r="K11" s="175"/>
      <c r="L11" s="175"/>
      <c r="M11" s="175"/>
      <c r="N11" s="231" t="s">
        <v>403</v>
      </c>
      <c r="O11" s="224" t="s">
        <v>404</v>
      </c>
      <c r="P11" s="219"/>
    </row>
    <row r="12" spans="1:16" s="85" customFormat="1" ht="29.25" customHeight="1">
      <c r="A12" s="97"/>
      <c r="B12" s="98" t="s">
        <v>165</v>
      </c>
      <c r="C12" s="99"/>
      <c r="D12" s="100"/>
      <c r="E12" s="171"/>
      <c r="F12" s="171"/>
      <c r="G12" s="168"/>
      <c r="H12" s="168"/>
      <c r="I12" s="168"/>
      <c r="J12" s="231" t="s">
        <v>403</v>
      </c>
      <c r="K12" s="175"/>
      <c r="L12" s="175"/>
      <c r="M12" s="175"/>
      <c r="N12" s="231" t="s">
        <v>403</v>
      </c>
      <c r="O12" s="224" t="s">
        <v>404</v>
      </c>
      <c r="P12" s="219"/>
    </row>
    <row r="13" spans="1:16" s="85" customFormat="1" ht="29.25" customHeight="1">
      <c r="A13" s="97"/>
      <c r="B13" s="98" t="s">
        <v>166</v>
      </c>
      <c r="C13" s="99"/>
      <c r="D13" s="100"/>
      <c r="E13" s="171"/>
      <c r="F13" s="171"/>
      <c r="G13" s="168"/>
      <c r="H13" s="168"/>
      <c r="I13" s="168"/>
      <c r="J13" s="231" t="s">
        <v>403</v>
      </c>
      <c r="K13" s="175"/>
      <c r="L13" s="175"/>
      <c r="M13" s="175"/>
      <c r="N13" s="231" t="s">
        <v>403</v>
      </c>
      <c r="O13" s="224" t="s">
        <v>404</v>
      </c>
      <c r="P13" s="219"/>
    </row>
    <row r="14" spans="1:16" s="85" customFormat="1" ht="29.25" customHeight="1">
      <c r="A14" s="97"/>
      <c r="B14" s="98" t="s">
        <v>167</v>
      </c>
      <c r="C14" s="99"/>
      <c r="D14" s="100"/>
      <c r="E14" s="171"/>
      <c r="F14" s="171"/>
      <c r="G14" s="168"/>
      <c r="H14" s="168"/>
      <c r="I14" s="168"/>
      <c r="J14" s="231" t="s">
        <v>403</v>
      </c>
      <c r="K14" s="175"/>
      <c r="L14" s="175"/>
      <c r="M14" s="175"/>
      <c r="N14" s="231" t="s">
        <v>403</v>
      </c>
      <c r="O14" s="224" t="s">
        <v>404</v>
      </c>
      <c r="P14" s="219"/>
    </row>
    <row r="15" spans="1:16" s="85" customFormat="1" ht="29.25" customHeight="1">
      <c r="A15" s="97"/>
      <c r="B15" s="98" t="s">
        <v>168</v>
      </c>
      <c r="C15" s="99"/>
      <c r="D15" s="100"/>
      <c r="E15" s="171"/>
      <c r="F15" s="171"/>
      <c r="G15" s="168"/>
      <c r="H15" s="168"/>
      <c r="I15" s="168"/>
      <c r="J15" s="231" t="s">
        <v>403</v>
      </c>
      <c r="K15" s="175"/>
      <c r="L15" s="175"/>
      <c r="M15" s="175"/>
      <c r="N15" s="231" t="s">
        <v>403</v>
      </c>
      <c r="O15" s="224" t="s">
        <v>404</v>
      </c>
      <c r="P15" s="219"/>
    </row>
    <row r="16" spans="1:16" s="85" customFormat="1" ht="29.25" customHeight="1">
      <c r="A16" s="97"/>
      <c r="B16" s="98" t="s">
        <v>169</v>
      </c>
      <c r="C16" s="99"/>
      <c r="D16" s="100"/>
      <c r="E16" s="171"/>
      <c r="F16" s="171"/>
      <c r="G16" s="168"/>
      <c r="H16" s="168"/>
      <c r="I16" s="168"/>
      <c r="J16" s="231" t="s">
        <v>403</v>
      </c>
      <c r="K16" s="175"/>
      <c r="L16" s="175"/>
      <c r="M16" s="175"/>
      <c r="N16" s="231" t="s">
        <v>403</v>
      </c>
      <c r="O16" s="224" t="s">
        <v>404</v>
      </c>
      <c r="P16" s="219"/>
    </row>
    <row r="17" spans="1:16" s="85" customFormat="1" ht="29.25" customHeight="1">
      <c r="A17" s="97"/>
      <c r="B17" s="98" t="s">
        <v>170</v>
      </c>
      <c r="C17" s="99"/>
      <c r="D17" s="100"/>
      <c r="E17" s="171"/>
      <c r="F17" s="171"/>
      <c r="G17" s="168"/>
      <c r="H17" s="168"/>
      <c r="I17" s="168"/>
      <c r="J17" s="231" t="s">
        <v>403</v>
      </c>
      <c r="K17" s="175"/>
      <c r="L17" s="175"/>
      <c r="M17" s="175"/>
      <c r="N17" s="231" t="s">
        <v>403</v>
      </c>
      <c r="O17" s="224" t="s">
        <v>404</v>
      </c>
      <c r="P17" s="219"/>
    </row>
    <row r="18" spans="1:16" s="85" customFormat="1" ht="29.25" customHeight="1">
      <c r="A18" s="97"/>
      <c r="B18" s="98" t="s">
        <v>171</v>
      </c>
      <c r="C18" s="99"/>
      <c r="D18" s="100"/>
      <c r="E18" s="171"/>
      <c r="F18" s="171"/>
      <c r="G18" s="168"/>
      <c r="H18" s="168"/>
      <c r="I18" s="168"/>
      <c r="J18" s="231" t="s">
        <v>403</v>
      </c>
      <c r="K18" s="175"/>
      <c r="L18" s="175"/>
      <c r="M18" s="175"/>
      <c r="N18" s="231" t="s">
        <v>403</v>
      </c>
      <c r="O18" s="224" t="s">
        <v>404</v>
      </c>
      <c r="P18" s="219"/>
    </row>
    <row r="19" spans="1:16" s="85" customFormat="1" ht="29.25" customHeight="1">
      <c r="A19" s="97"/>
      <c r="B19" s="98" t="s">
        <v>172</v>
      </c>
      <c r="C19" s="99"/>
      <c r="D19" s="100"/>
      <c r="E19" s="171"/>
      <c r="F19" s="171"/>
      <c r="G19" s="168"/>
      <c r="H19" s="168"/>
      <c r="I19" s="168"/>
      <c r="J19" s="231" t="s">
        <v>403</v>
      </c>
      <c r="K19" s="175"/>
      <c r="L19" s="175"/>
      <c r="M19" s="175"/>
      <c r="N19" s="231" t="s">
        <v>403</v>
      </c>
      <c r="O19" s="224" t="s">
        <v>404</v>
      </c>
      <c r="P19" s="219"/>
    </row>
    <row r="20" spans="1:16" s="85" customFormat="1" ht="29.25" customHeight="1">
      <c r="A20" s="97"/>
      <c r="B20" s="98" t="s">
        <v>173</v>
      </c>
      <c r="C20" s="99"/>
      <c r="D20" s="100"/>
      <c r="E20" s="171"/>
      <c r="F20" s="171"/>
      <c r="G20" s="168"/>
      <c r="H20" s="168"/>
      <c r="I20" s="168"/>
      <c r="J20" s="231" t="s">
        <v>403</v>
      </c>
      <c r="K20" s="175"/>
      <c r="L20" s="175"/>
      <c r="M20" s="175"/>
      <c r="N20" s="231" t="s">
        <v>403</v>
      </c>
      <c r="O20" s="224" t="s">
        <v>404</v>
      </c>
      <c r="P20" s="219"/>
    </row>
    <row r="21" spans="1:16" s="85" customFormat="1" ht="29.25" customHeight="1">
      <c r="A21" s="97"/>
      <c r="B21" s="98" t="s">
        <v>174</v>
      </c>
      <c r="C21" s="99"/>
      <c r="D21" s="100"/>
      <c r="E21" s="171"/>
      <c r="F21" s="171"/>
      <c r="G21" s="168"/>
      <c r="H21" s="168"/>
      <c r="I21" s="168"/>
      <c r="J21" s="231" t="s">
        <v>403</v>
      </c>
      <c r="K21" s="175"/>
      <c r="L21" s="175"/>
      <c r="M21" s="175"/>
      <c r="N21" s="231" t="s">
        <v>403</v>
      </c>
      <c r="O21" s="224" t="s">
        <v>404</v>
      </c>
      <c r="P21" s="219"/>
    </row>
    <row r="22" spans="1:16" s="85" customFormat="1" ht="29.25" customHeight="1">
      <c r="A22" s="97"/>
      <c r="B22" s="98" t="s">
        <v>175</v>
      </c>
      <c r="C22" s="99"/>
      <c r="D22" s="100"/>
      <c r="E22" s="171"/>
      <c r="F22" s="171"/>
      <c r="G22" s="168"/>
      <c r="H22" s="168"/>
      <c r="I22" s="168"/>
      <c r="J22" s="231" t="s">
        <v>403</v>
      </c>
      <c r="K22" s="175"/>
      <c r="L22" s="175"/>
      <c r="M22" s="175"/>
      <c r="N22" s="231" t="s">
        <v>403</v>
      </c>
      <c r="O22" s="224" t="s">
        <v>404</v>
      </c>
      <c r="P22" s="219"/>
    </row>
    <row r="23" spans="1:16" s="85" customFormat="1" ht="29.25" customHeight="1">
      <c r="A23" s="97"/>
      <c r="B23" s="98" t="s">
        <v>176</v>
      </c>
      <c r="C23" s="99"/>
      <c r="D23" s="100"/>
      <c r="E23" s="171"/>
      <c r="F23" s="171"/>
      <c r="G23" s="168"/>
      <c r="H23" s="168"/>
      <c r="I23" s="168"/>
      <c r="J23" s="231" t="s">
        <v>403</v>
      </c>
      <c r="K23" s="175"/>
      <c r="L23" s="175"/>
      <c r="M23" s="175"/>
      <c r="N23" s="231" t="s">
        <v>403</v>
      </c>
      <c r="O23" s="224" t="s">
        <v>404</v>
      </c>
      <c r="P23" s="219"/>
    </row>
    <row r="24" spans="1:16" s="85" customFormat="1" ht="29.25" customHeight="1">
      <c r="A24" s="97"/>
      <c r="B24" s="98" t="s">
        <v>177</v>
      </c>
      <c r="C24" s="99"/>
      <c r="D24" s="100"/>
      <c r="E24" s="171"/>
      <c r="F24" s="171"/>
      <c r="G24" s="168"/>
      <c r="H24" s="168"/>
      <c r="I24" s="168"/>
      <c r="J24" s="231" t="s">
        <v>403</v>
      </c>
      <c r="K24" s="175"/>
      <c r="L24" s="175"/>
      <c r="M24" s="175"/>
      <c r="N24" s="231" t="s">
        <v>403</v>
      </c>
      <c r="O24" s="224" t="s">
        <v>404</v>
      </c>
      <c r="P24" s="219"/>
    </row>
    <row r="25" spans="1:16" s="85" customFormat="1" ht="29.25" customHeight="1">
      <c r="A25" s="97"/>
      <c r="B25" s="98" t="s">
        <v>178</v>
      </c>
      <c r="C25" s="99"/>
      <c r="D25" s="100"/>
      <c r="E25" s="171"/>
      <c r="F25" s="171"/>
      <c r="G25" s="168"/>
      <c r="H25" s="168"/>
      <c r="I25" s="168"/>
      <c r="J25" s="231" t="s">
        <v>403</v>
      </c>
      <c r="K25" s="175"/>
      <c r="L25" s="175"/>
      <c r="M25" s="175"/>
      <c r="N25" s="231" t="s">
        <v>403</v>
      </c>
      <c r="O25" s="224" t="s">
        <v>404</v>
      </c>
      <c r="P25" s="219"/>
    </row>
    <row r="26" spans="1:16" s="85" customFormat="1" ht="29.25" customHeight="1">
      <c r="A26" s="97"/>
      <c r="B26" s="98" t="s">
        <v>179</v>
      </c>
      <c r="C26" s="99"/>
      <c r="D26" s="100"/>
      <c r="E26" s="171"/>
      <c r="F26" s="171"/>
      <c r="G26" s="168"/>
      <c r="H26" s="168"/>
      <c r="I26" s="168"/>
      <c r="J26" s="231" t="s">
        <v>403</v>
      </c>
      <c r="K26" s="175"/>
      <c r="L26" s="175"/>
      <c r="M26" s="175"/>
      <c r="N26" s="231" t="s">
        <v>403</v>
      </c>
      <c r="O26" s="224" t="s">
        <v>404</v>
      </c>
      <c r="P26" s="219"/>
    </row>
    <row r="27" spans="1:16" s="85" customFormat="1" ht="29.25" customHeight="1">
      <c r="A27" s="97"/>
      <c r="B27" s="98" t="s">
        <v>180</v>
      </c>
      <c r="C27" s="99"/>
      <c r="D27" s="100"/>
      <c r="E27" s="171"/>
      <c r="F27" s="171"/>
      <c r="G27" s="168"/>
      <c r="H27" s="168"/>
      <c r="I27" s="168"/>
      <c r="J27" s="231" t="s">
        <v>403</v>
      </c>
      <c r="K27" s="175"/>
      <c r="L27" s="175"/>
      <c r="M27" s="175"/>
      <c r="N27" s="231" t="s">
        <v>403</v>
      </c>
      <c r="O27" s="224" t="s">
        <v>404</v>
      </c>
      <c r="P27" s="219"/>
    </row>
    <row r="28" spans="1:16" s="85" customFormat="1" ht="29.25" customHeight="1">
      <c r="A28" s="97"/>
      <c r="B28" s="98" t="s">
        <v>181</v>
      </c>
      <c r="C28" s="99"/>
      <c r="D28" s="100"/>
      <c r="E28" s="171"/>
      <c r="F28" s="171"/>
      <c r="G28" s="168"/>
      <c r="H28" s="168"/>
      <c r="I28" s="168"/>
      <c r="J28" s="231" t="s">
        <v>403</v>
      </c>
      <c r="K28" s="175"/>
      <c r="L28" s="175"/>
      <c r="M28" s="175"/>
      <c r="N28" s="231" t="s">
        <v>403</v>
      </c>
      <c r="O28" s="224" t="s">
        <v>404</v>
      </c>
      <c r="P28" s="219"/>
    </row>
    <row r="29" spans="1:16" s="85" customFormat="1" ht="29.25" customHeight="1">
      <c r="A29" s="97"/>
      <c r="B29" s="98" t="s">
        <v>182</v>
      </c>
      <c r="C29" s="99"/>
      <c r="D29" s="100"/>
      <c r="E29" s="171"/>
      <c r="F29" s="171"/>
      <c r="G29" s="168"/>
      <c r="H29" s="168"/>
      <c r="I29" s="168"/>
      <c r="J29" s="231" t="s">
        <v>403</v>
      </c>
      <c r="K29" s="175"/>
      <c r="L29" s="175"/>
      <c r="M29" s="175"/>
      <c r="N29" s="231" t="s">
        <v>403</v>
      </c>
      <c r="O29" s="224" t="s">
        <v>404</v>
      </c>
      <c r="P29" s="219"/>
    </row>
    <row r="30" spans="1:16" s="85" customFormat="1" ht="29.25" customHeight="1">
      <c r="A30" s="97"/>
      <c r="B30" s="98" t="s">
        <v>183</v>
      </c>
      <c r="C30" s="99"/>
      <c r="D30" s="100"/>
      <c r="E30" s="171"/>
      <c r="F30" s="171"/>
      <c r="G30" s="168"/>
      <c r="H30" s="168"/>
      <c r="I30" s="168"/>
      <c r="J30" s="231" t="s">
        <v>403</v>
      </c>
      <c r="K30" s="175"/>
      <c r="L30" s="175"/>
      <c r="M30" s="175"/>
      <c r="N30" s="231" t="s">
        <v>403</v>
      </c>
      <c r="O30" s="224" t="s">
        <v>404</v>
      </c>
      <c r="P30" s="219"/>
    </row>
    <row r="31" spans="1:16" s="85" customFormat="1" ht="29.25" customHeight="1">
      <c r="A31" s="97"/>
      <c r="B31" s="98" t="s">
        <v>184</v>
      </c>
      <c r="C31" s="99"/>
      <c r="D31" s="100"/>
      <c r="E31" s="171"/>
      <c r="F31" s="171"/>
      <c r="G31" s="168"/>
      <c r="H31" s="168"/>
      <c r="I31" s="168"/>
      <c r="J31" s="231" t="s">
        <v>403</v>
      </c>
      <c r="K31" s="175"/>
      <c r="L31" s="175"/>
      <c r="M31" s="175"/>
      <c r="N31" s="231" t="s">
        <v>403</v>
      </c>
      <c r="O31" s="224" t="s">
        <v>404</v>
      </c>
      <c r="P31" s="219"/>
    </row>
    <row r="32" spans="1:16" s="85" customFormat="1" ht="29.25" customHeight="1">
      <c r="A32" s="97"/>
      <c r="B32" s="98" t="s">
        <v>185</v>
      </c>
      <c r="C32" s="99"/>
      <c r="D32" s="100"/>
      <c r="E32" s="171"/>
      <c r="F32" s="171"/>
      <c r="G32" s="168"/>
      <c r="H32" s="168"/>
      <c r="I32" s="168"/>
      <c r="J32" s="231" t="s">
        <v>403</v>
      </c>
      <c r="K32" s="175"/>
      <c r="L32" s="175"/>
      <c r="M32" s="175"/>
      <c r="N32" s="231" t="s">
        <v>403</v>
      </c>
      <c r="O32" s="224" t="s">
        <v>404</v>
      </c>
      <c r="P32" s="219"/>
    </row>
    <row r="33" spans="1:16" s="85" customFormat="1" ht="29.25" customHeight="1">
      <c r="A33" s="97"/>
      <c r="B33" s="98" t="s">
        <v>186</v>
      </c>
      <c r="C33" s="99"/>
      <c r="D33" s="100"/>
      <c r="E33" s="171"/>
      <c r="F33" s="171"/>
      <c r="G33" s="168"/>
      <c r="H33" s="168"/>
      <c r="I33" s="168"/>
      <c r="J33" s="231" t="s">
        <v>403</v>
      </c>
      <c r="K33" s="175"/>
      <c r="L33" s="175"/>
      <c r="M33" s="175"/>
      <c r="N33" s="231" t="s">
        <v>403</v>
      </c>
      <c r="O33" s="224" t="s">
        <v>404</v>
      </c>
      <c r="P33" s="219"/>
    </row>
    <row r="34" spans="1:16" s="85" customFormat="1" ht="29.25" customHeight="1">
      <c r="A34" s="97"/>
      <c r="B34" s="98" t="s">
        <v>187</v>
      </c>
      <c r="C34" s="99"/>
      <c r="D34" s="100"/>
      <c r="E34" s="171"/>
      <c r="F34" s="171"/>
      <c r="G34" s="168"/>
      <c r="H34" s="168"/>
      <c r="I34" s="168"/>
      <c r="J34" s="231" t="s">
        <v>403</v>
      </c>
      <c r="K34" s="175"/>
      <c r="L34" s="175"/>
      <c r="M34" s="175"/>
      <c r="N34" s="231" t="s">
        <v>403</v>
      </c>
      <c r="O34" s="224" t="s">
        <v>404</v>
      </c>
      <c r="P34" s="219"/>
    </row>
    <row r="35" spans="1:16" s="85" customFormat="1" ht="29.25" customHeight="1">
      <c r="A35" s="97"/>
      <c r="B35" s="98" t="s">
        <v>188</v>
      </c>
      <c r="C35" s="99"/>
      <c r="D35" s="100"/>
      <c r="E35" s="171"/>
      <c r="F35" s="171"/>
      <c r="G35" s="168"/>
      <c r="H35" s="168"/>
      <c r="I35" s="168"/>
      <c r="J35" s="231" t="s">
        <v>403</v>
      </c>
      <c r="K35" s="175"/>
      <c r="L35" s="175"/>
      <c r="M35" s="175"/>
      <c r="N35" s="231" t="s">
        <v>403</v>
      </c>
      <c r="O35" s="224" t="s">
        <v>404</v>
      </c>
      <c r="P35" s="219"/>
    </row>
    <row r="36" spans="1:16" s="85" customFormat="1" ht="29.25" customHeight="1">
      <c r="A36" s="97"/>
      <c r="B36" s="98" t="s">
        <v>189</v>
      </c>
      <c r="C36" s="99"/>
      <c r="D36" s="100"/>
      <c r="E36" s="171"/>
      <c r="F36" s="171"/>
      <c r="G36" s="168"/>
      <c r="H36" s="168"/>
      <c r="I36" s="168"/>
      <c r="J36" s="231" t="s">
        <v>403</v>
      </c>
      <c r="K36" s="175"/>
      <c r="L36" s="175"/>
      <c r="M36" s="175"/>
      <c r="N36" s="231" t="s">
        <v>403</v>
      </c>
      <c r="O36" s="224" t="s">
        <v>404</v>
      </c>
      <c r="P36" s="219"/>
    </row>
    <row r="37" spans="1:16" s="85" customFormat="1" ht="29.25" customHeight="1">
      <c r="A37" s="97"/>
      <c r="B37" s="98" t="s">
        <v>190</v>
      </c>
      <c r="C37" s="99"/>
      <c r="D37" s="100"/>
      <c r="E37" s="171"/>
      <c r="F37" s="171"/>
      <c r="G37" s="168"/>
      <c r="H37" s="168"/>
      <c r="I37" s="168"/>
      <c r="J37" s="231" t="s">
        <v>403</v>
      </c>
      <c r="K37" s="175"/>
      <c r="L37" s="175"/>
      <c r="M37" s="175"/>
      <c r="N37" s="231" t="s">
        <v>403</v>
      </c>
      <c r="O37" s="224" t="s">
        <v>404</v>
      </c>
      <c r="P37" s="219"/>
    </row>
    <row r="38" spans="1:16" s="85" customFormat="1" ht="29.25" customHeight="1">
      <c r="A38" s="97"/>
      <c r="B38" s="98" t="s">
        <v>191</v>
      </c>
      <c r="C38" s="99"/>
      <c r="D38" s="100"/>
      <c r="E38" s="171"/>
      <c r="F38" s="171"/>
      <c r="G38" s="168"/>
      <c r="H38" s="168"/>
      <c r="I38" s="168"/>
      <c r="J38" s="231" t="s">
        <v>403</v>
      </c>
      <c r="K38" s="175"/>
      <c r="L38" s="175"/>
      <c r="M38" s="175"/>
      <c r="N38" s="231" t="s">
        <v>403</v>
      </c>
      <c r="O38" s="224" t="s">
        <v>404</v>
      </c>
      <c r="P38" s="219"/>
    </row>
    <row r="39" spans="1:16" s="85" customFormat="1" ht="29.25" customHeight="1">
      <c r="A39" s="97"/>
      <c r="B39" s="98" t="s">
        <v>192</v>
      </c>
      <c r="C39" s="99"/>
      <c r="D39" s="100"/>
      <c r="E39" s="171"/>
      <c r="F39" s="171"/>
      <c r="G39" s="168"/>
      <c r="H39" s="168"/>
      <c r="I39" s="168"/>
      <c r="J39" s="231" t="s">
        <v>403</v>
      </c>
      <c r="K39" s="175"/>
      <c r="L39" s="175"/>
      <c r="M39" s="175"/>
      <c r="N39" s="231" t="s">
        <v>403</v>
      </c>
      <c r="O39" s="224" t="s">
        <v>404</v>
      </c>
      <c r="P39" s="219"/>
    </row>
    <row r="40" spans="1:16" s="85" customFormat="1" ht="29.25" customHeight="1">
      <c r="A40" s="97"/>
      <c r="B40" s="98" t="s">
        <v>193</v>
      </c>
      <c r="C40" s="99"/>
      <c r="D40" s="100"/>
      <c r="E40" s="171"/>
      <c r="F40" s="171"/>
      <c r="G40" s="168"/>
      <c r="H40" s="168"/>
      <c r="I40" s="168"/>
      <c r="J40" s="231" t="s">
        <v>403</v>
      </c>
      <c r="K40" s="175"/>
      <c r="L40" s="175"/>
      <c r="M40" s="175"/>
      <c r="N40" s="231" t="s">
        <v>403</v>
      </c>
      <c r="O40" s="224" t="s">
        <v>404</v>
      </c>
      <c r="P40" s="219"/>
    </row>
    <row r="41" spans="1:16" s="85" customFormat="1" ht="29.25" customHeight="1">
      <c r="A41" s="97"/>
      <c r="B41" s="98" t="s">
        <v>194</v>
      </c>
      <c r="C41" s="99"/>
      <c r="D41" s="100"/>
      <c r="E41" s="171"/>
      <c r="F41" s="171"/>
      <c r="G41" s="168"/>
      <c r="H41" s="168"/>
      <c r="I41" s="168"/>
      <c r="J41" s="231" t="s">
        <v>403</v>
      </c>
      <c r="K41" s="175"/>
      <c r="L41" s="175"/>
      <c r="M41" s="175"/>
      <c r="N41" s="231" t="s">
        <v>403</v>
      </c>
      <c r="O41" s="224" t="s">
        <v>404</v>
      </c>
      <c r="P41" s="219"/>
    </row>
    <row r="42" spans="1:16" s="85" customFormat="1" ht="29.25" customHeight="1">
      <c r="A42" s="97"/>
      <c r="B42" s="98" t="s">
        <v>195</v>
      </c>
      <c r="C42" s="99"/>
      <c r="D42" s="100"/>
      <c r="E42" s="171"/>
      <c r="F42" s="171"/>
      <c r="G42" s="168"/>
      <c r="H42" s="168"/>
      <c r="I42" s="168"/>
      <c r="J42" s="231" t="s">
        <v>403</v>
      </c>
      <c r="K42" s="175"/>
      <c r="L42" s="175"/>
      <c r="M42" s="175"/>
      <c r="N42" s="231" t="s">
        <v>403</v>
      </c>
      <c r="O42" s="224" t="s">
        <v>404</v>
      </c>
      <c r="P42" s="219"/>
    </row>
    <row r="43" spans="1:16" s="85" customFormat="1" ht="29.25" customHeight="1">
      <c r="A43" s="97"/>
      <c r="B43" s="98" t="s">
        <v>196</v>
      </c>
      <c r="C43" s="99"/>
      <c r="D43" s="100"/>
      <c r="E43" s="171"/>
      <c r="F43" s="171"/>
      <c r="G43" s="168"/>
      <c r="H43" s="168"/>
      <c r="I43" s="168"/>
      <c r="J43" s="231" t="s">
        <v>403</v>
      </c>
      <c r="K43" s="175"/>
      <c r="L43" s="175"/>
      <c r="M43" s="175"/>
      <c r="N43" s="231" t="s">
        <v>403</v>
      </c>
      <c r="O43" s="224" t="s">
        <v>404</v>
      </c>
      <c r="P43" s="219"/>
    </row>
    <row r="44" spans="1:16" s="85" customFormat="1" ht="29.25" customHeight="1">
      <c r="A44" s="97"/>
      <c r="B44" s="98" t="s">
        <v>197</v>
      </c>
      <c r="C44" s="99"/>
      <c r="D44" s="100"/>
      <c r="E44" s="171"/>
      <c r="F44" s="171"/>
      <c r="G44" s="168"/>
      <c r="H44" s="168"/>
      <c r="I44" s="168"/>
      <c r="J44" s="231" t="s">
        <v>403</v>
      </c>
      <c r="K44" s="175"/>
      <c r="L44" s="175"/>
      <c r="M44" s="175"/>
      <c r="N44" s="231" t="s">
        <v>403</v>
      </c>
      <c r="O44" s="224" t="s">
        <v>404</v>
      </c>
      <c r="P44" s="219"/>
    </row>
    <row r="45" spans="1:16" s="85" customFormat="1" ht="29.25" customHeight="1">
      <c r="A45" s="97"/>
      <c r="B45" s="98" t="s">
        <v>198</v>
      </c>
      <c r="C45" s="99"/>
      <c r="D45" s="100"/>
      <c r="E45" s="171"/>
      <c r="F45" s="171"/>
      <c r="G45" s="168"/>
      <c r="H45" s="168"/>
      <c r="I45" s="168"/>
      <c r="J45" s="231" t="s">
        <v>403</v>
      </c>
      <c r="K45" s="175"/>
      <c r="L45" s="175"/>
      <c r="M45" s="175"/>
      <c r="N45" s="231" t="s">
        <v>403</v>
      </c>
      <c r="O45" s="224" t="s">
        <v>404</v>
      </c>
      <c r="P45" s="219"/>
    </row>
    <row r="46" spans="1:16" s="85" customFormat="1" ht="29.25" customHeight="1">
      <c r="A46" s="97"/>
      <c r="B46" s="98" t="s">
        <v>199</v>
      </c>
      <c r="C46" s="99"/>
      <c r="D46" s="100"/>
      <c r="E46" s="171"/>
      <c r="F46" s="171"/>
      <c r="G46" s="168"/>
      <c r="H46" s="168"/>
      <c r="I46" s="168"/>
      <c r="J46" s="231" t="s">
        <v>403</v>
      </c>
      <c r="K46" s="175"/>
      <c r="L46" s="175"/>
      <c r="M46" s="175"/>
      <c r="N46" s="231" t="s">
        <v>403</v>
      </c>
      <c r="O46" s="224" t="s">
        <v>404</v>
      </c>
      <c r="P46" s="219"/>
    </row>
    <row r="47" spans="1:16" s="85" customFormat="1" ht="29.25" customHeight="1">
      <c r="A47" s="97"/>
      <c r="B47" s="98" t="s">
        <v>200</v>
      </c>
      <c r="C47" s="99"/>
      <c r="D47" s="100"/>
      <c r="E47" s="171"/>
      <c r="F47" s="171"/>
      <c r="G47" s="168"/>
      <c r="H47" s="168"/>
      <c r="I47" s="168"/>
      <c r="J47" s="231" t="s">
        <v>403</v>
      </c>
      <c r="K47" s="175"/>
      <c r="L47" s="175"/>
      <c r="M47" s="175"/>
      <c r="N47" s="231" t="s">
        <v>403</v>
      </c>
      <c r="O47" s="224" t="s">
        <v>404</v>
      </c>
      <c r="P47" s="219"/>
    </row>
    <row r="48" spans="1:16" s="88" customFormat="1" ht="29.25" customHeight="1">
      <c r="A48" s="86"/>
      <c r="B48" s="86"/>
      <c r="C48" s="86"/>
      <c r="D48" s="87"/>
      <c r="E48" s="86"/>
      <c r="N48" s="89"/>
      <c r="O48" s="86"/>
      <c r="P48" s="86"/>
    </row>
    <row r="49" spans="1:16" s="88" customFormat="1" ht="29.25" customHeight="1">
      <c r="A49" s="385" t="s">
        <v>4</v>
      </c>
      <c r="B49" s="385"/>
      <c r="C49" s="385"/>
      <c r="D49" s="385"/>
      <c r="E49" s="90" t="s">
        <v>0</v>
      </c>
      <c r="F49" s="90" t="s">
        <v>1</v>
      </c>
      <c r="G49" s="383" t="s">
        <v>2</v>
      </c>
      <c r="H49" s="383"/>
      <c r="I49" s="383"/>
      <c r="J49" s="383"/>
      <c r="K49" s="383"/>
      <c r="L49" s="383"/>
      <c r="M49" s="383"/>
      <c r="N49" s="383" t="s">
        <v>3</v>
      </c>
      <c r="O49" s="383"/>
      <c r="P49" s="90"/>
    </row>
    <row r="65536" ht="51">
      <c r="A65536" s="91" t="s">
        <v>330</v>
      </c>
    </row>
  </sheetData>
  <sheetProtection/>
  <mergeCells count="21">
    <mergeCell ref="A1:P1"/>
    <mergeCell ref="A2:P2"/>
    <mergeCell ref="N5:O5"/>
    <mergeCell ref="G6:M6"/>
    <mergeCell ref="N6:N7"/>
    <mergeCell ref="P6:P7"/>
    <mergeCell ref="D4:E4"/>
    <mergeCell ref="A3:C3"/>
    <mergeCell ref="A4:C4"/>
    <mergeCell ref="D3:E3"/>
    <mergeCell ref="M4:O4"/>
    <mergeCell ref="C6:C7"/>
    <mergeCell ref="D6:D7"/>
    <mergeCell ref="E6:E7"/>
    <mergeCell ref="K4:L4"/>
    <mergeCell ref="G49:M49"/>
    <mergeCell ref="N49:O49"/>
    <mergeCell ref="O6:O7"/>
    <mergeCell ref="A49:D49"/>
    <mergeCell ref="A6:A7"/>
    <mergeCell ref="F6:F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AL65536"/>
  <sheetViews>
    <sheetView view="pageBreakPreview" zoomScale="40" zoomScaleNormal="50" zoomScaleSheetLayoutView="40" workbookViewId="0" topLeftCell="A1">
      <selection activeCell="A1" sqref="A1:IV16384"/>
    </sheetView>
  </sheetViews>
  <sheetFormatPr defaultColWidth="9.140625" defaultRowHeight="12.75"/>
  <cols>
    <col min="1" max="1" width="9.57421875" style="29" customWidth="1"/>
    <col min="2" max="2" width="17.28125" style="29" hidden="1" customWidth="1"/>
    <col min="3" max="3" width="9.57421875" style="29" customWidth="1"/>
    <col min="4" max="4" width="20.8515625" style="63" customWidth="1"/>
    <col min="5" max="5" width="36.00390625" style="29" customWidth="1"/>
    <col min="6" max="6" width="42.28125" style="29" customWidth="1"/>
    <col min="7" max="26" width="12.140625" style="61" customWidth="1"/>
    <col min="27" max="29" width="12.140625" style="61" hidden="1" customWidth="1"/>
    <col min="30" max="30" width="5.7109375" style="61" hidden="1" customWidth="1"/>
    <col min="31" max="31" width="15.140625" style="64" customWidth="1"/>
    <col min="32" max="32" width="15.57421875" style="65" customWidth="1"/>
    <col min="33" max="33" width="17.28125" style="29" customWidth="1"/>
    <col min="34" max="36" width="9.140625" style="61" customWidth="1"/>
    <col min="37" max="37" width="16.28125" style="212" bestFit="1" customWidth="1"/>
    <col min="38" max="38" width="8.7109375" style="210" bestFit="1" customWidth="1"/>
    <col min="39" max="16384" width="9.140625" style="61" customWidth="1"/>
  </cols>
  <sheetData>
    <row r="1" spans="1:38" s="10" customFormat="1" ht="69.75" customHeight="1">
      <c r="A1" s="246"/>
      <c r="B1" s="246"/>
      <c r="C1" s="246"/>
      <c r="D1" s="246"/>
      <c r="E1" s="246"/>
      <c r="F1" s="246"/>
      <c r="G1" s="416" t="s">
        <v>402</v>
      </c>
      <c r="H1" s="416"/>
      <c r="I1" s="416"/>
      <c r="J1" s="416"/>
      <c r="K1" s="416"/>
      <c r="L1" s="416"/>
      <c r="M1" s="416"/>
      <c r="N1" s="416"/>
      <c r="O1" s="416"/>
      <c r="P1" s="416"/>
      <c r="Q1" s="416"/>
      <c r="R1" s="416"/>
      <c r="S1" s="416"/>
      <c r="T1" s="246"/>
      <c r="U1" s="246"/>
      <c r="V1" s="246"/>
      <c r="W1" s="246"/>
      <c r="X1" s="246"/>
      <c r="Y1" s="246"/>
      <c r="Z1" s="246"/>
      <c r="AA1" s="246"/>
      <c r="AB1" s="246"/>
      <c r="AC1" s="246"/>
      <c r="AD1" s="246"/>
      <c r="AE1" s="246"/>
      <c r="AF1" s="246"/>
      <c r="AG1" s="246"/>
      <c r="AK1" s="226"/>
      <c r="AL1" s="210"/>
    </row>
    <row r="2" spans="1:38" s="10" customFormat="1" ht="36.75" customHeight="1">
      <c r="A2" s="247"/>
      <c r="B2" s="247"/>
      <c r="C2" s="247"/>
      <c r="D2" s="247"/>
      <c r="E2" s="247"/>
      <c r="F2" s="247"/>
      <c r="G2" s="370" t="s">
        <v>367</v>
      </c>
      <c r="H2" s="370"/>
      <c r="I2" s="370"/>
      <c r="J2" s="370"/>
      <c r="K2" s="370"/>
      <c r="L2" s="370"/>
      <c r="M2" s="370"/>
      <c r="N2" s="370"/>
      <c r="O2" s="370"/>
      <c r="P2" s="370"/>
      <c r="Q2" s="370"/>
      <c r="R2" s="370"/>
      <c r="S2" s="370"/>
      <c r="T2" s="247"/>
      <c r="U2" s="247"/>
      <c r="V2" s="247"/>
      <c r="W2" s="247"/>
      <c r="X2" s="247"/>
      <c r="Y2" s="247"/>
      <c r="Z2" s="247"/>
      <c r="AA2" s="247"/>
      <c r="AB2" s="247"/>
      <c r="AC2" s="247"/>
      <c r="AD2" s="247"/>
      <c r="AE2" s="247"/>
      <c r="AF2" s="247"/>
      <c r="AG2" s="247"/>
      <c r="AK2" s="234"/>
      <c r="AL2" s="235"/>
    </row>
    <row r="3" spans="1:38" s="72" customFormat="1" ht="23.25" customHeight="1">
      <c r="A3" s="402" t="s">
        <v>83</v>
      </c>
      <c r="B3" s="402"/>
      <c r="C3" s="402"/>
      <c r="D3" s="402"/>
      <c r="E3" s="401" t="s">
        <v>328</v>
      </c>
      <c r="F3" s="401"/>
      <c r="G3" s="70"/>
      <c r="H3" s="70"/>
      <c r="I3" s="70"/>
      <c r="J3" s="70"/>
      <c r="K3" s="404"/>
      <c r="L3" s="404"/>
      <c r="M3" s="404"/>
      <c r="N3" s="405"/>
      <c r="O3" s="405"/>
      <c r="P3" s="411"/>
      <c r="Q3" s="70"/>
      <c r="R3" s="70"/>
      <c r="S3" s="70"/>
      <c r="T3" s="71"/>
      <c r="U3" s="402"/>
      <c r="V3" s="402"/>
      <c r="W3" s="403"/>
      <c r="X3" s="403"/>
      <c r="Y3" s="403"/>
      <c r="Z3" s="403"/>
      <c r="AA3" s="403"/>
      <c r="AB3" s="403"/>
      <c r="AC3" s="403"/>
      <c r="AD3" s="403"/>
      <c r="AE3" s="403"/>
      <c r="AF3" s="403"/>
      <c r="AG3" s="403"/>
      <c r="AK3" s="212"/>
      <c r="AL3" s="210"/>
    </row>
    <row r="4" spans="1:38" s="72" customFormat="1" ht="23.25" customHeight="1">
      <c r="A4" s="408" t="s">
        <v>85</v>
      </c>
      <c r="B4" s="408"/>
      <c r="C4" s="408"/>
      <c r="D4" s="408"/>
      <c r="E4" s="421" t="s">
        <v>429</v>
      </c>
      <c r="F4" s="421"/>
      <c r="G4" s="73"/>
      <c r="H4" s="73"/>
      <c r="I4" s="73"/>
      <c r="J4" s="73"/>
      <c r="K4" s="404"/>
      <c r="L4" s="404"/>
      <c r="M4" s="404"/>
      <c r="N4" s="405"/>
      <c r="O4" s="405"/>
      <c r="P4" s="73"/>
      <c r="Q4" s="73"/>
      <c r="R4" s="73"/>
      <c r="S4" s="73"/>
      <c r="T4" s="73"/>
      <c r="U4" s="408" t="s">
        <v>81</v>
      </c>
      <c r="V4" s="408"/>
      <c r="W4" s="412" t="s">
        <v>386</v>
      </c>
      <c r="X4" s="412"/>
      <c r="Y4" s="412"/>
      <c r="Z4" s="412"/>
      <c r="AA4" s="412"/>
      <c r="AB4" s="412"/>
      <c r="AC4" s="412"/>
      <c r="AD4" s="412"/>
      <c r="AE4" s="412"/>
      <c r="AF4" s="412"/>
      <c r="AG4" s="412"/>
      <c r="AK4" s="212"/>
      <c r="AL4" s="210"/>
    </row>
    <row r="5" spans="1:38" s="10" customFormat="1" ht="30" customHeight="1">
      <c r="A5" s="13"/>
      <c r="B5" s="13"/>
      <c r="C5" s="13"/>
      <c r="D5" s="17"/>
      <c r="E5" s="66"/>
      <c r="F5" s="67"/>
      <c r="G5" s="16"/>
      <c r="H5" s="16"/>
      <c r="I5" s="13"/>
      <c r="J5" s="13"/>
      <c r="K5" s="68"/>
      <c r="L5" s="68"/>
      <c r="M5" s="68"/>
      <c r="N5" s="68"/>
      <c r="O5" s="68"/>
      <c r="P5" s="68"/>
      <c r="Q5" s="68"/>
      <c r="R5" s="68"/>
      <c r="S5" s="68"/>
      <c r="T5" s="68"/>
      <c r="U5" s="68"/>
      <c r="V5" s="68"/>
      <c r="W5" s="68"/>
      <c r="X5" s="68"/>
      <c r="Y5" s="68"/>
      <c r="Z5" s="68"/>
      <c r="AA5" s="68"/>
      <c r="AB5" s="68"/>
      <c r="AC5" s="68"/>
      <c r="AD5" s="68"/>
      <c r="AE5" s="406">
        <v>41804.728206597225</v>
      </c>
      <c r="AF5" s="406"/>
      <c r="AG5" s="406"/>
      <c r="AK5" s="212"/>
      <c r="AL5" s="210"/>
    </row>
    <row r="6" spans="1:33" ht="22.5" customHeight="1">
      <c r="A6" s="409" t="s">
        <v>5</v>
      </c>
      <c r="B6" s="417"/>
      <c r="C6" s="409" t="s">
        <v>68</v>
      </c>
      <c r="D6" s="409" t="s">
        <v>20</v>
      </c>
      <c r="E6" s="409" t="s">
        <v>6</v>
      </c>
      <c r="F6" s="409" t="s">
        <v>159</v>
      </c>
      <c r="G6" s="418" t="s">
        <v>329</v>
      </c>
      <c r="H6" s="419"/>
      <c r="I6" s="419"/>
      <c r="J6" s="419"/>
      <c r="K6" s="419"/>
      <c r="L6" s="419"/>
      <c r="M6" s="419"/>
      <c r="N6" s="419"/>
      <c r="O6" s="419"/>
      <c r="P6" s="419"/>
      <c r="Q6" s="419"/>
      <c r="R6" s="419"/>
      <c r="S6" s="419"/>
      <c r="T6" s="419"/>
      <c r="U6" s="419"/>
      <c r="V6" s="419"/>
      <c r="W6" s="419"/>
      <c r="X6" s="419"/>
      <c r="Y6" s="419"/>
      <c r="Z6" s="419"/>
      <c r="AA6" s="419"/>
      <c r="AB6" s="419"/>
      <c r="AC6" s="419"/>
      <c r="AD6" s="420"/>
      <c r="AE6" s="407" t="s">
        <v>7</v>
      </c>
      <c r="AF6" s="413" t="s">
        <v>124</v>
      </c>
      <c r="AG6" s="400" t="s">
        <v>8</v>
      </c>
    </row>
    <row r="7" spans="1:33" ht="54.75" customHeight="1">
      <c r="A7" s="410"/>
      <c r="B7" s="417"/>
      <c r="C7" s="410"/>
      <c r="D7" s="410"/>
      <c r="E7" s="410"/>
      <c r="F7" s="410"/>
      <c r="G7" s="239">
        <v>150</v>
      </c>
      <c r="H7" s="239">
        <v>155</v>
      </c>
      <c r="I7" s="239">
        <v>160</v>
      </c>
      <c r="J7" s="239">
        <v>165</v>
      </c>
      <c r="K7" s="239">
        <v>170</v>
      </c>
      <c r="L7" s="239">
        <v>173</v>
      </c>
      <c r="M7" s="239">
        <v>176</v>
      </c>
      <c r="N7" s="239">
        <v>179</v>
      </c>
      <c r="O7" s="239">
        <v>182</v>
      </c>
      <c r="P7" s="239">
        <v>185</v>
      </c>
      <c r="Q7" s="239">
        <v>191</v>
      </c>
      <c r="R7" s="239"/>
      <c r="S7" s="239"/>
      <c r="T7" s="239"/>
      <c r="U7" s="239"/>
      <c r="V7" s="239"/>
      <c r="W7" s="239"/>
      <c r="X7" s="239"/>
      <c r="Y7" s="239"/>
      <c r="Z7" s="239"/>
      <c r="AA7" s="239"/>
      <c r="AB7" s="239"/>
      <c r="AC7" s="239"/>
      <c r="AD7" s="239"/>
      <c r="AE7" s="407"/>
      <c r="AF7" s="413"/>
      <c r="AG7" s="400"/>
    </row>
    <row r="8" spans="1:38" s="19" customFormat="1" ht="47.25" customHeight="1">
      <c r="A8" s="256">
        <v>1</v>
      </c>
      <c r="B8" s="257" t="s">
        <v>163</v>
      </c>
      <c r="C8" s="258">
        <v>548</v>
      </c>
      <c r="D8" s="259">
        <v>35094</v>
      </c>
      <c r="E8" s="260" t="s">
        <v>394</v>
      </c>
      <c r="F8" s="260" t="s">
        <v>398</v>
      </c>
      <c r="G8" s="177"/>
      <c r="H8" s="178"/>
      <c r="I8" s="177"/>
      <c r="J8" s="179"/>
      <c r="K8" s="177"/>
      <c r="L8" s="179"/>
      <c r="M8" s="177"/>
      <c r="N8" s="179"/>
      <c r="O8" s="177" t="s">
        <v>432</v>
      </c>
      <c r="P8" s="179" t="s">
        <v>433</v>
      </c>
      <c r="Q8" s="177" t="s">
        <v>434</v>
      </c>
      <c r="R8" s="179"/>
      <c r="S8" s="177"/>
      <c r="T8" s="179"/>
      <c r="U8" s="181"/>
      <c r="V8" s="180"/>
      <c r="W8" s="181"/>
      <c r="X8" s="180"/>
      <c r="Y8" s="181"/>
      <c r="Z8" s="180"/>
      <c r="AA8" s="181"/>
      <c r="AB8" s="180"/>
      <c r="AC8" s="181"/>
      <c r="AD8" s="180"/>
      <c r="AE8" s="176">
        <v>185</v>
      </c>
      <c r="AF8" s="225">
        <v>670</v>
      </c>
      <c r="AG8" s="74"/>
      <c r="AK8" s="212"/>
      <c r="AL8" s="210"/>
    </row>
    <row r="9" spans="1:38" s="19" customFormat="1" ht="47.25" customHeight="1">
      <c r="A9" s="256">
        <v>2</v>
      </c>
      <c r="B9" s="257" t="s">
        <v>161</v>
      </c>
      <c r="C9" s="258">
        <v>547</v>
      </c>
      <c r="D9" s="259">
        <v>35678</v>
      </c>
      <c r="E9" s="260" t="s">
        <v>395</v>
      </c>
      <c r="F9" s="260" t="s">
        <v>396</v>
      </c>
      <c r="G9" s="177" t="s">
        <v>432</v>
      </c>
      <c r="H9" s="178" t="s">
        <v>433</v>
      </c>
      <c r="I9" s="177" t="s">
        <v>433</v>
      </c>
      <c r="J9" s="179" t="s">
        <v>433</v>
      </c>
      <c r="K9" s="177" t="s">
        <v>434</v>
      </c>
      <c r="L9" s="179"/>
      <c r="M9" s="177"/>
      <c r="N9" s="179"/>
      <c r="O9" s="177"/>
      <c r="P9" s="179"/>
      <c r="Q9" s="177"/>
      <c r="R9" s="179"/>
      <c r="S9" s="177"/>
      <c r="T9" s="179"/>
      <c r="U9" s="177"/>
      <c r="V9" s="179"/>
      <c r="W9" s="177"/>
      <c r="X9" s="179"/>
      <c r="Y9" s="177"/>
      <c r="Z9" s="179"/>
      <c r="AA9" s="177"/>
      <c r="AB9" s="179"/>
      <c r="AC9" s="177"/>
      <c r="AD9" s="179"/>
      <c r="AE9" s="176">
        <v>165</v>
      </c>
      <c r="AF9" s="225">
        <v>504</v>
      </c>
      <c r="AG9" s="74"/>
      <c r="AK9" s="212"/>
      <c r="AL9" s="210"/>
    </row>
    <row r="10" spans="1:38" s="19" customFormat="1" ht="47.25" customHeight="1">
      <c r="A10" s="76"/>
      <c r="B10" s="167" t="s">
        <v>101</v>
      </c>
      <c r="C10" s="25"/>
      <c r="D10" s="26"/>
      <c r="E10" s="52"/>
      <c r="F10" s="52"/>
      <c r="G10" s="177"/>
      <c r="H10" s="178"/>
      <c r="I10" s="177"/>
      <c r="J10" s="179"/>
      <c r="K10" s="177"/>
      <c r="L10" s="179"/>
      <c r="M10" s="177"/>
      <c r="N10" s="179"/>
      <c r="O10" s="177"/>
      <c r="P10" s="179"/>
      <c r="Q10" s="177"/>
      <c r="R10" s="179"/>
      <c r="S10" s="177"/>
      <c r="T10" s="179"/>
      <c r="U10" s="177"/>
      <c r="V10" s="179"/>
      <c r="W10" s="177"/>
      <c r="X10" s="179"/>
      <c r="Y10" s="177"/>
      <c r="Z10" s="179"/>
      <c r="AA10" s="177"/>
      <c r="AB10" s="179"/>
      <c r="AC10" s="177"/>
      <c r="AD10" s="179"/>
      <c r="AE10" s="176"/>
      <c r="AF10" s="225"/>
      <c r="AG10" s="74"/>
      <c r="AK10" s="212"/>
      <c r="AL10" s="210"/>
    </row>
    <row r="11" spans="1:38" s="19" customFormat="1" ht="47.25" customHeight="1">
      <c r="A11" s="76"/>
      <c r="B11" s="167" t="s">
        <v>102</v>
      </c>
      <c r="C11" s="69"/>
      <c r="D11" s="62"/>
      <c r="E11" s="75"/>
      <c r="F11" s="75"/>
      <c r="G11" s="177"/>
      <c r="H11" s="178"/>
      <c r="I11" s="177"/>
      <c r="J11" s="179"/>
      <c r="K11" s="177"/>
      <c r="L11" s="179"/>
      <c r="M11" s="177"/>
      <c r="N11" s="179"/>
      <c r="O11" s="177"/>
      <c r="P11" s="179"/>
      <c r="Q11" s="177"/>
      <c r="R11" s="179"/>
      <c r="S11" s="177"/>
      <c r="T11" s="179"/>
      <c r="U11" s="177"/>
      <c r="V11" s="179"/>
      <c r="W11" s="177"/>
      <c r="X11" s="179"/>
      <c r="Y11" s="177"/>
      <c r="Z11" s="179"/>
      <c r="AA11" s="177"/>
      <c r="AB11" s="179"/>
      <c r="AC11" s="177"/>
      <c r="AD11" s="179"/>
      <c r="AE11" s="176"/>
      <c r="AF11" s="225"/>
      <c r="AG11" s="74"/>
      <c r="AK11" s="212"/>
      <c r="AL11" s="210"/>
    </row>
    <row r="12" spans="1:38" s="19" customFormat="1" ht="47.25" customHeight="1">
      <c r="A12" s="76"/>
      <c r="B12" s="167" t="s">
        <v>103</v>
      </c>
      <c r="C12" s="69"/>
      <c r="D12" s="62"/>
      <c r="E12" s="75"/>
      <c r="F12" s="75"/>
      <c r="G12" s="177"/>
      <c r="H12" s="178"/>
      <c r="I12" s="177"/>
      <c r="J12" s="179"/>
      <c r="K12" s="177"/>
      <c r="L12" s="179"/>
      <c r="M12" s="177"/>
      <c r="N12" s="179"/>
      <c r="O12" s="177"/>
      <c r="P12" s="179"/>
      <c r="Q12" s="177"/>
      <c r="R12" s="179"/>
      <c r="S12" s="177"/>
      <c r="T12" s="179"/>
      <c r="U12" s="181"/>
      <c r="V12" s="180"/>
      <c r="W12" s="181"/>
      <c r="X12" s="180"/>
      <c r="Y12" s="181"/>
      <c r="Z12" s="180"/>
      <c r="AA12" s="181"/>
      <c r="AB12" s="180"/>
      <c r="AC12" s="181"/>
      <c r="AD12" s="180"/>
      <c r="AE12" s="176"/>
      <c r="AF12" s="225"/>
      <c r="AG12" s="74"/>
      <c r="AK12" s="212"/>
      <c r="AL12" s="210"/>
    </row>
    <row r="13" spans="1:38" s="19" customFormat="1" ht="47.25" customHeight="1">
      <c r="A13" s="76"/>
      <c r="B13" s="167" t="s">
        <v>104</v>
      </c>
      <c r="C13" s="69"/>
      <c r="D13" s="62"/>
      <c r="E13" s="75"/>
      <c r="F13" s="75"/>
      <c r="G13" s="177"/>
      <c r="H13" s="178"/>
      <c r="I13" s="177"/>
      <c r="J13" s="179"/>
      <c r="K13" s="177"/>
      <c r="L13" s="179"/>
      <c r="M13" s="177"/>
      <c r="N13" s="179"/>
      <c r="O13" s="177"/>
      <c r="P13" s="179"/>
      <c r="Q13" s="177"/>
      <c r="R13" s="179"/>
      <c r="S13" s="177"/>
      <c r="T13" s="179"/>
      <c r="U13" s="181"/>
      <c r="V13" s="180"/>
      <c r="W13" s="181"/>
      <c r="X13" s="180"/>
      <c r="Y13" s="181"/>
      <c r="Z13" s="180"/>
      <c r="AA13" s="181"/>
      <c r="AB13" s="180"/>
      <c r="AC13" s="181"/>
      <c r="AD13" s="180"/>
      <c r="AE13" s="176"/>
      <c r="AF13" s="225"/>
      <c r="AG13" s="74"/>
      <c r="AK13" s="212"/>
      <c r="AL13" s="210"/>
    </row>
    <row r="14" spans="1:38" s="19" customFormat="1" ht="47.25" customHeight="1">
      <c r="A14" s="76"/>
      <c r="B14" s="167" t="s">
        <v>105</v>
      </c>
      <c r="C14" s="69"/>
      <c r="D14" s="62"/>
      <c r="E14" s="75"/>
      <c r="F14" s="75"/>
      <c r="G14" s="177"/>
      <c r="H14" s="178"/>
      <c r="I14" s="177"/>
      <c r="J14" s="179"/>
      <c r="K14" s="177"/>
      <c r="L14" s="179"/>
      <c r="M14" s="177"/>
      <c r="N14" s="179"/>
      <c r="O14" s="177"/>
      <c r="P14" s="179"/>
      <c r="Q14" s="177"/>
      <c r="R14" s="179"/>
      <c r="S14" s="177"/>
      <c r="T14" s="179"/>
      <c r="U14" s="181"/>
      <c r="V14" s="180"/>
      <c r="W14" s="181"/>
      <c r="X14" s="180"/>
      <c r="Y14" s="181"/>
      <c r="Z14" s="180"/>
      <c r="AA14" s="181"/>
      <c r="AB14" s="180"/>
      <c r="AC14" s="181"/>
      <c r="AD14" s="180"/>
      <c r="AE14" s="176"/>
      <c r="AF14" s="225"/>
      <c r="AG14" s="74"/>
      <c r="AK14" s="212"/>
      <c r="AL14" s="210"/>
    </row>
    <row r="15" spans="1:38" s="19" customFormat="1" ht="47.25" customHeight="1">
      <c r="A15" s="76"/>
      <c r="B15" s="167" t="s">
        <v>106</v>
      </c>
      <c r="C15" s="69"/>
      <c r="D15" s="62"/>
      <c r="E15" s="75"/>
      <c r="F15" s="75"/>
      <c r="G15" s="177"/>
      <c r="H15" s="178"/>
      <c r="I15" s="177"/>
      <c r="J15" s="179"/>
      <c r="K15" s="177"/>
      <c r="L15" s="179"/>
      <c r="M15" s="177"/>
      <c r="N15" s="179"/>
      <c r="O15" s="177"/>
      <c r="P15" s="179"/>
      <c r="Q15" s="177"/>
      <c r="R15" s="179"/>
      <c r="S15" s="177"/>
      <c r="T15" s="179"/>
      <c r="U15" s="181"/>
      <c r="V15" s="180"/>
      <c r="W15" s="181"/>
      <c r="X15" s="180"/>
      <c r="Y15" s="181"/>
      <c r="Z15" s="180"/>
      <c r="AA15" s="181"/>
      <c r="AB15" s="180"/>
      <c r="AC15" s="181"/>
      <c r="AD15" s="180"/>
      <c r="AE15" s="176"/>
      <c r="AF15" s="225"/>
      <c r="AG15" s="74"/>
      <c r="AK15" s="212"/>
      <c r="AL15" s="210"/>
    </row>
    <row r="16" spans="1:38" s="19" customFormat="1" ht="47.25" customHeight="1">
      <c r="A16" s="414" t="s">
        <v>397</v>
      </c>
      <c r="B16" s="414"/>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5"/>
      <c r="AK16" s="212"/>
      <c r="AL16" s="210"/>
    </row>
    <row r="17" spans="1:38" s="19" customFormat="1" ht="47.25" customHeight="1">
      <c r="A17" s="76"/>
      <c r="B17" s="167" t="s">
        <v>107</v>
      </c>
      <c r="C17" s="69"/>
      <c r="D17" s="62"/>
      <c r="E17" s="75"/>
      <c r="F17" s="75"/>
      <c r="G17" s="177"/>
      <c r="H17" s="178"/>
      <c r="I17" s="177"/>
      <c r="J17" s="179"/>
      <c r="K17" s="177"/>
      <c r="L17" s="179"/>
      <c r="M17" s="177"/>
      <c r="N17" s="179"/>
      <c r="O17" s="177"/>
      <c r="P17" s="179"/>
      <c r="Q17" s="177"/>
      <c r="R17" s="179"/>
      <c r="S17" s="177"/>
      <c r="T17" s="179"/>
      <c r="U17" s="181"/>
      <c r="V17" s="180"/>
      <c r="W17" s="181"/>
      <c r="X17" s="180"/>
      <c r="Y17" s="181"/>
      <c r="Z17" s="180"/>
      <c r="AA17" s="181"/>
      <c r="AB17" s="180"/>
      <c r="AC17" s="181"/>
      <c r="AD17" s="180"/>
      <c r="AE17" s="176"/>
      <c r="AF17" s="225"/>
      <c r="AG17" s="74"/>
      <c r="AK17" s="212"/>
      <c r="AL17" s="210"/>
    </row>
    <row r="18" spans="1:38" s="19" customFormat="1" ht="47.25" customHeight="1">
      <c r="A18" s="76"/>
      <c r="B18" s="167" t="s">
        <v>108</v>
      </c>
      <c r="C18" s="69"/>
      <c r="D18" s="62"/>
      <c r="E18" s="75"/>
      <c r="F18" s="75"/>
      <c r="G18" s="177"/>
      <c r="H18" s="178"/>
      <c r="I18" s="177"/>
      <c r="J18" s="179"/>
      <c r="K18" s="177"/>
      <c r="L18" s="179"/>
      <c r="M18" s="177"/>
      <c r="N18" s="179"/>
      <c r="O18" s="177"/>
      <c r="P18" s="179"/>
      <c r="Q18" s="177"/>
      <c r="R18" s="179"/>
      <c r="S18" s="177"/>
      <c r="T18" s="179"/>
      <c r="U18" s="181"/>
      <c r="V18" s="180"/>
      <c r="W18" s="181"/>
      <c r="X18" s="180"/>
      <c r="Y18" s="181"/>
      <c r="Z18" s="180"/>
      <c r="AA18" s="181"/>
      <c r="AB18" s="180"/>
      <c r="AC18" s="181"/>
      <c r="AD18" s="180"/>
      <c r="AE18" s="176"/>
      <c r="AF18" s="225"/>
      <c r="AG18" s="74"/>
      <c r="AK18" s="212"/>
      <c r="AL18" s="210"/>
    </row>
    <row r="19" spans="1:38" s="19" customFormat="1" ht="47.25" customHeight="1">
      <c r="A19" s="76"/>
      <c r="B19" s="167" t="s">
        <v>109</v>
      </c>
      <c r="C19" s="69"/>
      <c r="D19" s="62"/>
      <c r="E19" s="75"/>
      <c r="F19" s="75"/>
      <c r="G19" s="177"/>
      <c r="H19" s="178"/>
      <c r="I19" s="177"/>
      <c r="J19" s="179"/>
      <c r="K19" s="177"/>
      <c r="L19" s="179"/>
      <c r="M19" s="177"/>
      <c r="N19" s="179"/>
      <c r="O19" s="177"/>
      <c r="P19" s="179"/>
      <c r="Q19" s="177"/>
      <c r="R19" s="179"/>
      <c r="S19" s="177"/>
      <c r="T19" s="179"/>
      <c r="U19" s="181"/>
      <c r="V19" s="180"/>
      <c r="W19" s="181"/>
      <c r="X19" s="180"/>
      <c r="Y19" s="181"/>
      <c r="Z19" s="180"/>
      <c r="AA19" s="181"/>
      <c r="AB19" s="180"/>
      <c r="AC19" s="181"/>
      <c r="AD19" s="180"/>
      <c r="AE19" s="176"/>
      <c r="AF19" s="225"/>
      <c r="AG19" s="74"/>
      <c r="AK19" s="212"/>
      <c r="AL19" s="210"/>
    </row>
    <row r="20" spans="1:38" s="19" customFormat="1" ht="47.25" customHeight="1">
      <c r="A20" s="76"/>
      <c r="B20" s="167" t="s">
        <v>110</v>
      </c>
      <c r="C20" s="69"/>
      <c r="D20" s="62"/>
      <c r="E20" s="75"/>
      <c r="F20" s="75"/>
      <c r="G20" s="177"/>
      <c r="H20" s="178"/>
      <c r="I20" s="177"/>
      <c r="J20" s="179"/>
      <c r="K20" s="177"/>
      <c r="L20" s="179"/>
      <c r="M20" s="177"/>
      <c r="N20" s="179"/>
      <c r="O20" s="177"/>
      <c r="P20" s="179"/>
      <c r="Q20" s="177"/>
      <c r="R20" s="179"/>
      <c r="S20" s="177"/>
      <c r="T20" s="179"/>
      <c r="U20" s="181"/>
      <c r="V20" s="180"/>
      <c r="W20" s="181"/>
      <c r="X20" s="180"/>
      <c r="Y20" s="181"/>
      <c r="Z20" s="180"/>
      <c r="AA20" s="181"/>
      <c r="AB20" s="180"/>
      <c r="AC20" s="181"/>
      <c r="AD20" s="180"/>
      <c r="AE20" s="176"/>
      <c r="AF20" s="225"/>
      <c r="AG20" s="74"/>
      <c r="AK20" s="212"/>
      <c r="AL20" s="210"/>
    </row>
    <row r="21" spans="1:38" s="19" customFormat="1" ht="47.25" customHeight="1">
      <c r="A21" s="76"/>
      <c r="B21" s="167" t="s">
        <v>111</v>
      </c>
      <c r="C21" s="69"/>
      <c r="D21" s="62"/>
      <c r="E21" s="75"/>
      <c r="F21" s="75"/>
      <c r="G21" s="177"/>
      <c r="H21" s="178"/>
      <c r="I21" s="177"/>
      <c r="J21" s="179"/>
      <c r="K21" s="177"/>
      <c r="L21" s="179"/>
      <c r="M21" s="177"/>
      <c r="N21" s="179"/>
      <c r="O21" s="177"/>
      <c r="P21" s="179"/>
      <c r="Q21" s="177"/>
      <c r="R21" s="179"/>
      <c r="S21" s="177"/>
      <c r="T21" s="179"/>
      <c r="U21" s="181"/>
      <c r="V21" s="180"/>
      <c r="W21" s="181"/>
      <c r="X21" s="180"/>
      <c r="Y21" s="181"/>
      <c r="Z21" s="180"/>
      <c r="AA21" s="181"/>
      <c r="AB21" s="180"/>
      <c r="AC21" s="181"/>
      <c r="AD21" s="180"/>
      <c r="AE21" s="176"/>
      <c r="AF21" s="225"/>
      <c r="AG21" s="74"/>
      <c r="AK21" s="212"/>
      <c r="AL21" s="210"/>
    </row>
    <row r="22" spans="1:38" s="19" customFormat="1" ht="47.25" customHeight="1">
      <c r="A22" s="76"/>
      <c r="B22" s="167" t="s">
        <v>112</v>
      </c>
      <c r="C22" s="69"/>
      <c r="D22" s="62"/>
      <c r="E22" s="75"/>
      <c r="F22" s="75"/>
      <c r="G22" s="177"/>
      <c r="H22" s="178"/>
      <c r="I22" s="177"/>
      <c r="J22" s="179"/>
      <c r="K22" s="177"/>
      <c r="L22" s="179"/>
      <c r="M22" s="177"/>
      <c r="N22" s="179"/>
      <c r="O22" s="177"/>
      <c r="P22" s="179"/>
      <c r="Q22" s="177"/>
      <c r="R22" s="179"/>
      <c r="S22" s="177"/>
      <c r="T22" s="179"/>
      <c r="U22" s="181"/>
      <c r="V22" s="180"/>
      <c r="W22" s="181"/>
      <c r="X22" s="180"/>
      <c r="Y22" s="181"/>
      <c r="Z22" s="180"/>
      <c r="AA22" s="181"/>
      <c r="AB22" s="180"/>
      <c r="AC22" s="181"/>
      <c r="AD22" s="180"/>
      <c r="AE22" s="176"/>
      <c r="AF22" s="225"/>
      <c r="AG22" s="74"/>
      <c r="AK22" s="212"/>
      <c r="AL22" s="210"/>
    </row>
    <row r="23" spans="1:38" s="19" customFormat="1" ht="47.25" customHeight="1">
      <c r="A23" s="76"/>
      <c r="B23" s="167" t="s">
        <v>113</v>
      </c>
      <c r="C23" s="69"/>
      <c r="D23" s="62"/>
      <c r="E23" s="75"/>
      <c r="F23" s="75"/>
      <c r="G23" s="177"/>
      <c r="H23" s="178"/>
      <c r="I23" s="177"/>
      <c r="J23" s="179"/>
      <c r="K23" s="177"/>
      <c r="L23" s="179"/>
      <c r="M23" s="177"/>
      <c r="N23" s="179"/>
      <c r="O23" s="177"/>
      <c r="P23" s="179"/>
      <c r="Q23" s="177"/>
      <c r="R23" s="179"/>
      <c r="S23" s="177"/>
      <c r="T23" s="179"/>
      <c r="U23" s="181"/>
      <c r="V23" s="180"/>
      <c r="W23" s="181"/>
      <c r="X23" s="180"/>
      <c r="Y23" s="181"/>
      <c r="Z23" s="180"/>
      <c r="AA23" s="181"/>
      <c r="AB23" s="180"/>
      <c r="AC23" s="181"/>
      <c r="AD23" s="180"/>
      <c r="AE23" s="176"/>
      <c r="AF23" s="225"/>
      <c r="AG23" s="74"/>
      <c r="AK23" s="212"/>
      <c r="AL23" s="210"/>
    </row>
    <row r="24" spans="1:38" s="19" customFormat="1" ht="47.25" customHeight="1">
      <c r="A24" s="76"/>
      <c r="B24" s="167" t="s">
        <v>114</v>
      </c>
      <c r="C24" s="69"/>
      <c r="D24" s="62"/>
      <c r="E24" s="75"/>
      <c r="F24" s="75"/>
      <c r="G24" s="177"/>
      <c r="H24" s="178"/>
      <c r="I24" s="177"/>
      <c r="J24" s="179"/>
      <c r="K24" s="177"/>
      <c r="L24" s="179"/>
      <c r="M24" s="177"/>
      <c r="N24" s="179"/>
      <c r="O24" s="177"/>
      <c r="P24" s="179"/>
      <c r="Q24" s="177"/>
      <c r="R24" s="179"/>
      <c r="S24" s="177"/>
      <c r="T24" s="179"/>
      <c r="U24" s="181"/>
      <c r="V24" s="180"/>
      <c r="W24" s="181"/>
      <c r="X24" s="180"/>
      <c r="Y24" s="181"/>
      <c r="Z24" s="180"/>
      <c r="AA24" s="181"/>
      <c r="AB24" s="180"/>
      <c r="AC24" s="181"/>
      <c r="AD24" s="180"/>
      <c r="AE24" s="176"/>
      <c r="AF24" s="225"/>
      <c r="AG24" s="74"/>
      <c r="AK24" s="212"/>
      <c r="AL24" s="210"/>
    </row>
    <row r="25" spans="1:38" s="19" customFormat="1" ht="47.25" customHeight="1">
      <c r="A25" s="76"/>
      <c r="B25" s="167" t="s">
        <v>115</v>
      </c>
      <c r="C25" s="69"/>
      <c r="D25" s="62"/>
      <c r="E25" s="75"/>
      <c r="F25" s="75"/>
      <c r="G25" s="177"/>
      <c r="H25" s="178"/>
      <c r="I25" s="177"/>
      <c r="J25" s="179"/>
      <c r="K25" s="177"/>
      <c r="L25" s="179"/>
      <c r="M25" s="177"/>
      <c r="N25" s="179"/>
      <c r="O25" s="177"/>
      <c r="P25" s="179"/>
      <c r="Q25" s="177"/>
      <c r="R25" s="179"/>
      <c r="S25" s="177"/>
      <c r="T25" s="179"/>
      <c r="U25" s="181"/>
      <c r="V25" s="180"/>
      <c r="W25" s="181"/>
      <c r="X25" s="180"/>
      <c r="Y25" s="181"/>
      <c r="Z25" s="180"/>
      <c r="AA25" s="181"/>
      <c r="AB25" s="180"/>
      <c r="AC25" s="181"/>
      <c r="AD25" s="180"/>
      <c r="AE25" s="176"/>
      <c r="AF25" s="225"/>
      <c r="AG25" s="74"/>
      <c r="AK25" s="212"/>
      <c r="AL25" s="210"/>
    </row>
    <row r="26" spans="1:38" s="19" customFormat="1" ht="47.25" customHeight="1">
      <c r="A26" s="76"/>
      <c r="B26" s="167" t="s">
        <v>116</v>
      </c>
      <c r="C26" s="69"/>
      <c r="D26" s="62"/>
      <c r="E26" s="75"/>
      <c r="F26" s="75"/>
      <c r="G26" s="177"/>
      <c r="H26" s="178"/>
      <c r="I26" s="177"/>
      <c r="J26" s="179"/>
      <c r="K26" s="177"/>
      <c r="L26" s="179"/>
      <c r="M26" s="177"/>
      <c r="N26" s="179"/>
      <c r="O26" s="177"/>
      <c r="P26" s="179"/>
      <c r="Q26" s="177"/>
      <c r="R26" s="179"/>
      <c r="S26" s="177"/>
      <c r="T26" s="179"/>
      <c r="U26" s="181"/>
      <c r="V26" s="180"/>
      <c r="W26" s="181"/>
      <c r="X26" s="180"/>
      <c r="Y26" s="181"/>
      <c r="Z26" s="180"/>
      <c r="AA26" s="181"/>
      <c r="AB26" s="180"/>
      <c r="AC26" s="181"/>
      <c r="AD26" s="180"/>
      <c r="AE26" s="176"/>
      <c r="AF26" s="225"/>
      <c r="AG26" s="74"/>
      <c r="AK26" s="212"/>
      <c r="AL26" s="210"/>
    </row>
    <row r="27" spans="1:38" s="19" customFormat="1" ht="47.25" customHeight="1">
      <c r="A27" s="76"/>
      <c r="B27" s="167" t="s">
        <v>117</v>
      </c>
      <c r="C27" s="69"/>
      <c r="D27" s="62"/>
      <c r="E27" s="75"/>
      <c r="F27" s="75"/>
      <c r="G27" s="177"/>
      <c r="H27" s="178"/>
      <c r="I27" s="177"/>
      <c r="J27" s="179"/>
      <c r="K27" s="177"/>
      <c r="L27" s="179"/>
      <c r="M27" s="177"/>
      <c r="N27" s="179"/>
      <c r="O27" s="177"/>
      <c r="P27" s="179"/>
      <c r="Q27" s="177"/>
      <c r="R27" s="179"/>
      <c r="S27" s="177"/>
      <c r="T27" s="179"/>
      <c r="U27" s="181"/>
      <c r="V27" s="180"/>
      <c r="W27" s="181"/>
      <c r="X27" s="180"/>
      <c r="Y27" s="181"/>
      <c r="Z27" s="180"/>
      <c r="AA27" s="181"/>
      <c r="AB27" s="180"/>
      <c r="AC27" s="181"/>
      <c r="AD27" s="180"/>
      <c r="AE27" s="176"/>
      <c r="AF27" s="225"/>
      <c r="AG27" s="74"/>
      <c r="AK27" s="212"/>
      <c r="AL27" s="210"/>
    </row>
    <row r="28" spans="1:38" s="19" customFormat="1" ht="47.25" customHeight="1">
      <c r="A28" s="76"/>
      <c r="B28" s="167" t="s">
        <v>118</v>
      </c>
      <c r="C28" s="69"/>
      <c r="D28" s="62"/>
      <c r="E28" s="75"/>
      <c r="F28" s="75"/>
      <c r="G28" s="177"/>
      <c r="H28" s="178"/>
      <c r="I28" s="177"/>
      <c r="J28" s="179"/>
      <c r="K28" s="177"/>
      <c r="L28" s="179"/>
      <c r="M28" s="177"/>
      <c r="N28" s="179"/>
      <c r="O28" s="177"/>
      <c r="P28" s="179"/>
      <c r="Q28" s="177"/>
      <c r="R28" s="179"/>
      <c r="S28" s="177"/>
      <c r="T28" s="179"/>
      <c r="U28" s="181"/>
      <c r="V28" s="180"/>
      <c r="W28" s="181"/>
      <c r="X28" s="180"/>
      <c r="Y28" s="181"/>
      <c r="Z28" s="180"/>
      <c r="AA28" s="181"/>
      <c r="AB28" s="180"/>
      <c r="AC28" s="181"/>
      <c r="AD28" s="180"/>
      <c r="AE28" s="176"/>
      <c r="AF28" s="225"/>
      <c r="AG28" s="74"/>
      <c r="AK28" s="212"/>
      <c r="AL28" s="210"/>
    </row>
    <row r="29" spans="1:38" s="19" customFormat="1" ht="47.25" customHeight="1">
      <c r="A29" s="76"/>
      <c r="B29" s="167" t="s">
        <v>119</v>
      </c>
      <c r="C29" s="69"/>
      <c r="D29" s="62"/>
      <c r="E29" s="75"/>
      <c r="F29" s="75"/>
      <c r="G29" s="177"/>
      <c r="H29" s="178"/>
      <c r="I29" s="177"/>
      <c r="J29" s="179"/>
      <c r="K29" s="177"/>
      <c r="L29" s="179"/>
      <c r="M29" s="177"/>
      <c r="N29" s="179"/>
      <c r="O29" s="177"/>
      <c r="P29" s="179"/>
      <c r="Q29" s="177"/>
      <c r="R29" s="179"/>
      <c r="S29" s="177"/>
      <c r="T29" s="179"/>
      <c r="U29" s="181"/>
      <c r="V29" s="180"/>
      <c r="W29" s="181"/>
      <c r="X29" s="180"/>
      <c r="Y29" s="181"/>
      <c r="Z29" s="180"/>
      <c r="AA29" s="181"/>
      <c r="AB29" s="180"/>
      <c r="AC29" s="181"/>
      <c r="AD29" s="180"/>
      <c r="AE29" s="176"/>
      <c r="AF29" s="225"/>
      <c r="AG29" s="74"/>
      <c r="AK29" s="212"/>
      <c r="AL29" s="210"/>
    </row>
    <row r="30" spans="1:38" s="19" customFormat="1" ht="47.25" customHeight="1">
      <c r="A30" s="76"/>
      <c r="B30" s="167" t="s">
        <v>120</v>
      </c>
      <c r="C30" s="69"/>
      <c r="D30" s="62"/>
      <c r="E30" s="75"/>
      <c r="F30" s="75"/>
      <c r="G30" s="177"/>
      <c r="H30" s="178"/>
      <c r="I30" s="177"/>
      <c r="J30" s="179"/>
      <c r="K30" s="177"/>
      <c r="L30" s="179"/>
      <c r="M30" s="177"/>
      <c r="N30" s="179"/>
      <c r="O30" s="177"/>
      <c r="P30" s="179"/>
      <c r="Q30" s="177"/>
      <c r="R30" s="179"/>
      <c r="S30" s="177"/>
      <c r="T30" s="179"/>
      <c r="U30" s="181"/>
      <c r="V30" s="180"/>
      <c r="W30" s="181"/>
      <c r="X30" s="180"/>
      <c r="Y30" s="181"/>
      <c r="Z30" s="180"/>
      <c r="AA30" s="181"/>
      <c r="AB30" s="180"/>
      <c r="AC30" s="181"/>
      <c r="AD30" s="180"/>
      <c r="AE30" s="176"/>
      <c r="AF30" s="225"/>
      <c r="AG30" s="74"/>
      <c r="AK30" s="212"/>
      <c r="AL30" s="210"/>
    </row>
    <row r="31" spans="1:38" s="19" customFormat="1" ht="47.25" customHeight="1">
      <c r="A31" s="76"/>
      <c r="B31" s="167" t="s">
        <v>121</v>
      </c>
      <c r="C31" s="69"/>
      <c r="D31" s="62"/>
      <c r="E31" s="75"/>
      <c r="F31" s="75"/>
      <c r="G31" s="177"/>
      <c r="H31" s="178"/>
      <c r="I31" s="177"/>
      <c r="J31" s="179"/>
      <c r="K31" s="177"/>
      <c r="L31" s="179"/>
      <c r="M31" s="177"/>
      <c r="N31" s="179"/>
      <c r="O31" s="177"/>
      <c r="P31" s="179"/>
      <c r="Q31" s="177"/>
      <c r="R31" s="179"/>
      <c r="S31" s="177"/>
      <c r="T31" s="179"/>
      <c r="U31" s="181"/>
      <c r="V31" s="180"/>
      <c r="W31" s="181"/>
      <c r="X31" s="180"/>
      <c r="Y31" s="181"/>
      <c r="Z31" s="180"/>
      <c r="AA31" s="181"/>
      <c r="AB31" s="180"/>
      <c r="AC31" s="181"/>
      <c r="AD31" s="180"/>
      <c r="AE31" s="176"/>
      <c r="AF31" s="225"/>
      <c r="AG31" s="74"/>
      <c r="AK31" s="212"/>
      <c r="AL31" s="210"/>
    </row>
    <row r="32" spans="1:38" s="19" customFormat="1" ht="47.25" customHeight="1">
      <c r="A32" s="76"/>
      <c r="B32" s="167" t="s">
        <v>122</v>
      </c>
      <c r="C32" s="69"/>
      <c r="D32" s="62"/>
      <c r="E32" s="75"/>
      <c r="F32" s="75"/>
      <c r="G32" s="177"/>
      <c r="H32" s="178"/>
      <c r="I32" s="177"/>
      <c r="J32" s="179"/>
      <c r="K32" s="177"/>
      <c r="L32" s="179"/>
      <c r="M32" s="177"/>
      <c r="N32" s="179"/>
      <c r="O32" s="177"/>
      <c r="P32" s="179"/>
      <c r="Q32" s="177"/>
      <c r="R32" s="179"/>
      <c r="S32" s="177"/>
      <c r="T32" s="179"/>
      <c r="U32" s="181"/>
      <c r="V32" s="180"/>
      <c r="W32" s="181"/>
      <c r="X32" s="180"/>
      <c r="Y32" s="181"/>
      <c r="Z32" s="180"/>
      <c r="AA32" s="181"/>
      <c r="AB32" s="180"/>
      <c r="AC32" s="181"/>
      <c r="AD32" s="180"/>
      <c r="AE32" s="176"/>
      <c r="AF32" s="225"/>
      <c r="AG32" s="74"/>
      <c r="AK32" s="212"/>
      <c r="AL32" s="210"/>
    </row>
    <row r="33" ht="9" customHeight="1">
      <c r="E33" s="59"/>
    </row>
    <row r="34" spans="1:38" s="81" customFormat="1" ht="22.5">
      <c r="A34" s="77" t="s">
        <v>22</v>
      </c>
      <c r="B34" s="77"/>
      <c r="C34" s="77"/>
      <c r="D34" s="78"/>
      <c r="E34" s="79"/>
      <c r="F34" s="80" t="s">
        <v>0</v>
      </c>
      <c r="H34" s="81" t="s">
        <v>1</v>
      </c>
      <c r="K34" s="81" t="s">
        <v>2</v>
      </c>
      <c r="AE34" s="82" t="s">
        <v>3</v>
      </c>
      <c r="AF34" s="80"/>
      <c r="AG34" s="80"/>
      <c r="AK34" s="212"/>
      <c r="AL34" s="210"/>
    </row>
    <row r="35" ht="22.5">
      <c r="E35" s="59"/>
    </row>
    <row r="36" ht="22.5">
      <c r="E36" s="59"/>
    </row>
    <row r="37" ht="22.5">
      <c r="E37" s="59"/>
    </row>
    <row r="97" spans="37:38" ht="22.5">
      <c r="AK97" s="211"/>
      <c r="AL97" s="209"/>
    </row>
    <row r="98" spans="37:38" ht="22.5">
      <c r="AK98" s="211"/>
      <c r="AL98" s="209"/>
    </row>
    <row r="99" spans="37:38" ht="22.5">
      <c r="AK99" s="211"/>
      <c r="AL99" s="209"/>
    </row>
    <row r="100" spans="37:38" ht="22.5">
      <c r="AK100" s="211"/>
      <c r="AL100" s="209"/>
    </row>
    <row r="101" spans="37:38" ht="22.5">
      <c r="AK101" s="211"/>
      <c r="AL101" s="209"/>
    </row>
    <row r="281" spans="37:38" ht="22.5">
      <c r="AK281" s="226"/>
      <c r="AL281" s="227"/>
    </row>
    <row r="65536" ht="22.5">
      <c r="A65536" s="29" t="s">
        <v>330</v>
      </c>
    </row>
  </sheetData>
  <sheetProtection/>
  <mergeCells count="26">
    <mergeCell ref="A16:AG16"/>
    <mergeCell ref="G1:S1"/>
    <mergeCell ref="G2:S2"/>
    <mergeCell ref="B6:B7"/>
    <mergeCell ref="C6:C7"/>
    <mergeCell ref="D6:D7"/>
    <mergeCell ref="E6:E7"/>
    <mergeCell ref="F6:F7"/>
    <mergeCell ref="G6:AD6"/>
    <mergeCell ref="E4:F4"/>
    <mergeCell ref="A3:D3"/>
    <mergeCell ref="AE5:AG5"/>
    <mergeCell ref="AE6:AE7"/>
    <mergeCell ref="A4:D4"/>
    <mergeCell ref="A6:A7"/>
    <mergeCell ref="N3:O3"/>
    <mergeCell ref="U4:V4"/>
    <mergeCell ref="W4:AG4"/>
    <mergeCell ref="AF6:AF7"/>
    <mergeCell ref="AG6:AG7"/>
    <mergeCell ref="E3:F3"/>
    <mergeCell ref="U3:V3"/>
    <mergeCell ref="W3:AG3"/>
    <mergeCell ref="K3:M3"/>
    <mergeCell ref="K4:M4"/>
    <mergeCell ref="N4:O4"/>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R65536"/>
  <sheetViews>
    <sheetView view="pageBreakPreview" zoomScale="90" zoomScaleSheetLayoutView="90" zoomScalePageLayoutView="0" workbookViewId="0" topLeftCell="A1">
      <selection activeCell="S8" sqref="S8"/>
    </sheetView>
  </sheetViews>
  <sheetFormatPr defaultColWidth="9.140625" defaultRowHeight="12.75"/>
  <cols>
    <col min="1" max="1" width="6.00390625" style="91" customWidth="1"/>
    <col min="2" max="2" width="12.8515625" style="91" hidden="1" customWidth="1"/>
    <col min="3" max="3" width="7.00390625" style="91" customWidth="1"/>
    <col min="4" max="4" width="13.57421875" style="92" customWidth="1"/>
    <col min="5" max="5" width="24.140625" style="91" customWidth="1"/>
    <col min="6" max="6" width="27.28125" style="3" customWidth="1"/>
    <col min="7" max="13" width="9.7109375" style="3" customWidth="1"/>
    <col min="14" max="14" width="9.7109375" style="93" customWidth="1"/>
    <col min="15" max="16" width="9.7109375" style="91" customWidth="1"/>
    <col min="17" max="17" width="6.00390625" style="207" bestFit="1" customWidth="1"/>
    <col min="18" max="18" width="4.421875" style="196" bestFit="1" customWidth="1"/>
    <col min="19" max="16384" width="9.140625" style="3" customWidth="1"/>
  </cols>
  <sheetData>
    <row r="1" spans="1:17" ht="48.75" customHeight="1">
      <c r="A1" s="248"/>
      <c r="B1" s="248"/>
      <c r="C1" s="248"/>
      <c r="D1" s="248"/>
      <c r="E1" s="392" t="s">
        <v>402</v>
      </c>
      <c r="F1" s="392"/>
      <c r="G1" s="392"/>
      <c r="H1" s="392"/>
      <c r="I1" s="392"/>
      <c r="J1" s="392"/>
      <c r="K1" s="392"/>
      <c r="L1" s="392"/>
      <c r="M1" s="248"/>
      <c r="N1" s="248"/>
      <c r="O1" s="248"/>
      <c r="P1" s="248"/>
      <c r="Q1" s="230"/>
    </row>
    <row r="2" spans="1:18" ht="25.5" customHeight="1">
      <c r="A2" s="393" t="s">
        <v>367</v>
      </c>
      <c r="B2" s="393"/>
      <c r="C2" s="393"/>
      <c r="D2" s="393"/>
      <c r="E2" s="393"/>
      <c r="F2" s="393"/>
      <c r="G2" s="393"/>
      <c r="H2" s="393"/>
      <c r="I2" s="393"/>
      <c r="J2" s="393"/>
      <c r="K2" s="393"/>
      <c r="L2" s="393"/>
      <c r="M2" s="393"/>
      <c r="N2" s="393"/>
      <c r="O2" s="393"/>
      <c r="P2" s="393"/>
      <c r="Q2" s="232"/>
      <c r="R2" s="233"/>
    </row>
    <row r="3" spans="1:18" s="4" customFormat="1" ht="27" customHeight="1">
      <c r="A3" s="397" t="s">
        <v>83</v>
      </c>
      <c r="B3" s="397"/>
      <c r="C3" s="397"/>
      <c r="D3" s="399" t="s">
        <v>363</v>
      </c>
      <c r="E3" s="399"/>
      <c r="F3" s="94"/>
      <c r="G3" s="184"/>
      <c r="H3" s="182"/>
      <c r="I3" s="94"/>
      <c r="J3" s="94"/>
      <c r="K3" s="94"/>
      <c r="L3" s="94"/>
      <c r="M3" s="220"/>
      <c r="N3" s="220"/>
      <c r="O3" s="220"/>
      <c r="P3" s="220"/>
      <c r="Q3" s="207"/>
      <c r="R3" s="196"/>
    </row>
    <row r="4" spans="1:18" s="4" customFormat="1" ht="17.25" customHeight="1">
      <c r="A4" s="398" t="s">
        <v>84</v>
      </c>
      <c r="B4" s="398"/>
      <c r="C4" s="398"/>
      <c r="D4" s="396" t="s">
        <v>429</v>
      </c>
      <c r="E4" s="396"/>
      <c r="F4" s="95"/>
      <c r="G4" s="183"/>
      <c r="H4" s="183"/>
      <c r="I4" s="173"/>
      <c r="J4" s="173"/>
      <c r="K4" s="423" t="s">
        <v>82</v>
      </c>
      <c r="L4" s="423"/>
      <c r="M4" s="388" t="s">
        <v>385</v>
      </c>
      <c r="N4" s="388"/>
      <c r="O4" s="388"/>
      <c r="P4" s="173"/>
      <c r="Q4" s="207"/>
      <c r="R4" s="196"/>
    </row>
    <row r="5" spans="1:16" ht="21" customHeight="1">
      <c r="A5" s="5"/>
      <c r="B5" s="5"/>
      <c r="C5" s="5"/>
      <c r="D5" s="9"/>
      <c r="E5" s="6"/>
      <c r="F5" s="7"/>
      <c r="G5" s="8"/>
      <c r="H5" s="8"/>
      <c r="I5" s="8"/>
      <c r="J5" s="8"/>
      <c r="K5" s="8"/>
      <c r="L5" s="8"/>
      <c r="M5" s="8"/>
      <c r="N5" s="394">
        <v>41804.65266157407</v>
      </c>
      <c r="O5" s="394"/>
      <c r="P5" s="216"/>
    </row>
    <row r="6" spans="1:16" ht="15.75">
      <c r="A6" s="422" t="s">
        <v>5</v>
      </c>
      <c r="B6" s="422"/>
      <c r="C6" s="424" t="s">
        <v>68</v>
      </c>
      <c r="D6" s="424" t="s">
        <v>86</v>
      </c>
      <c r="E6" s="422" t="s">
        <v>6</v>
      </c>
      <c r="F6" s="422" t="s">
        <v>327</v>
      </c>
      <c r="G6" s="395" t="s">
        <v>34</v>
      </c>
      <c r="H6" s="395"/>
      <c r="I6" s="395"/>
      <c r="J6" s="395"/>
      <c r="K6" s="395"/>
      <c r="L6" s="395"/>
      <c r="M6" s="395"/>
      <c r="N6" s="384" t="s">
        <v>7</v>
      </c>
      <c r="O6" s="384" t="s">
        <v>124</v>
      </c>
      <c r="P6" s="384" t="s">
        <v>326</v>
      </c>
    </row>
    <row r="7" spans="1:16" ht="24.75" customHeight="1">
      <c r="A7" s="422"/>
      <c r="B7" s="422"/>
      <c r="C7" s="424"/>
      <c r="D7" s="424"/>
      <c r="E7" s="422"/>
      <c r="F7" s="422"/>
      <c r="G7" s="96">
        <v>1</v>
      </c>
      <c r="H7" s="96">
        <v>2</v>
      </c>
      <c r="I7" s="96">
        <v>3</v>
      </c>
      <c r="J7" s="194" t="s">
        <v>291</v>
      </c>
      <c r="K7" s="96">
        <v>4</v>
      </c>
      <c r="L7" s="96">
        <v>5</v>
      </c>
      <c r="M7" s="96">
        <v>6</v>
      </c>
      <c r="N7" s="384"/>
      <c r="O7" s="384"/>
      <c r="P7" s="384"/>
    </row>
    <row r="8" spans="1:18" s="85" customFormat="1" ht="30.75" customHeight="1">
      <c r="A8" s="97">
        <v>1</v>
      </c>
      <c r="B8" s="98" t="s">
        <v>161</v>
      </c>
      <c r="C8" s="25">
        <v>547</v>
      </c>
      <c r="D8" s="254">
        <v>35678</v>
      </c>
      <c r="E8" s="255" t="s">
        <v>395</v>
      </c>
      <c r="F8" s="255" t="s">
        <v>396</v>
      </c>
      <c r="G8" s="168">
        <v>914</v>
      </c>
      <c r="H8" s="168" t="s">
        <v>430</v>
      </c>
      <c r="I8" s="168">
        <v>968</v>
      </c>
      <c r="J8" s="231">
        <v>968</v>
      </c>
      <c r="K8" s="175"/>
      <c r="L8" s="175"/>
      <c r="M8" s="175"/>
      <c r="N8" s="231">
        <v>968</v>
      </c>
      <c r="O8" s="224">
        <v>466</v>
      </c>
      <c r="P8" s="219"/>
      <c r="Q8" s="207"/>
      <c r="R8" s="196"/>
    </row>
    <row r="9" spans="1:18" s="85" customFormat="1" ht="30.75" customHeight="1">
      <c r="A9" s="97">
        <v>2</v>
      </c>
      <c r="B9" s="98" t="s">
        <v>163</v>
      </c>
      <c r="C9" s="25">
        <v>548</v>
      </c>
      <c r="D9" s="254">
        <v>35094</v>
      </c>
      <c r="E9" s="255" t="s">
        <v>394</v>
      </c>
      <c r="F9" s="255" t="s">
        <v>398</v>
      </c>
      <c r="G9" s="168">
        <v>806</v>
      </c>
      <c r="H9" s="168">
        <v>863</v>
      </c>
      <c r="I9" s="168">
        <v>885</v>
      </c>
      <c r="J9" s="231">
        <v>885</v>
      </c>
      <c r="K9" s="175"/>
      <c r="L9" s="175"/>
      <c r="M9" s="175"/>
      <c r="N9" s="231">
        <v>885</v>
      </c>
      <c r="O9" s="224">
        <v>417</v>
      </c>
      <c r="P9" s="219"/>
      <c r="Q9" s="207"/>
      <c r="R9" s="196"/>
    </row>
    <row r="10" spans="1:18" s="85" customFormat="1" ht="30.75" customHeight="1">
      <c r="A10" s="97"/>
      <c r="B10" s="98" t="s">
        <v>252</v>
      </c>
      <c r="C10" s="25"/>
      <c r="D10" s="26"/>
      <c r="E10" s="52"/>
      <c r="F10" s="52"/>
      <c r="G10" s="168"/>
      <c r="H10" s="168"/>
      <c r="I10" s="168"/>
      <c r="J10" s="231" t="s">
        <v>403</v>
      </c>
      <c r="K10" s="175"/>
      <c r="L10" s="175"/>
      <c r="M10" s="175"/>
      <c r="N10" s="231" t="s">
        <v>403</v>
      </c>
      <c r="O10" s="224"/>
      <c r="P10" s="219"/>
      <c r="Q10" s="207"/>
      <c r="R10" s="196"/>
    </row>
    <row r="11" spans="1:18" s="85" customFormat="1" ht="30.75" customHeight="1">
      <c r="A11" s="97"/>
      <c r="B11" s="98" t="s">
        <v>253</v>
      </c>
      <c r="C11" s="99"/>
      <c r="D11" s="100"/>
      <c r="E11" s="171"/>
      <c r="F11" s="171"/>
      <c r="G11" s="168"/>
      <c r="H11" s="168"/>
      <c r="I11" s="168"/>
      <c r="J11" s="231" t="s">
        <v>403</v>
      </c>
      <c r="K11" s="175"/>
      <c r="L11" s="175"/>
      <c r="M11" s="175"/>
      <c r="N11" s="231" t="s">
        <v>403</v>
      </c>
      <c r="O11" s="224" t="s">
        <v>431</v>
      </c>
      <c r="P11" s="219"/>
      <c r="Q11" s="207"/>
      <c r="R11" s="196"/>
    </row>
    <row r="12" spans="1:18" s="85" customFormat="1" ht="30.75" customHeight="1">
      <c r="A12" s="97"/>
      <c r="B12" s="98" t="s">
        <v>254</v>
      </c>
      <c r="C12" s="99"/>
      <c r="D12" s="100"/>
      <c r="E12" s="171"/>
      <c r="F12" s="171"/>
      <c r="G12" s="168"/>
      <c r="H12" s="168"/>
      <c r="I12" s="168"/>
      <c r="J12" s="231" t="s">
        <v>403</v>
      </c>
      <c r="K12" s="175"/>
      <c r="L12" s="175"/>
      <c r="M12" s="175"/>
      <c r="N12" s="231" t="s">
        <v>403</v>
      </c>
      <c r="O12" s="224" t="s">
        <v>431</v>
      </c>
      <c r="P12" s="219"/>
      <c r="Q12" s="207"/>
      <c r="R12" s="196"/>
    </row>
    <row r="13" spans="1:18" s="85" customFormat="1" ht="30.75" customHeight="1">
      <c r="A13" s="97"/>
      <c r="B13" s="98" t="s">
        <v>255</v>
      </c>
      <c r="C13" s="99"/>
      <c r="D13" s="100"/>
      <c r="E13" s="171"/>
      <c r="F13" s="171"/>
      <c r="G13" s="168"/>
      <c r="H13" s="168"/>
      <c r="I13" s="168"/>
      <c r="J13" s="231" t="s">
        <v>403</v>
      </c>
      <c r="K13" s="175"/>
      <c r="L13" s="175"/>
      <c r="M13" s="175"/>
      <c r="N13" s="231" t="s">
        <v>403</v>
      </c>
      <c r="O13" s="224" t="s">
        <v>431</v>
      </c>
      <c r="P13" s="219"/>
      <c r="Q13" s="207"/>
      <c r="R13" s="196"/>
    </row>
    <row r="14" spans="1:18" s="85" customFormat="1" ht="30.75" customHeight="1">
      <c r="A14" s="97"/>
      <c r="B14" s="98" t="s">
        <v>256</v>
      </c>
      <c r="C14" s="99"/>
      <c r="D14" s="100"/>
      <c r="E14" s="171"/>
      <c r="F14" s="171"/>
      <c r="G14" s="168"/>
      <c r="H14" s="168"/>
      <c r="I14" s="168"/>
      <c r="J14" s="231" t="s">
        <v>403</v>
      </c>
      <c r="K14" s="175"/>
      <c r="L14" s="175"/>
      <c r="M14" s="175"/>
      <c r="N14" s="231" t="s">
        <v>403</v>
      </c>
      <c r="O14" s="224" t="s">
        <v>431</v>
      </c>
      <c r="P14" s="219"/>
      <c r="Q14" s="207"/>
      <c r="R14" s="196"/>
    </row>
    <row r="15" spans="1:18" s="85" customFormat="1" ht="30.75" customHeight="1">
      <c r="A15" s="97"/>
      <c r="B15" s="98" t="s">
        <v>257</v>
      </c>
      <c r="C15" s="99"/>
      <c r="D15" s="100"/>
      <c r="E15" s="171"/>
      <c r="F15" s="171"/>
      <c r="G15" s="168"/>
      <c r="H15" s="168"/>
      <c r="I15" s="168"/>
      <c r="J15" s="231" t="s">
        <v>403</v>
      </c>
      <c r="K15" s="175"/>
      <c r="L15" s="175"/>
      <c r="M15" s="175"/>
      <c r="N15" s="231" t="s">
        <v>403</v>
      </c>
      <c r="O15" s="224" t="s">
        <v>431</v>
      </c>
      <c r="P15" s="219"/>
      <c r="Q15" s="207"/>
      <c r="R15" s="196"/>
    </row>
    <row r="16" spans="1:18" s="85" customFormat="1" ht="30.75" customHeight="1">
      <c r="A16" s="97"/>
      <c r="B16" s="98" t="s">
        <v>258</v>
      </c>
      <c r="C16" s="99"/>
      <c r="D16" s="100"/>
      <c r="E16" s="171"/>
      <c r="F16" s="171"/>
      <c r="G16" s="168"/>
      <c r="H16" s="168"/>
      <c r="I16" s="168"/>
      <c r="J16" s="231" t="s">
        <v>403</v>
      </c>
      <c r="K16" s="175"/>
      <c r="L16" s="175"/>
      <c r="M16" s="175"/>
      <c r="N16" s="231" t="s">
        <v>403</v>
      </c>
      <c r="O16" s="224" t="s">
        <v>431</v>
      </c>
      <c r="P16" s="219"/>
      <c r="Q16" s="207"/>
      <c r="R16" s="196"/>
    </row>
    <row r="17" spans="1:18" s="85" customFormat="1" ht="30.75" customHeight="1">
      <c r="A17" s="97"/>
      <c r="B17" s="98" t="s">
        <v>259</v>
      </c>
      <c r="C17" s="99"/>
      <c r="D17" s="100"/>
      <c r="E17" s="171"/>
      <c r="F17" s="171"/>
      <c r="G17" s="168"/>
      <c r="H17" s="168"/>
      <c r="I17" s="168"/>
      <c r="J17" s="231" t="s">
        <v>403</v>
      </c>
      <c r="K17" s="175"/>
      <c r="L17" s="175"/>
      <c r="M17" s="175"/>
      <c r="N17" s="231" t="s">
        <v>403</v>
      </c>
      <c r="O17" s="224" t="s">
        <v>431</v>
      </c>
      <c r="P17" s="219"/>
      <c r="Q17" s="207"/>
      <c r="R17" s="196"/>
    </row>
    <row r="18" spans="1:18" s="85" customFormat="1" ht="30.75" customHeight="1">
      <c r="A18" s="97"/>
      <c r="B18" s="98" t="s">
        <v>260</v>
      </c>
      <c r="C18" s="99"/>
      <c r="D18" s="100"/>
      <c r="E18" s="171"/>
      <c r="F18" s="171"/>
      <c r="G18" s="168"/>
      <c r="H18" s="168"/>
      <c r="I18" s="168"/>
      <c r="J18" s="231" t="s">
        <v>403</v>
      </c>
      <c r="K18" s="175"/>
      <c r="L18" s="175"/>
      <c r="M18" s="175"/>
      <c r="N18" s="231" t="s">
        <v>403</v>
      </c>
      <c r="O18" s="224" t="s">
        <v>431</v>
      </c>
      <c r="P18" s="219"/>
      <c r="Q18" s="207"/>
      <c r="R18" s="196"/>
    </row>
    <row r="19" spans="1:18" s="85" customFormat="1" ht="30.75" customHeight="1">
      <c r="A19" s="97"/>
      <c r="B19" s="98" t="s">
        <v>261</v>
      </c>
      <c r="C19" s="99"/>
      <c r="D19" s="100"/>
      <c r="E19" s="171"/>
      <c r="F19" s="171"/>
      <c r="G19" s="168"/>
      <c r="H19" s="168"/>
      <c r="I19" s="168"/>
      <c r="J19" s="231" t="s">
        <v>403</v>
      </c>
      <c r="K19" s="175"/>
      <c r="L19" s="175"/>
      <c r="M19" s="175"/>
      <c r="N19" s="231" t="s">
        <v>403</v>
      </c>
      <c r="O19" s="224" t="s">
        <v>431</v>
      </c>
      <c r="P19" s="219"/>
      <c r="Q19" s="207"/>
      <c r="R19" s="196"/>
    </row>
    <row r="20" spans="1:18" s="85" customFormat="1" ht="30.75" customHeight="1">
      <c r="A20" s="97"/>
      <c r="B20" s="98" t="s">
        <v>262</v>
      </c>
      <c r="C20" s="99"/>
      <c r="D20" s="100"/>
      <c r="E20" s="171"/>
      <c r="F20" s="171"/>
      <c r="G20" s="168"/>
      <c r="H20" s="168"/>
      <c r="I20" s="168"/>
      <c r="J20" s="231" t="s">
        <v>403</v>
      </c>
      <c r="K20" s="175"/>
      <c r="L20" s="175"/>
      <c r="M20" s="175"/>
      <c r="N20" s="231" t="s">
        <v>403</v>
      </c>
      <c r="O20" s="224" t="s">
        <v>431</v>
      </c>
      <c r="P20" s="219"/>
      <c r="Q20" s="207"/>
      <c r="R20" s="196"/>
    </row>
    <row r="21" spans="1:18" s="85" customFormat="1" ht="30.75" customHeight="1">
      <c r="A21" s="97"/>
      <c r="B21" s="98" t="s">
        <v>263</v>
      </c>
      <c r="C21" s="99"/>
      <c r="D21" s="100"/>
      <c r="E21" s="171"/>
      <c r="F21" s="171"/>
      <c r="G21" s="168"/>
      <c r="H21" s="168"/>
      <c r="I21" s="168"/>
      <c r="J21" s="231" t="s">
        <v>403</v>
      </c>
      <c r="K21" s="175"/>
      <c r="L21" s="175"/>
      <c r="M21" s="175"/>
      <c r="N21" s="231" t="s">
        <v>403</v>
      </c>
      <c r="O21" s="224" t="s">
        <v>431</v>
      </c>
      <c r="P21" s="219"/>
      <c r="Q21" s="207"/>
      <c r="R21" s="196"/>
    </row>
    <row r="22" spans="1:18" s="85" customFormat="1" ht="30.75" customHeight="1">
      <c r="A22" s="97"/>
      <c r="B22" s="98" t="s">
        <v>264</v>
      </c>
      <c r="C22" s="99"/>
      <c r="D22" s="100"/>
      <c r="E22" s="171"/>
      <c r="F22" s="171"/>
      <c r="G22" s="168"/>
      <c r="H22" s="168"/>
      <c r="I22" s="168"/>
      <c r="J22" s="231" t="s">
        <v>403</v>
      </c>
      <c r="K22" s="175"/>
      <c r="L22" s="175"/>
      <c r="M22" s="175"/>
      <c r="N22" s="231" t="s">
        <v>403</v>
      </c>
      <c r="O22" s="224" t="s">
        <v>431</v>
      </c>
      <c r="P22" s="219"/>
      <c r="Q22" s="207"/>
      <c r="R22" s="196"/>
    </row>
    <row r="23" spans="1:18" s="85" customFormat="1" ht="30.75" customHeight="1">
      <c r="A23" s="97"/>
      <c r="B23" s="98" t="s">
        <v>265</v>
      </c>
      <c r="C23" s="99"/>
      <c r="D23" s="100"/>
      <c r="E23" s="171"/>
      <c r="F23" s="171"/>
      <c r="G23" s="168"/>
      <c r="H23" s="168"/>
      <c r="I23" s="168"/>
      <c r="J23" s="231" t="s">
        <v>403</v>
      </c>
      <c r="K23" s="175"/>
      <c r="L23" s="175"/>
      <c r="M23" s="175"/>
      <c r="N23" s="231" t="s">
        <v>403</v>
      </c>
      <c r="O23" s="224" t="s">
        <v>431</v>
      </c>
      <c r="P23" s="219"/>
      <c r="Q23" s="207"/>
      <c r="R23" s="196"/>
    </row>
    <row r="24" spans="1:18" s="85" customFormat="1" ht="30.75" customHeight="1">
      <c r="A24" s="97"/>
      <c r="B24" s="98" t="s">
        <v>266</v>
      </c>
      <c r="C24" s="99"/>
      <c r="D24" s="100"/>
      <c r="E24" s="171"/>
      <c r="F24" s="171"/>
      <c r="G24" s="168"/>
      <c r="H24" s="168"/>
      <c r="I24" s="168"/>
      <c r="J24" s="231" t="s">
        <v>403</v>
      </c>
      <c r="K24" s="175"/>
      <c r="L24" s="175"/>
      <c r="M24" s="175"/>
      <c r="N24" s="231" t="s">
        <v>403</v>
      </c>
      <c r="O24" s="224" t="s">
        <v>431</v>
      </c>
      <c r="P24" s="219"/>
      <c r="Q24" s="207"/>
      <c r="R24" s="196"/>
    </row>
    <row r="25" spans="1:18" s="85" customFormat="1" ht="30.75" customHeight="1">
      <c r="A25" s="97"/>
      <c r="B25" s="98" t="s">
        <v>267</v>
      </c>
      <c r="C25" s="99"/>
      <c r="D25" s="100"/>
      <c r="E25" s="171"/>
      <c r="F25" s="171"/>
      <c r="G25" s="168"/>
      <c r="H25" s="168"/>
      <c r="I25" s="168"/>
      <c r="J25" s="231" t="s">
        <v>403</v>
      </c>
      <c r="K25" s="175"/>
      <c r="L25" s="175"/>
      <c r="M25" s="175"/>
      <c r="N25" s="231" t="s">
        <v>403</v>
      </c>
      <c r="O25" s="224" t="s">
        <v>431</v>
      </c>
      <c r="P25" s="219"/>
      <c r="Q25" s="207"/>
      <c r="R25" s="196"/>
    </row>
    <row r="26" spans="1:18" s="85" customFormat="1" ht="30.75" customHeight="1">
      <c r="A26" s="97"/>
      <c r="B26" s="98" t="s">
        <v>268</v>
      </c>
      <c r="C26" s="99"/>
      <c r="D26" s="100"/>
      <c r="E26" s="171"/>
      <c r="F26" s="171"/>
      <c r="G26" s="168"/>
      <c r="H26" s="168"/>
      <c r="I26" s="168"/>
      <c r="J26" s="231" t="s">
        <v>403</v>
      </c>
      <c r="K26" s="175"/>
      <c r="L26" s="175"/>
      <c r="M26" s="175"/>
      <c r="N26" s="231" t="s">
        <v>403</v>
      </c>
      <c r="O26" s="224" t="s">
        <v>431</v>
      </c>
      <c r="P26" s="219"/>
      <c r="Q26" s="207"/>
      <c r="R26" s="196"/>
    </row>
    <row r="27" spans="1:18" s="85" customFormat="1" ht="30.75" customHeight="1">
      <c r="A27" s="97"/>
      <c r="B27" s="98" t="s">
        <v>269</v>
      </c>
      <c r="C27" s="99"/>
      <c r="D27" s="100"/>
      <c r="E27" s="171"/>
      <c r="F27" s="171"/>
      <c r="G27" s="168"/>
      <c r="H27" s="168"/>
      <c r="I27" s="168"/>
      <c r="J27" s="231" t="s">
        <v>403</v>
      </c>
      <c r="K27" s="175"/>
      <c r="L27" s="175"/>
      <c r="M27" s="175"/>
      <c r="N27" s="231" t="s">
        <v>403</v>
      </c>
      <c r="O27" s="224" t="s">
        <v>431</v>
      </c>
      <c r="P27" s="219"/>
      <c r="Q27" s="207"/>
      <c r="R27" s="196"/>
    </row>
    <row r="28" spans="1:18" s="85" customFormat="1" ht="30.75" customHeight="1">
      <c r="A28" s="97"/>
      <c r="B28" s="98" t="s">
        <v>270</v>
      </c>
      <c r="C28" s="99"/>
      <c r="D28" s="100"/>
      <c r="E28" s="171"/>
      <c r="F28" s="171"/>
      <c r="G28" s="168"/>
      <c r="H28" s="168"/>
      <c r="I28" s="168"/>
      <c r="J28" s="231" t="s">
        <v>403</v>
      </c>
      <c r="K28" s="175"/>
      <c r="L28" s="175"/>
      <c r="M28" s="175"/>
      <c r="N28" s="231" t="s">
        <v>403</v>
      </c>
      <c r="O28" s="224" t="s">
        <v>431</v>
      </c>
      <c r="P28" s="219"/>
      <c r="Q28" s="207"/>
      <c r="R28" s="196"/>
    </row>
    <row r="29" spans="1:18" s="85" customFormat="1" ht="30.75" customHeight="1">
      <c r="A29" s="97"/>
      <c r="B29" s="98" t="s">
        <v>271</v>
      </c>
      <c r="C29" s="99"/>
      <c r="D29" s="100"/>
      <c r="E29" s="171"/>
      <c r="F29" s="171"/>
      <c r="G29" s="168"/>
      <c r="H29" s="168"/>
      <c r="I29" s="168"/>
      <c r="J29" s="231" t="s">
        <v>403</v>
      </c>
      <c r="K29" s="175"/>
      <c r="L29" s="175"/>
      <c r="M29" s="175"/>
      <c r="N29" s="231" t="s">
        <v>403</v>
      </c>
      <c r="O29" s="224" t="s">
        <v>431</v>
      </c>
      <c r="P29" s="219"/>
      <c r="Q29" s="207"/>
      <c r="R29" s="196"/>
    </row>
    <row r="30" spans="1:18" s="85" customFormat="1" ht="30.75" customHeight="1">
      <c r="A30" s="97"/>
      <c r="B30" s="98" t="s">
        <v>272</v>
      </c>
      <c r="C30" s="99"/>
      <c r="D30" s="100"/>
      <c r="E30" s="171"/>
      <c r="F30" s="171"/>
      <c r="G30" s="168"/>
      <c r="H30" s="168"/>
      <c r="I30" s="168"/>
      <c r="J30" s="231" t="s">
        <v>403</v>
      </c>
      <c r="K30" s="175"/>
      <c r="L30" s="175"/>
      <c r="M30" s="175"/>
      <c r="N30" s="231" t="s">
        <v>403</v>
      </c>
      <c r="O30" s="224" t="s">
        <v>431</v>
      </c>
      <c r="P30" s="219"/>
      <c r="Q30" s="207"/>
      <c r="R30" s="196"/>
    </row>
    <row r="31" spans="1:18" s="85" customFormat="1" ht="30.75" customHeight="1">
      <c r="A31" s="97"/>
      <c r="B31" s="98" t="s">
        <v>273</v>
      </c>
      <c r="C31" s="99"/>
      <c r="D31" s="100"/>
      <c r="E31" s="171"/>
      <c r="F31" s="171"/>
      <c r="G31" s="168"/>
      <c r="H31" s="168"/>
      <c r="I31" s="168"/>
      <c r="J31" s="231" t="s">
        <v>403</v>
      </c>
      <c r="K31" s="175"/>
      <c r="L31" s="175"/>
      <c r="M31" s="175"/>
      <c r="N31" s="231" t="s">
        <v>403</v>
      </c>
      <c r="O31" s="224" t="s">
        <v>431</v>
      </c>
      <c r="P31" s="219"/>
      <c r="Q31" s="207"/>
      <c r="R31" s="196"/>
    </row>
    <row r="32" spans="1:18" s="85" customFormat="1" ht="30.75" customHeight="1">
      <c r="A32" s="97"/>
      <c r="B32" s="98" t="s">
        <v>274</v>
      </c>
      <c r="C32" s="99"/>
      <c r="D32" s="100"/>
      <c r="E32" s="171"/>
      <c r="F32" s="171"/>
      <c r="G32" s="168"/>
      <c r="H32" s="168"/>
      <c r="I32" s="168"/>
      <c r="J32" s="231" t="s">
        <v>403</v>
      </c>
      <c r="K32" s="175"/>
      <c r="L32" s="175"/>
      <c r="M32" s="175"/>
      <c r="N32" s="231" t="s">
        <v>403</v>
      </c>
      <c r="O32" s="224" t="s">
        <v>431</v>
      </c>
      <c r="P32" s="219"/>
      <c r="Q32" s="207"/>
      <c r="R32" s="196"/>
    </row>
    <row r="33" spans="1:18" s="85" customFormat="1" ht="30.75" customHeight="1">
      <c r="A33" s="97"/>
      <c r="B33" s="98" t="s">
        <v>275</v>
      </c>
      <c r="C33" s="99"/>
      <c r="D33" s="100"/>
      <c r="E33" s="171"/>
      <c r="F33" s="171"/>
      <c r="G33" s="168"/>
      <c r="H33" s="168"/>
      <c r="I33" s="168"/>
      <c r="J33" s="231" t="s">
        <v>403</v>
      </c>
      <c r="K33" s="175"/>
      <c r="L33" s="175"/>
      <c r="M33" s="175"/>
      <c r="N33" s="231" t="s">
        <v>403</v>
      </c>
      <c r="O33" s="224" t="s">
        <v>431</v>
      </c>
      <c r="P33" s="219"/>
      <c r="Q33" s="207"/>
      <c r="R33" s="196"/>
    </row>
    <row r="34" spans="1:18" s="85" customFormat="1" ht="30.75" customHeight="1">
      <c r="A34" s="97"/>
      <c r="B34" s="98" t="s">
        <v>276</v>
      </c>
      <c r="C34" s="99"/>
      <c r="D34" s="100"/>
      <c r="E34" s="171"/>
      <c r="F34" s="171"/>
      <c r="G34" s="168"/>
      <c r="H34" s="168"/>
      <c r="I34" s="168"/>
      <c r="J34" s="231" t="s">
        <v>403</v>
      </c>
      <c r="K34" s="175"/>
      <c r="L34" s="175"/>
      <c r="M34" s="175"/>
      <c r="N34" s="231" t="s">
        <v>403</v>
      </c>
      <c r="O34" s="224" t="s">
        <v>431</v>
      </c>
      <c r="P34" s="219"/>
      <c r="Q34" s="207"/>
      <c r="R34" s="196"/>
    </row>
    <row r="35" spans="1:18" s="85" customFormat="1" ht="30.75" customHeight="1">
      <c r="A35" s="97"/>
      <c r="B35" s="98" t="s">
        <v>277</v>
      </c>
      <c r="C35" s="99"/>
      <c r="D35" s="100"/>
      <c r="E35" s="171"/>
      <c r="F35" s="171"/>
      <c r="G35" s="168"/>
      <c r="H35" s="168"/>
      <c r="I35" s="168"/>
      <c r="J35" s="231" t="s">
        <v>403</v>
      </c>
      <c r="K35" s="175"/>
      <c r="L35" s="175"/>
      <c r="M35" s="175"/>
      <c r="N35" s="231" t="s">
        <v>403</v>
      </c>
      <c r="O35" s="224" t="s">
        <v>431</v>
      </c>
      <c r="P35" s="219"/>
      <c r="Q35" s="207"/>
      <c r="R35" s="196"/>
    </row>
    <row r="36" spans="1:18" s="85" customFormat="1" ht="30.75" customHeight="1">
      <c r="A36" s="97"/>
      <c r="B36" s="98" t="s">
        <v>278</v>
      </c>
      <c r="C36" s="99"/>
      <c r="D36" s="100"/>
      <c r="E36" s="171"/>
      <c r="F36" s="171"/>
      <c r="G36" s="168"/>
      <c r="H36" s="168"/>
      <c r="I36" s="168"/>
      <c r="J36" s="231" t="s">
        <v>403</v>
      </c>
      <c r="K36" s="175"/>
      <c r="L36" s="175"/>
      <c r="M36" s="175"/>
      <c r="N36" s="231" t="s">
        <v>403</v>
      </c>
      <c r="O36" s="224" t="s">
        <v>431</v>
      </c>
      <c r="P36" s="219"/>
      <c r="Q36" s="207"/>
      <c r="R36" s="196"/>
    </row>
    <row r="37" spans="1:18" s="85" customFormat="1" ht="30.75" customHeight="1">
      <c r="A37" s="97"/>
      <c r="B37" s="98" t="s">
        <v>279</v>
      </c>
      <c r="C37" s="99"/>
      <c r="D37" s="100"/>
      <c r="E37" s="171"/>
      <c r="F37" s="171"/>
      <c r="G37" s="168"/>
      <c r="H37" s="168"/>
      <c r="I37" s="168"/>
      <c r="J37" s="231" t="s">
        <v>403</v>
      </c>
      <c r="K37" s="175"/>
      <c r="L37" s="175"/>
      <c r="M37" s="175"/>
      <c r="N37" s="231" t="s">
        <v>403</v>
      </c>
      <c r="O37" s="224" t="s">
        <v>431</v>
      </c>
      <c r="P37" s="219"/>
      <c r="Q37" s="207"/>
      <c r="R37" s="196"/>
    </row>
    <row r="38" spans="1:18" s="85" customFormat="1" ht="30.75" customHeight="1">
      <c r="A38" s="97"/>
      <c r="B38" s="98" t="s">
        <v>280</v>
      </c>
      <c r="C38" s="99"/>
      <c r="D38" s="100"/>
      <c r="E38" s="171"/>
      <c r="F38" s="171"/>
      <c r="G38" s="168"/>
      <c r="H38" s="168"/>
      <c r="I38" s="168"/>
      <c r="J38" s="231" t="s">
        <v>403</v>
      </c>
      <c r="K38" s="175"/>
      <c r="L38" s="175"/>
      <c r="M38" s="175"/>
      <c r="N38" s="231" t="s">
        <v>403</v>
      </c>
      <c r="O38" s="224" t="s">
        <v>431</v>
      </c>
      <c r="P38" s="219"/>
      <c r="Q38" s="207"/>
      <c r="R38" s="196"/>
    </row>
    <row r="39" spans="1:18" s="85" customFormat="1" ht="30.75" customHeight="1">
      <c r="A39" s="97"/>
      <c r="B39" s="98" t="s">
        <v>281</v>
      </c>
      <c r="C39" s="99"/>
      <c r="D39" s="100"/>
      <c r="E39" s="171"/>
      <c r="F39" s="171"/>
      <c r="G39" s="168"/>
      <c r="H39" s="168"/>
      <c r="I39" s="168"/>
      <c r="J39" s="231" t="s">
        <v>403</v>
      </c>
      <c r="K39" s="175"/>
      <c r="L39" s="175"/>
      <c r="M39" s="175"/>
      <c r="N39" s="231" t="s">
        <v>403</v>
      </c>
      <c r="O39" s="224" t="s">
        <v>431</v>
      </c>
      <c r="P39" s="219"/>
      <c r="Q39" s="207"/>
      <c r="R39" s="196"/>
    </row>
    <row r="40" spans="1:18" s="85" customFormat="1" ht="30.75" customHeight="1">
      <c r="A40" s="97"/>
      <c r="B40" s="98" t="s">
        <v>282</v>
      </c>
      <c r="C40" s="99"/>
      <c r="D40" s="100"/>
      <c r="E40" s="171"/>
      <c r="F40" s="171"/>
      <c r="G40" s="168"/>
      <c r="H40" s="168"/>
      <c r="I40" s="168"/>
      <c r="J40" s="231" t="s">
        <v>403</v>
      </c>
      <c r="K40" s="175"/>
      <c r="L40" s="175"/>
      <c r="M40" s="175"/>
      <c r="N40" s="231" t="s">
        <v>403</v>
      </c>
      <c r="O40" s="224" t="s">
        <v>431</v>
      </c>
      <c r="P40" s="219"/>
      <c r="Q40" s="207"/>
      <c r="R40" s="196"/>
    </row>
    <row r="41" spans="1:18" s="85" customFormat="1" ht="30.75" customHeight="1">
      <c r="A41" s="97"/>
      <c r="B41" s="98" t="s">
        <v>283</v>
      </c>
      <c r="C41" s="99"/>
      <c r="D41" s="100"/>
      <c r="E41" s="171"/>
      <c r="F41" s="171"/>
      <c r="G41" s="168"/>
      <c r="H41" s="168"/>
      <c r="I41" s="168"/>
      <c r="J41" s="231" t="s">
        <v>403</v>
      </c>
      <c r="K41" s="175"/>
      <c r="L41" s="175"/>
      <c r="M41" s="175"/>
      <c r="N41" s="231" t="s">
        <v>403</v>
      </c>
      <c r="O41" s="224" t="s">
        <v>431</v>
      </c>
      <c r="P41" s="219"/>
      <c r="Q41" s="207"/>
      <c r="R41" s="196"/>
    </row>
    <row r="42" spans="1:18" s="85" customFormat="1" ht="30.75" customHeight="1">
      <c r="A42" s="97"/>
      <c r="B42" s="98" t="s">
        <v>284</v>
      </c>
      <c r="C42" s="99"/>
      <c r="D42" s="100"/>
      <c r="E42" s="171"/>
      <c r="F42" s="171"/>
      <c r="G42" s="168"/>
      <c r="H42" s="168"/>
      <c r="I42" s="168"/>
      <c r="J42" s="231" t="s">
        <v>403</v>
      </c>
      <c r="K42" s="175"/>
      <c r="L42" s="175"/>
      <c r="M42" s="175"/>
      <c r="N42" s="231" t="s">
        <v>403</v>
      </c>
      <c r="O42" s="224" t="s">
        <v>431</v>
      </c>
      <c r="P42" s="219"/>
      <c r="Q42" s="207"/>
      <c r="R42" s="196"/>
    </row>
    <row r="43" spans="1:18" s="85" customFormat="1" ht="30.75" customHeight="1">
      <c r="A43" s="97"/>
      <c r="B43" s="98" t="s">
        <v>285</v>
      </c>
      <c r="C43" s="99"/>
      <c r="D43" s="100"/>
      <c r="E43" s="171"/>
      <c r="F43" s="171"/>
      <c r="G43" s="168"/>
      <c r="H43" s="168"/>
      <c r="I43" s="168"/>
      <c r="J43" s="231" t="s">
        <v>403</v>
      </c>
      <c r="K43" s="175"/>
      <c r="L43" s="175"/>
      <c r="M43" s="175"/>
      <c r="N43" s="231" t="s">
        <v>403</v>
      </c>
      <c r="O43" s="224" t="s">
        <v>431</v>
      </c>
      <c r="P43" s="219"/>
      <c r="Q43" s="207"/>
      <c r="R43" s="196"/>
    </row>
    <row r="44" spans="1:18" s="85" customFormat="1" ht="30.75" customHeight="1">
      <c r="A44" s="97"/>
      <c r="B44" s="98" t="s">
        <v>286</v>
      </c>
      <c r="C44" s="99"/>
      <c r="D44" s="100"/>
      <c r="E44" s="171"/>
      <c r="F44" s="171"/>
      <c r="G44" s="168"/>
      <c r="H44" s="168"/>
      <c r="I44" s="168"/>
      <c r="J44" s="231" t="s">
        <v>403</v>
      </c>
      <c r="K44" s="175"/>
      <c r="L44" s="175"/>
      <c r="M44" s="175"/>
      <c r="N44" s="231" t="s">
        <v>403</v>
      </c>
      <c r="O44" s="224" t="s">
        <v>431</v>
      </c>
      <c r="P44" s="219"/>
      <c r="Q44" s="207"/>
      <c r="R44" s="196"/>
    </row>
    <row r="45" spans="1:18" s="85" customFormat="1" ht="30.75" customHeight="1">
      <c r="A45" s="97"/>
      <c r="B45" s="98" t="s">
        <v>287</v>
      </c>
      <c r="C45" s="99"/>
      <c r="D45" s="100"/>
      <c r="E45" s="171"/>
      <c r="F45" s="171"/>
      <c r="G45" s="168"/>
      <c r="H45" s="168"/>
      <c r="I45" s="168"/>
      <c r="J45" s="231" t="s">
        <v>403</v>
      </c>
      <c r="K45" s="175"/>
      <c r="L45" s="175"/>
      <c r="M45" s="175"/>
      <c r="N45" s="231" t="s">
        <v>403</v>
      </c>
      <c r="O45" s="224" t="s">
        <v>431</v>
      </c>
      <c r="P45" s="219"/>
      <c r="Q45" s="207"/>
      <c r="R45" s="196"/>
    </row>
    <row r="46" spans="1:18" s="85" customFormat="1" ht="30.75" customHeight="1">
      <c r="A46" s="97"/>
      <c r="B46" s="98" t="s">
        <v>288</v>
      </c>
      <c r="C46" s="99"/>
      <c r="D46" s="100"/>
      <c r="E46" s="171"/>
      <c r="F46" s="171"/>
      <c r="G46" s="168"/>
      <c r="H46" s="168"/>
      <c r="I46" s="168"/>
      <c r="J46" s="231" t="s">
        <v>403</v>
      </c>
      <c r="K46" s="175"/>
      <c r="L46" s="175"/>
      <c r="M46" s="175"/>
      <c r="N46" s="231" t="s">
        <v>403</v>
      </c>
      <c r="O46" s="224" t="s">
        <v>431</v>
      </c>
      <c r="P46" s="219"/>
      <c r="Q46" s="207"/>
      <c r="R46" s="196"/>
    </row>
    <row r="47" spans="1:18" s="85" customFormat="1" ht="30.75" customHeight="1">
      <c r="A47" s="97"/>
      <c r="B47" s="98" t="s">
        <v>289</v>
      </c>
      <c r="C47" s="99"/>
      <c r="D47" s="100"/>
      <c r="E47" s="171"/>
      <c r="F47" s="171"/>
      <c r="G47" s="168"/>
      <c r="H47" s="168"/>
      <c r="I47" s="168"/>
      <c r="J47" s="231" t="s">
        <v>403</v>
      </c>
      <c r="K47" s="175"/>
      <c r="L47" s="175"/>
      <c r="M47" s="175"/>
      <c r="N47" s="231" t="s">
        <v>403</v>
      </c>
      <c r="O47" s="224" t="s">
        <v>431</v>
      </c>
      <c r="P47" s="219"/>
      <c r="Q47" s="207"/>
      <c r="R47" s="196"/>
    </row>
    <row r="48" spans="1:18" s="88" customFormat="1" ht="30.75" customHeight="1">
      <c r="A48" s="86"/>
      <c r="B48" s="86"/>
      <c r="C48" s="86"/>
      <c r="D48" s="87"/>
      <c r="E48" s="86"/>
      <c r="N48" s="89"/>
      <c r="O48" s="86"/>
      <c r="P48" s="86"/>
      <c r="Q48" s="207"/>
      <c r="R48" s="196"/>
    </row>
    <row r="49" spans="1:18" s="88" customFormat="1" ht="30.75" customHeight="1">
      <c r="A49" s="385" t="s">
        <v>4</v>
      </c>
      <c r="B49" s="385"/>
      <c r="C49" s="385"/>
      <c r="D49" s="385"/>
      <c r="E49" s="90" t="s">
        <v>0</v>
      </c>
      <c r="F49" s="90" t="s">
        <v>1</v>
      </c>
      <c r="G49" s="383" t="s">
        <v>2</v>
      </c>
      <c r="H49" s="383"/>
      <c r="I49" s="383"/>
      <c r="J49" s="383"/>
      <c r="K49" s="383"/>
      <c r="L49" s="383"/>
      <c r="M49" s="383"/>
      <c r="N49" s="383" t="s">
        <v>3</v>
      </c>
      <c r="O49" s="383"/>
      <c r="P49" s="90"/>
      <c r="Q49" s="207"/>
      <c r="R49" s="196"/>
    </row>
    <row r="53" spans="17:18" ht="12.75">
      <c r="Q53" s="208"/>
      <c r="R53" s="90"/>
    </row>
    <row r="54" spans="17:18" ht="12.75">
      <c r="Q54" s="208"/>
      <c r="R54" s="90"/>
    </row>
    <row r="55" spans="17:18" ht="12.75">
      <c r="Q55" s="208"/>
      <c r="R55" s="90"/>
    </row>
    <row r="56" spans="17:18" ht="12.75">
      <c r="Q56" s="208"/>
      <c r="R56" s="90"/>
    </row>
    <row r="57" spans="17:18" ht="12.75">
      <c r="Q57" s="208"/>
      <c r="R57" s="90"/>
    </row>
    <row r="58" spans="17:18" ht="12.75">
      <c r="Q58" s="208"/>
      <c r="R58" s="90"/>
    </row>
    <row r="59" spans="17:18" ht="12.75">
      <c r="Q59" s="208"/>
      <c r="R59" s="90"/>
    </row>
    <row r="60" spans="17:18" ht="12.75">
      <c r="Q60" s="208"/>
      <c r="R60" s="90"/>
    </row>
    <row r="61" spans="17:18" ht="12.75">
      <c r="Q61" s="208"/>
      <c r="R61" s="90"/>
    </row>
    <row r="62" spans="17:18" ht="12.75">
      <c r="Q62" s="208"/>
      <c r="R62" s="90"/>
    </row>
    <row r="63" spans="17:18" ht="12.75">
      <c r="Q63" s="208"/>
      <c r="R63" s="90"/>
    </row>
    <row r="64" spans="17:18" ht="12.75">
      <c r="Q64" s="208"/>
      <c r="R64" s="90"/>
    </row>
    <row r="65" spans="17:18" ht="12.75">
      <c r="Q65" s="208"/>
      <c r="R65" s="90"/>
    </row>
    <row r="66" spans="17:18" ht="12.75">
      <c r="Q66" s="208"/>
      <c r="R66" s="90"/>
    </row>
    <row r="67" spans="17:18" ht="12.75">
      <c r="Q67" s="208"/>
      <c r="R67" s="90"/>
    </row>
    <row r="68" spans="17:18" ht="12.75">
      <c r="Q68" s="208"/>
      <c r="R68" s="90"/>
    </row>
    <row r="69" spans="17:18" ht="12.75">
      <c r="Q69" s="208"/>
      <c r="R69" s="90"/>
    </row>
    <row r="70" spans="17:18" ht="12.75">
      <c r="Q70" s="208"/>
      <c r="R70" s="90"/>
    </row>
    <row r="71" spans="17:18" ht="12.75">
      <c r="Q71" s="208"/>
      <c r="R71" s="90"/>
    </row>
    <row r="72" spans="17:18" ht="12.75">
      <c r="Q72" s="208"/>
      <c r="R72" s="90"/>
    </row>
    <row r="73" spans="17:18" ht="12.75">
      <c r="Q73" s="208"/>
      <c r="R73" s="90"/>
    </row>
    <row r="74" spans="17:18" ht="12.75">
      <c r="Q74" s="208"/>
      <c r="R74" s="90"/>
    </row>
    <row r="75" spans="17:18" ht="12.75">
      <c r="Q75" s="208"/>
      <c r="R75" s="90"/>
    </row>
    <row r="76" spans="17:18" ht="12.75">
      <c r="Q76" s="208"/>
      <c r="R76" s="90"/>
    </row>
    <row r="77" spans="17:18" ht="12.75">
      <c r="Q77" s="208"/>
      <c r="R77" s="90"/>
    </row>
    <row r="78" spans="17:18" ht="12.75">
      <c r="Q78" s="208"/>
      <c r="R78" s="90"/>
    </row>
    <row r="79" spans="17:18" ht="12.75">
      <c r="Q79" s="208"/>
      <c r="R79" s="90"/>
    </row>
    <row r="80" spans="17:18" ht="12.75">
      <c r="Q80" s="208"/>
      <c r="R80" s="90"/>
    </row>
    <row r="81" spans="17:18" ht="12.75">
      <c r="Q81" s="208"/>
      <c r="R81" s="90"/>
    </row>
    <row r="82" spans="17:18" ht="12.75">
      <c r="Q82" s="208"/>
      <c r="R82" s="90"/>
    </row>
    <row r="83" spans="17:18" ht="12.75">
      <c r="Q83" s="208"/>
      <c r="R83" s="90"/>
    </row>
    <row r="84" spans="17:18" ht="12.75">
      <c r="Q84" s="208"/>
      <c r="R84" s="90"/>
    </row>
    <row r="85" spans="17:18" ht="12.75">
      <c r="Q85" s="208"/>
      <c r="R85" s="90"/>
    </row>
    <row r="86" spans="17:18" ht="12.75">
      <c r="Q86" s="208"/>
      <c r="R86" s="90"/>
    </row>
    <row r="87" spans="17:18" ht="12.75">
      <c r="Q87" s="208"/>
      <c r="R87" s="90"/>
    </row>
    <row r="88" spans="17:18" ht="12.75">
      <c r="Q88" s="208"/>
      <c r="R88" s="90"/>
    </row>
    <row r="89" spans="17:18" ht="12.75">
      <c r="Q89" s="208"/>
      <c r="R89" s="90"/>
    </row>
    <row r="90" spans="17:18" ht="12.75">
      <c r="Q90" s="208"/>
      <c r="R90" s="90"/>
    </row>
    <row r="91" spans="17:18" ht="12.75">
      <c r="Q91" s="208"/>
      <c r="R91" s="90"/>
    </row>
    <row r="92" spans="17:18" ht="12.75">
      <c r="Q92" s="208"/>
      <c r="R92" s="90"/>
    </row>
    <row r="93" spans="17:18" ht="12.75">
      <c r="Q93" s="208"/>
      <c r="R93" s="90"/>
    </row>
    <row r="94" spans="17:18" ht="12.75">
      <c r="Q94" s="208"/>
      <c r="R94" s="90"/>
    </row>
    <row r="65536" ht="51">
      <c r="A65536" s="91" t="s">
        <v>330</v>
      </c>
    </row>
  </sheetData>
  <sheetProtection/>
  <mergeCells count="22">
    <mergeCell ref="E1:L1"/>
    <mergeCell ref="A6:A7"/>
    <mergeCell ref="B6:B7"/>
    <mergeCell ref="K4:L4"/>
    <mergeCell ref="E6:E7"/>
    <mergeCell ref="C6:C7"/>
    <mergeCell ref="D6:D7"/>
    <mergeCell ref="P6:P7"/>
    <mergeCell ref="A2:P2"/>
    <mergeCell ref="A3:C3"/>
    <mergeCell ref="D3:E3"/>
    <mergeCell ref="F6:F7"/>
    <mergeCell ref="M4:O4"/>
    <mergeCell ref="G6:M6"/>
    <mergeCell ref="N6:N7"/>
    <mergeCell ref="D4:E4"/>
    <mergeCell ref="A4:C4"/>
    <mergeCell ref="A49:D49"/>
    <mergeCell ref="G49:M49"/>
    <mergeCell ref="N49:O49"/>
    <mergeCell ref="N5:O5"/>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U65536"/>
  <sheetViews>
    <sheetView view="pageBreakPreview" zoomScale="90" zoomScaleSheetLayoutView="90" zoomScalePageLayoutView="0" workbookViewId="0" topLeftCell="A1">
      <selection activeCell="G10" sqref="G10"/>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10.140625" style="54" bestFit="1" customWidth="1"/>
    <col min="6" max="6" width="9.28125" style="21" customWidth="1"/>
    <col min="7" max="7" width="7.57421875" style="29" customWidth="1"/>
    <col min="8" max="8" width="2.140625" style="21" customWidth="1"/>
    <col min="9" max="9" width="4.421875" style="28" customWidth="1"/>
    <col min="10" max="10" width="14.421875" style="28" hidden="1" customWidth="1"/>
    <col min="11" max="11" width="6.57421875" style="28" customWidth="1"/>
    <col min="12" max="12" width="12.7109375" style="30" customWidth="1"/>
    <col min="13" max="13" width="20.140625" style="58" customWidth="1"/>
    <col min="14" max="14" width="17.421875" style="58" customWidth="1"/>
    <col min="15" max="15" width="10.421875" style="21" customWidth="1"/>
    <col min="16" max="16" width="7.7109375" style="21" customWidth="1"/>
    <col min="17" max="17" width="5.7109375" style="21" customWidth="1"/>
    <col min="18" max="19" width="9.140625" style="21" customWidth="1"/>
    <col min="20" max="20" width="7.140625" style="200" bestFit="1" customWidth="1"/>
    <col min="21" max="21" width="4.421875" style="198" bestFit="1" customWidth="1"/>
    <col min="22" max="16384" width="9.140625" style="21" customWidth="1"/>
  </cols>
  <sheetData>
    <row r="1" spans="1:21" s="10" customFormat="1" ht="53.25" customHeight="1">
      <c r="A1" s="369" t="str">
        <f>(BİLGİLERİ!A2)</f>
        <v>Atletizm Federasyonu                                                                                                                                                                                                                                                   Ankara Atletizm İl Temsilciliği</v>
      </c>
      <c r="B1" s="369"/>
      <c r="C1" s="369"/>
      <c r="D1" s="369"/>
      <c r="E1" s="369"/>
      <c r="F1" s="369"/>
      <c r="G1" s="369"/>
      <c r="H1" s="369"/>
      <c r="I1" s="369"/>
      <c r="J1" s="369"/>
      <c r="K1" s="369"/>
      <c r="L1" s="369"/>
      <c r="M1" s="369"/>
      <c r="N1" s="369"/>
      <c r="O1" s="369"/>
      <c r="P1" s="369"/>
      <c r="T1" s="199"/>
      <c r="U1" s="197"/>
    </row>
    <row r="2" spans="1:21" s="10" customFormat="1" ht="24.75" customHeight="1">
      <c r="A2" s="425" t="str">
        <f>BİLGİLERİ!F19</f>
        <v>Çoklu Branşlar Federasyon Deneme Yarışmaları</v>
      </c>
      <c r="B2" s="425"/>
      <c r="C2" s="425"/>
      <c r="D2" s="425"/>
      <c r="E2" s="425"/>
      <c r="F2" s="425"/>
      <c r="G2" s="425"/>
      <c r="H2" s="425"/>
      <c r="I2" s="425"/>
      <c r="J2" s="425"/>
      <c r="K2" s="425"/>
      <c r="L2" s="425"/>
      <c r="M2" s="425"/>
      <c r="N2" s="425"/>
      <c r="O2" s="425"/>
      <c r="P2" s="425"/>
      <c r="T2" s="199"/>
      <c r="U2" s="197"/>
    </row>
    <row r="3" spans="1:21" s="12" customFormat="1" ht="21.75" customHeight="1">
      <c r="A3" s="371" t="s">
        <v>83</v>
      </c>
      <c r="B3" s="371"/>
      <c r="C3" s="371"/>
      <c r="D3" s="372" t="str">
        <f>'YARIŞMA PROGRAMI'!C18</f>
        <v>400 Metre</v>
      </c>
      <c r="E3" s="372"/>
      <c r="F3" s="373"/>
      <c r="G3" s="373"/>
      <c r="H3" s="11"/>
      <c r="I3" s="368"/>
      <c r="J3" s="368"/>
      <c r="K3" s="368"/>
      <c r="L3" s="368"/>
      <c r="M3" s="83"/>
      <c r="N3" s="366"/>
      <c r="O3" s="366"/>
      <c r="P3" s="366"/>
      <c r="T3" s="199"/>
      <c r="U3" s="197"/>
    </row>
    <row r="4" spans="1:21" s="12" customFormat="1" ht="17.25" customHeight="1">
      <c r="A4" s="376" t="s">
        <v>74</v>
      </c>
      <c r="B4" s="376"/>
      <c r="C4" s="376"/>
      <c r="D4" s="377" t="str">
        <f>BİLGİLERİ!F21</f>
        <v>Genç Erkekler Dekatlon</v>
      </c>
      <c r="E4" s="377"/>
      <c r="F4" s="34"/>
      <c r="G4" s="34"/>
      <c r="H4" s="34"/>
      <c r="I4" s="34"/>
      <c r="J4" s="34"/>
      <c r="K4" s="34"/>
      <c r="L4" s="35"/>
      <c r="M4" s="84" t="s">
        <v>81</v>
      </c>
      <c r="N4" s="367" t="str">
        <f>'YARIŞMA PROGRAMI'!D18</f>
        <v>14 Haziran 2014 - 18.25</v>
      </c>
      <c r="O4" s="367"/>
      <c r="P4" s="367"/>
      <c r="T4" s="199"/>
      <c r="U4" s="197"/>
    </row>
    <row r="5" spans="1:21" s="10" customFormat="1" ht="19.5" customHeight="1">
      <c r="A5" s="13"/>
      <c r="B5" s="13"/>
      <c r="C5" s="14"/>
      <c r="D5" s="15"/>
      <c r="E5" s="16"/>
      <c r="F5" s="16"/>
      <c r="G5" s="16"/>
      <c r="H5" s="16"/>
      <c r="I5" s="13"/>
      <c r="J5" s="13"/>
      <c r="K5" s="13"/>
      <c r="L5" s="17"/>
      <c r="M5" s="18"/>
      <c r="N5" s="365">
        <f ca="1">NOW()</f>
        <v>41805.824586574076</v>
      </c>
      <c r="O5" s="365"/>
      <c r="P5" s="365"/>
      <c r="T5" s="199"/>
      <c r="U5" s="197"/>
    </row>
    <row r="6" spans="1:21" s="19" customFormat="1" ht="24.75" customHeight="1">
      <c r="A6" s="378" t="s">
        <v>11</v>
      </c>
      <c r="B6" s="380" t="s">
        <v>69</v>
      </c>
      <c r="C6" s="382" t="s">
        <v>80</v>
      </c>
      <c r="D6" s="379" t="s">
        <v>13</v>
      </c>
      <c r="E6" s="379" t="s">
        <v>160</v>
      </c>
      <c r="F6" s="379" t="s">
        <v>14</v>
      </c>
      <c r="G6" s="374" t="s">
        <v>205</v>
      </c>
      <c r="I6" s="213" t="s">
        <v>15</v>
      </c>
      <c r="J6" s="214"/>
      <c r="K6" s="214"/>
      <c r="L6" s="214"/>
      <c r="M6" s="214"/>
      <c r="N6" s="214"/>
      <c r="O6" s="214"/>
      <c r="P6" s="215"/>
      <c r="T6" s="200"/>
      <c r="U6" s="198"/>
    </row>
    <row r="7" spans="1:16" ht="26.25" customHeight="1">
      <c r="A7" s="378"/>
      <c r="B7" s="381"/>
      <c r="C7" s="382"/>
      <c r="D7" s="379"/>
      <c r="E7" s="379"/>
      <c r="F7" s="379"/>
      <c r="G7" s="375"/>
      <c r="H7" s="20"/>
      <c r="I7" s="51" t="s">
        <v>11</v>
      </c>
      <c r="J7" s="48" t="s">
        <v>70</v>
      </c>
      <c r="K7" s="48" t="s">
        <v>69</v>
      </c>
      <c r="L7" s="49" t="s">
        <v>12</v>
      </c>
      <c r="M7" s="50" t="s">
        <v>13</v>
      </c>
      <c r="N7" s="50" t="s">
        <v>160</v>
      </c>
      <c r="O7" s="243" t="s">
        <v>14</v>
      </c>
      <c r="P7" s="48" t="s">
        <v>27</v>
      </c>
    </row>
    <row r="8" spans="1:21" s="19" customFormat="1" ht="36.75" customHeight="1">
      <c r="A8" s="23">
        <v>1</v>
      </c>
      <c r="B8" s="25">
        <v>548</v>
      </c>
      <c r="C8" s="26">
        <v>35094</v>
      </c>
      <c r="D8" s="52" t="s">
        <v>394</v>
      </c>
      <c r="E8" s="52" t="s">
        <v>398</v>
      </c>
      <c r="F8" s="27">
        <v>5419</v>
      </c>
      <c r="G8" s="281">
        <v>632</v>
      </c>
      <c r="H8" s="22"/>
      <c r="I8" s="97">
        <v>1</v>
      </c>
      <c r="J8" s="98" t="s">
        <v>163</v>
      </c>
      <c r="K8" s="25">
        <v>548</v>
      </c>
      <c r="L8" s="254">
        <v>35094</v>
      </c>
      <c r="M8" s="255" t="s">
        <v>394</v>
      </c>
      <c r="N8" s="255" t="s">
        <v>398</v>
      </c>
      <c r="O8" s="27">
        <v>5419</v>
      </c>
      <c r="P8" s="25">
        <v>632</v>
      </c>
      <c r="T8" s="200"/>
      <c r="U8" s="198"/>
    </row>
    <row r="9" spans="1:21" s="19" customFormat="1" ht="36.75" customHeight="1">
      <c r="A9" s="23">
        <v>2</v>
      </c>
      <c r="B9" s="25">
        <v>547</v>
      </c>
      <c r="C9" s="26">
        <v>35678</v>
      </c>
      <c r="D9" s="52" t="s">
        <v>395</v>
      </c>
      <c r="E9" s="52" t="s">
        <v>396</v>
      </c>
      <c r="F9" s="27">
        <v>5464</v>
      </c>
      <c r="G9" s="281">
        <v>613</v>
      </c>
      <c r="H9" s="22"/>
      <c r="I9" s="97">
        <v>2</v>
      </c>
      <c r="J9" s="98" t="s">
        <v>161</v>
      </c>
      <c r="K9" s="25">
        <v>547</v>
      </c>
      <c r="L9" s="254">
        <v>35678</v>
      </c>
      <c r="M9" s="255" t="s">
        <v>395</v>
      </c>
      <c r="N9" s="255" t="s">
        <v>396</v>
      </c>
      <c r="O9" s="27">
        <v>5464</v>
      </c>
      <c r="P9" s="25">
        <v>613</v>
      </c>
      <c r="T9" s="200"/>
      <c r="U9" s="198"/>
    </row>
    <row r="10" spans="1:21" s="19" customFormat="1" ht="36.75" customHeight="1">
      <c r="A10" s="23"/>
      <c r="B10" s="25"/>
      <c r="C10" s="26"/>
      <c r="D10" s="52"/>
      <c r="E10" s="52"/>
      <c r="F10" s="27"/>
      <c r="G10" s="223"/>
      <c r="H10" s="22"/>
      <c r="I10" s="23">
        <v>3</v>
      </c>
      <c r="J10" s="24" t="s">
        <v>333</v>
      </c>
      <c r="K10" s="249"/>
      <c r="L10" s="250"/>
      <c r="M10" s="251"/>
      <c r="N10" s="251"/>
      <c r="O10" s="27"/>
      <c r="P10" s="25"/>
      <c r="T10" s="200"/>
      <c r="U10" s="198"/>
    </row>
    <row r="11" spans="1:21" s="19" customFormat="1" ht="36.75" customHeight="1">
      <c r="A11" s="23"/>
      <c r="B11" s="23"/>
      <c r="C11" s="26"/>
      <c r="D11" s="221"/>
      <c r="E11" s="222"/>
      <c r="F11" s="27"/>
      <c r="G11" s="223"/>
      <c r="H11" s="22"/>
      <c r="I11" s="23">
        <v>4</v>
      </c>
      <c r="J11" s="24" t="s">
        <v>334</v>
      </c>
      <c r="K11" s="25"/>
      <c r="L11" s="26"/>
      <c r="M11" s="52"/>
      <c r="N11" s="52"/>
      <c r="O11" s="27"/>
      <c r="P11" s="25"/>
      <c r="T11" s="200"/>
      <c r="U11" s="198"/>
    </row>
    <row r="12" spans="1:21" s="19" customFormat="1" ht="36.75" customHeight="1">
      <c r="A12" s="23"/>
      <c r="B12" s="23"/>
      <c r="C12" s="26"/>
      <c r="D12" s="221"/>
      <c r="E12" s="222"/>
      <c r="F12" s="27"/>
      <c r="G12" s="223"/>
      <c r="H12" s="22"/>
      <c r="I12" s="23">
        <v>5</v>
      </c>
      <c r="J12" s="24" t="s">
        <v>335</v>
      </c>
      <c r="K12" s="25"/>
      <c r="L12" s="26"/>
      <c r="M12" s="52"/>
      <c r="N12" s="52"/>
      <c r="O12" s="27"/>
      <c r="P12" s="25"/>
      <c r="T12" s="200"/>
      <c r="U12" s="198"/>
    </row>
    <row r="13" spans="1:21" s="19" customFormat="1" ht="36.75" customHeight="1">
      <c r="A13" s="23"/>
      <c r="B13" s="23"/>
      <c r="C13" s="26"/>
      <c r="D13" s="221"/>
      <c r="E13" s="222"/>
      <c r="F13" s="27"/>
      <c r="G13" s="223"/>
      <c r="H13" s="22"/>
      <c r="I13" s="23">
        <v>6</v>
      </c>
      <c r="J13" s="24" t="s">
        <v>336</v>
      </c>
      <c r="K13" s="25"/>
      <c r="L13" s="26"/>
      <c r="M13" s="52"/>
      <c r="N13" s="52"/>
      <c r="O13" s="27"/>
      <c r="P13" s="25"/>
      <c r="T13" s="200"/>
      <c r="U13" s="198"/>
    </row>
    <row r="14" spans="1:21" s="19" customFormat="1" ht="36.75" customHeight="1">
      <c r="A14" s="23"/>
      <c r="B14" s="23"/>
      <c r="C14" s="26"/>
      <c r="D14" s="221"/>
      <c r="E14" s="222"/>
      <c r="F14" s="27"/>
      <c r="G14" s="223"/>
      <c r="H14" s="22"/>
      <c r="I14" s="23">
        <v>7</v>
      </c>
      <c r="J14" s="24" t="s">
        <v>337</v>
      </c>
      <c r="K14" s="25"/>
      <c r="L14" s="26"/>
      <c r="M14" s="52"/>
      <c r="N14" s="52"/>
      <c r="O14" s="27"/>
      <c r="P14" s="25"/>
      <c r="T14" s="200"/>
      <c r="U14" s="198"/>
    </row>
    <row r="15" spans="1:21" s="19" customFormat="1" ht="36.75" customHeight="1">
      <c r="A15" s="23"/>
      <c r="B15" s="23"/>
      <c r="C15" s="26"/>
      <c r="D15" s="221"/>
      <c r="E15" s="222"/>
      <c r="F15" s="27"/>
      <c r="G15" s="223"/>
      <c r="H15" s="22"/>
      <c r="I15" s="23">
        <v>8</v>
      </c>
      <c r="J15" s="24" t="s">
        <v>338</v>
      </c>
      <c r="K15" s="25"/>
      <c r="L15" s="26"/>
      <c r="M15" s="52"/>
      <c r="N15" s="52"/>
      <c r="O15" s="27"/>
      <c r="P15" s="25"/>
      <c r="T15" s="200"/>
      <c r="U15" s="198"/>
    </row>
    <row r="16" spans="1:21" s="19" customFormat="1" ht="36.75" customHeight="1">
      <c r="A16" s="23"/>
      <c r="B16" s="23"/>
      <c r="C16" s="26"/>
      <c r="D16" s="221"/>
      <c r="E16" s="222"/>
      <c r="F16" s="27"/>
      <c r="G16" s="223"/>
      <c r="H16" s="22"/>
      <c r="I16" s="213" t="s">
        <v>16</v>
      </c>
      <c r="J16" s="214"/>
      <c r="K16" s="214"/>
      <c r="L16" s="214"/>
      <c r="M16" s="214"/>
      <c r="N16" s="214"/>
      <c r="O16" s="214"/>
      <c r="P16" s="215"/>
      <c r="T16" s="200"/>
      <c r="U16" s="198"/>
    </row>
    <row r="17" spans="1:21" s="19" customFormat="1" ht="36.75" customHeight="1">
      <c r="A17" s="23"/>
      <c r="B17" s="23"/>
      <c r="C17" s="26"/>
      <c r="D17" s="221"/>
      <c r="E17" s="222"/>
      <c r="F17" s="27"/>
      <c r="G17" s="223"/>
      <c r="H17" s="22"/>
      <c r="I17" s="51" t="s">
        <v>11</v>
      </c>
      <c r="J17" s="48" t="s">
        <v>70</v>
      </c>
      <c r="K17" s="48" t="s">
        <v>69</v>
      </c>
      <c r="L17" s="49" t="s">
        <v>12</v>
      </c>
      <c r="M17" s="50" t="s">
        <v>13</v>
      </c>
      <c r="N17" s="50" t="s">
        <v>160</v>
      </c>
      <c r="O17" s="243" t="s">
        <v>14</v>
      </c>
      <c r="P17" s="48" t="s">
        <v>27</v>
      </c>
      <c r="T17" s="200"/>
      <c r="U17" s="198"/>
    </row>
    <row r="18" spans="1:21" s="19" customFormat="1" ht="36.75" customHeight="1">
      <c r="A18" s="23"/>
      <c r="B18" s="23"/>
      <c r="C18" s="26"/>
      <c r="D18" s="221"/>
      <c r="E18" s="222"/>
      <c r="F18" s="27"/>
      <c r="G18" s="223"/>
      <c r="H18" s="22"/>
      <c r="I18" s="23">
        <v>1</v>
      </c>
      <c r="J18" s="24" t="s">
        <v>339</v>
      </c>
      <c r="K18" s="25"/>
      <c r="L18" s="26"/>
      <c r="M18" s="52"/>
      <c r="N18" s="52"/>
      <c r="O18" s="27"/>
      <c r="P18" s="25"/>
      <c r="T18" s="200"/>
      <c r="U18" s="198"/>
    </row>
    <row r="19" spans="1:21" s="19" customFormat="1" ht="36.75" customHeight="1">
      <c r="A19" s="23"/>
      <c r="B19" s="23"/>
      <c r="C19" s="26"/>
      <c r="D19" s="221"/>
      <c r="E19" s="222"/>
      <c r="F19" s="27"/>
      <c r="G19" s="223"/>
      <c r="H19" s="22"/>
      <c r="I19" s="23">
        <v>2</v>
      </c>
      <c r="J19" s="24" t="s">
        <v>340</v>
      </c>
      <c r="K19" s="25"/>
      <c r="L19" s="26"/>
      <c r="M19" s="52"/>
      <c r="N19" s="52"/>
      <c r="O19" s="27"/>
      <c r="P19" s="25"/>
      <c r="T19" s="200"/>
      <c r="U19" s="198"/>
    </row>
    <row r="20" spans="1:21" s="19" customFormat="1" ht="36.75" customHeight="1">
      <c r="A20" s="23"/>
      <c r="B20" s="23"/>
      <c r="C20" s="26"/>
      <c r="D20" s="221"/>
      <c r="E20" s="222"/>
      <c r="F20" s="27"/>
      <c r="G20" s="223"/>
      <c r="H20" s="22"/>
      <c r="I20" s="23">
        <v>3</v>
      </c>
      <c r="J20" s="24" t="s">
        <v>341</v>
      </c>
      <c r="K20" s="25"/>
      <c r="L20" s="26"/>
      <c r="M20" s="52"/>
      <c r="N20" s="52"/>
      <c r="O20" s="27"/>
      <c r="P20" s="25"/>
      <c r="T20" s="200"/>
      <c r="U20" s="198"/>
    </row>
    <row r="21" spans="1:21" s="19" customFormat="1" ht="36.75" customHeight="1">
      <c r="A21" s="23"/>
      <c r="B21" s="23"/>
      <c r="C21" s="26"/>
      <c r="D21" s="221"/>
      <c r="E21" s="222"/>
      <c r="F21" s="27"/>
      <c r="G21" s="223"/>
      <c r="H21" s="22"/>
      <c r="I21" s="23">
        <v>4</v>
      </c>
      <c r="J21" s="24" t="s">
        <v>342</v>
      </c>
      <c r="K21" s="25"/>
      <c r="L21" s="26"/>
      <c r="M21" s="52"/>
      <c r="N21" s="52"/>
      <c r="O21" s="27"/>
      <c r="P21" s="25"/>
      <c r="T21" s="200"/>
      <c r="U21" s="198"/>
    </row>
    <row r="22" spans="1:21" s="19" customFormat="1" ht="36.75" customHeight="1">
      <c r="A22" s="23"/>
      <c r="B22" s="23"/>
      <c r="C22" s="26"/>
      <c r="D22" s="221"/>
      <c r="E22" s="222"/>
      <c r="F22" s="27"/>
      <c r="G22" s="223"/>
      <c r="H22" s="22"/>
      <c r="I22" s="23">
        <v>5</v>
      </c>
      <c r="J22" s="24" t="s">
        <v>343</v>
      </c>
      <c r="K22" s="25"/>
      <c r="L22" s="26"/>
      <c r="M22" s="52"/>
      <c r="N22" s="52"/>
      <c r="O22" s="27"/>
      <c r="P22" s="25"/>
      <c r="T22" s="200"/>
      <c r="U22" s="198"/>
    </row>
    <row r="23" spans="1:21" s="19" customFormat="1" ht="36.75" customHeight="1">
      <c r="A23" s="23"/>
      <c r="B23" s="23"/>
      <c r="C23" s="26"/>
      <c r="D23" s="221"/>
      <c r="E23" s="222"/>
      <c r="F23" s="27"/>
      <c r="G23" s="223"/>
      <c r="H23" s="22"/>
      <c r="I23" s="23">
        <v>6</v>
      </c>
      <c r="J23" s="24" t="s">
        <v>344</v>
      </c>
      <c r="K23" s="25"/>
      <c r="L23" s="26"/>
      <c r="M23" s="52"/>
      <c r="N23" s="52"/>
      <c r="O23" s="27"/>
      <c r="P23" s="25"/>
      <c r="T23" s="200"/>
      <c r="U23" s="198"/>
    </row>
    <row r="24" spans="1:21" s="19" customFormat="1" ht="36.75" customHeight="1">
      <c r="A24" s="23"/>
      <c r="B24" s="23"/>
      <c r="C24" s="26"/>
      <c r="D24" s="221"/>
      <c r="E24" s="222"/>
      <c r="F24" s="27"/>
      <c r="G24" s="223"/>
      <c r="H24" s="22"/>
      <c r="I24" s="23">
        <v>7</v>
      </c>
      <c r="J24" s="24" t="s">
        <v>345</v>
      </c>
      <c r="K24" s="25"/>
      <c r="L24" s="26"/>
      <c r="M24" s="52"/>
      <c r="N24" s="52"/>
      <c r="O24" s="27"/>
      <c r="P24" s="25"/>
      <c r="T24" s="200"/>
      <c r="U24" s="198"/>
    </row>
    <row r="25" spans="1:21" s="19" customFormat="1" ht="36.75" customHeight="1">
      <c r="A25" s="23"/>
      <c r="B25" s="23"/>
      <c r="C25" s="26"/>
      <c r="D25" s="221"/>
      <c r="E25" s="222"/>
      <c r="F25" s="27"/>
      <c r="G25" s="223"/>
      <c r="H25" s="22"/>
      <c r="I25" s="23">
        <v>8</v>
      </c>
      <c r="J25" s="24" t="s">
        <v>346</v>
      </c>
      <c r="K25" s="25"/>
      <c r="L25" s="26"/>
      <c r="M25" s="52"/>
      <c r="N25" s="52"/>
      <c r="O25" s="27"/>
      <c r="P25" s="25"/>
      <c r="T25" s="200"/>
      <c r="U25" s="198"/>
    </row>
    <row r="26" spans="1:21" s="19" customFormat="1" ht="36.75" customHeight="1">
      <c r="A26" s="23"/>
      <c r="B26" s="23"/>
      <c r="C26" s="26"/>
      <c r="D26" s="221"/>
      <c r="E26" s="222"/>
      <c r="F26" s="27"/>
      <c r="G26" s="223"/>
      <c r="H26" s="22"/>
      <c r="I26" s="213" t="s">
        <v>17</v>
      </c>
      <c r="J26" s="214"/>
      <c r="K26" s="214"/>
      <c r="L26" s="214"/>
      <c r="M26" s="214"/>
      <c r="N26" s="214"/>
      <c r="O26" s="214"/>
      <c r="P26" s="215"/>
      <c r="T26" s="200"/>
      <c r="U26" s="198"/>
    </row>
    <row r="27" spans="1:21" s="19" customFormat="1" ht="36.75" customHeight="1">
      <c r="A27" s="23"/>
      <c r="B27" s="23"/>
      <c r="C27" s="26"/>
      <c r="D27" s="221"/>
      <c r="E27" s="222"/>
      <c r="F27" s="27"/>
      <c r="G27" s="223"/>
      <c r="H27" s="22"/>
      <c r="I27" s="51" t="s">
        <v>11</v>
      </c>
      <c r="J27" s="48" t="s">
        <v>70</v>
      </c>
      <c r="K27" s="48" t="s">
        <v>69</v>
      </c>
      <c r="L27" s="49" t="s">
        <v>12</v>
      </c>
      <c r="M27" s="50" t="s">
        <v>13</v>
      </c>
      <c r="N27" s="50" t="s">
        <v>160</v>
      </c>
      <c r="O27" s="243" t="s">
        <v>14</v>
      </c>
      <c r="P27" s="48" t="s">
        <v>27</v>
      </c>
      <c r="T27" s="200"/>
      <c r="U27" s="198"/>
    </row>
    <row r="28" spans="1:21" s="19" customFormat="1" ht="36.75" customHeight="1">
      <c r="A28" s="23"/>
      <c r="B28" s="23"/>
      <c r="C28" s="26"/>
      <c r="D28" s="221"/>
      <c r="E28" s="222"/>
      <c r="F28" s="27"/>
      <c r="G28" s="223"/>
      <c r="H28" s="22"/>
      <c r="I28" s="23">
        <v>1</v>
      </c>
      <c r="J28" s="24" t="s">
        <v>347</v>
      </c>
      <c r="K28" s="25"/>
      <c r="L28" s="26"/>
      <c r="M28" s="52"/>
      <c r="N28" s="52"/>
      <c r="O28" s="27"/>
      <c r="P28" s="25"/>
      <c r="T28" s="200"/>
      <c r="U28" s="198"/>
    </row>
    <row r="29" spans="1:21" s="19" customFormat="1" ht="36.75" customHeight="1">
      <c r="A29" s="23"/>
      <c r="B29" s="23"/>
      <c r="C29" s="26"/>
      <c r="D29" s="221"/>
      <c r="E29" s="222"/>
      <c r="F29" s="27"/>
      <c r="G29" s="223"/>
      <c r="H29" s="22"/>
      <c r="I29" s="23">
        <v>2</v>
      </c>
      <c r="J29" s="24" t="s">
        <v>348</v>
      </c>
      <c r="K29" s="25"/>
      <c r="L29" s="26"/>
      <c r="M29" s="52"/>
      <c r="N29" s="52"/>
      <c r="O29" s="27"/>
      <c r="P29" s="25"/>
      <c r="T29" s="200"/>
      <c r="U29" s="198"/>
    </row>
    <row r="30" spans="1:21" s="19" customFormat="1" ht="36.75" customHeight="1">
      <c r="A30" s="23"/>
      <c r="B30" s="23"/>
      <c r="C30" s="26"/>
      <c r="D30" s="221"/>
      <c r="E30" s="222"/>
      <c r="F30" s="27"/>
      <c r="G30" s="223"/>
      <c r="H30" s="22"/>
      <c r="I30" s="23">
        <v>3</v>
      </c>
      <c r="J30" s="24" t="s">
        <v>349</v>
      </c>
      <c r="K30" s="25"/>
      <c r="L30" s="26"/>
      <c r="M30" s="52"/>
      <c r="N30" s="52"/>
      <c r="O30" s="27"/>
      <c r="P30" s="25"/>
      <c r="T30" s="200"/>
      <c r="U30" s="198"/>
    </row>
    <row r="31" spans="1:21" s="19" customFormat="1" ht="36.75" customHeight="1">
      <c r="A31" s="23"/>
      <c r="B31" s="23"/>
      <c r="C31" s="26"/>
      <c r="D31" s="221"/>
      <c r="E31" s="222"/>
      <c r="F31" s="27"/>
      <c r="G31" s="223"/>
      <c r="H31" s="22"/>
      <c r="I31" s="23">
        <v>4</v>
      </c>
      <c r="J31" s="24" t="s">
        <v>350</v>
      </c>
      <c r="K31" s="25"/>
      <c r="L31" s="26"/>
      <c r="M31" s="52"/>
      <c r="N31" s="52"/>
      <c r="O31" s="27"/>
      <c r="P31" s="25"/>
      <c r="T31" s="200"/>
      <c r="U31" s="198"/>
    </row>
    <row r="32" spans="1:21" s="19" customFormat="1" ht="36.75" customHeight="1">
      <c r="A32" s="23"/>
      <c r="B32" s="23"/>
      <c r="C32" s="26"/>
      <c r="D32" s="221"/>
      <c r="E32" s="222"/>
      <c r="F32" s="27"/>
      <c r="G32" s="223"/>
      <c r="H32" s="22"/>
      <c r="I32" s="23">
        <v>5</v>
      </c>
      <c r="J32" s="24" t="s">
        <v>351</v>
      </c>
      <c r="K32" s="25"/>
      <c r="L32" s="26"/>
      <c r="M32" s="52"/>
      <c r="N32" s="52"/>
      <c r="O32" s="27"/>
      <c r="P32" s="25"/>
      <c r="T32" s="200"/>
      <c r="U32" s="198"/>
    </row>
    <row r="33" spans="1:21" s="19" customFormat="1" ht="36.75" customHeight="1">
      <c r="A33" s="23"/>
      <c r="B33" s="23"/>
      <c r="C33" s="26"/>
      <c r="D33" s="221"/>
      <c r="E33" s="222"/>
      <c r="F33" s="27"/>
      <c r="G33" s="223"/>
      <c r="H33" s="22"/>
      <c r="I33" s="23">
        <v>6</v>
      </c>
      <c r="J33" s="24" t="s">
        <v>352</v>
      </c>
      <c r="K33" s="25"/>
      <c r="L33" s="26"/>
      <c r="M33" s="52"/>
      <c r="N33" s="52"/>
      <c r="O33" s="27"/>
      <c r="P33" s="25"/>
      <c r="T33" s="200"/>
      <c r="U33" s="198"/>
    </row>
    <row r="34" spans="1:21" s="19" customFormat="1" ht="36.75" customHeight="1">
      <c r="A34" s="23"/>
      <c r="B34" s="23"/>
      <c r="C34" s="26"/>
      <c r="D34" s="221"/>
      <c r="E34" s="222"/>
      <c r="F34" s="27"/>
      <c r="G34" s="223"/>
      <c r="H34" s="22"/>
      <c r="I34" s="23">
        <v>7</v>
      </c>
      <c r="J34" s="24" t="s">
        <v>353</v>
      </c>
      <c r="K34" s="25"/>
      <c r="L34" s="26"/>
      <c r="M34" s="52"/>
      <c r="N34" s="52"/>
      <c r="O34" s="27"/>
      <c r="P34" s="25"/>
      <c r="T34" s="200"/>
      <c r="U34" s="198"/>
    </row>
    <row r="35" spans="1:21" s="19" customFormat="1" ht="36.75" customHeight="1">
      <c r="A35" s="23"/>
      <c r="B35" s="23"/>
      <c r="C35" s="26"/>
      <c r="D35" s="221"/>
      <c r="E35" s="222"/>
      <c r="F35" s="27"/>
      <c r="G35" s="223"/>
      <c r="H35" s="22"/>
      <c r="I35" s="23">
        <v>8</v>
      </c>
      <c r="J35" s="24" t="s">
        <v>354</v>
      </c>
      <c r="K35" s="25"/>
      <c r="L35" s="26"/>
      <c r="M35" s="52"/>
      <c r="N35" s="52"/>
      <c r="O35" s="27"/>
      <c r="P35" s="25"/>
      <c r="T35" s="200"/>
      <c r="U35" s="198"/>
    </row>
    <row r="36" spans="1:21" s="19" customFormat="1" ht="29.25" customHeight="1" hidden="1">
      <c r="A36" s="23">
        <v>29</v>
      </c>
      <c r="B36" s="23"/>
      <c r="C36" s="26"/>
      <c r="D36" s="221"/>
      <c r="E36" s="222"/>
      <c r="F36" s="169"/>
      <c r="G36" s="223"/>
      <c r="H36" s="22"/>
      <c r="I36" s="213" t="s">
        <v>42</v>
      </c>
      <c r="J36" s="214"/>
      <c r="K36" s="214"/>
      <c r="L36" s="214"/>
      <c r="M36" s="214"/>
      <c r="N36" s="214"/>
      <c r="O36" s="214"/>
      <c r="P36" s="215"/>
      <c r="T36" s="200"/>
      <c r="U36" s="198"/>
    </row>
    <row r="37" spans="1:21" s="19" customFormat="1" ht="29.25" customHeight="1" hidden="1">
      <c r="A37" s="23">
        <v>30</v>
      </c>
      <c r="B37" s="23"/>
      <c r="C37" s="26"/>
      <c r="D37" s="221"/>
      <c r="E37" s="222"/>
      <c r="F37" s="169"/>
      <c r="G37" s="223"/>
      <c r="H37" s="22"/>
      <c r="I37" s="51" t="s">
        <v>11</v>
      </c>
      <c r="J37" s="48" t="s">
        <v>70</v>
      </c>
      <c r="K37" s="48" t="s">
        <v>69</v>
      </c>
      <c r="L37" s="49" t="s">
        <v>12</v>
      </c>
      <c r="M37" s="50" t="s">
        <v>13</v>
      </c>
      <c r="N37" s="50" t="s">
        <v>160</v>
      </c>
      <c r="O37" s="243" t="s">
        <v>14</v>
      </c>
      <c r="P37" s="48" t="s">
        <v>27</v>
      </c>
      <c r="T37" s="200"/>
      <c r="U37" s="198"/>
    </row>
    <row r="38" spans="1:21" s="19" customFormat="1" ht="29.25" customHeight="1" hidden="1">
      <c r="A38" s="23">
        <v>31</v>
      </c>
      <c r="B38" s="23"/>
      <c r="C38" s="26"/>
      <c r="D38" s="221"/>
      <c r="E38" s="222"/>
      <c r="F38" s="169"/>
      <c r="G38" s="223"/>
      <c r="H38" s="22"/>
      <c r="I38" s="23">
        <v>1</v>
      </c>
      <c r="J38" s="24" t="s">
        <v>355</v>
      </c>
      <c r="K38" s="25"/>
      <c r="L38" s="26"/>
      <c r="M38" s="52"/>
      <c r="N38" s="52"/>
      <c r="O38" s="27"/>
      <c r="P38" s="25"/>
      <c r="T38" s="200"/>
      <c r="U38" s="198"/>
    </row>
    <row r="39" spans="1:21" s="19" customFormat="1" ht="29.25" customHeight="1" hidden="1">
      <c r="A39" s="23">
        <v>32</v>
      </c>
      <c r="B39" s="23"/>
      <c r="C39" s="26"/>
      <c r="D39" s="221"/>
      <c r="E39" s="222"/>
      <c r="F39" s="169"/>
      <c r="G39" s="223"/>
      <c r="H39" s="22"/>
      <c r="I39" s="23">
        <v>2</v>
      </c>
      <c r="J39" s="24" t="s">
        <v>356</v>
      </c>
      <c r="K39" s="25"/>
      <c r="L39" s="26"/>
      <c r="M39" s="52"/>
      <c r="N39" s="52"/>
      <c r="O39" s="27"/>
      <c r="P39" s="25"/>
      <c r="T39" s="200"/>
      <c r="U39" s="198"/>
    </row>
    <row r="40" spans="1:21" s="19" customFormat="1" ht="29.25" customHeight="1" hidden="1">
      <c r="A40" s="23">
        <v>33</v>
      </c>
      <c r="B40" s="23"/>
      <c r="C40" s="26"/>
      <c r="D40" s="221"/>
      <c r="E40" s="222"/>
      <c r="F40" s="169"/>
      <c r="G40" s="223"/>
      <c r="H40" s="22"/>
      <c r="I40" s="23">
        <v>3</v>
      </c>
      <c r="J40" s="24" t="s">
        <v>357</v>
      </c>
      <c r="K40" s="25"/>
      <c r="L40" s="26"/>
      <c r="M40" s="52"/>
      <c r="N40" s="52"/>
      <c r="O40" s="27"/>
      <c r="P40" s="25"/>
      <c r="T40" s="200"/>
      <c r="U40" s="198"/>
    </row>
    <row r="41" spans="1:21" s="19" customFormat="1" ht="29.25" customHeight="1" hidden="1">
      <c r="A41" s="23">
        <v>34</v>
      </c>
      <c r="B41" s="23"/>
      <c r="C41" s="26"/>
      <c r="D41" s="221"/>
      <c r="E41" s="222"/>
      <c r="F41" s="169"/>
      <c r="G41" s="223"/>
      <c r="H41" s="22"/>
      <c r="I41" s="23">
        <v>4</v>
      </c>
      <c r="J41" s="24" t="s">
        <v>358</v>
      </c>
      <c r="K41" s="25"/>
      <c r="L41" s="26"/>
      <c r="M41" s="52"/>
      <c r="N41" s="52"/>
      <c r="O41" s="27"/>
      <c r="P41" s="25"/>
      <c r="T41" s="200"/>
      <c r="U41" s="198"/>
    </row>
    <row r="42" spans="1:21" s="19" customFormat="1" ht="29.25" customHeight="1" hidden="1">
      <c r="A42" s="23">
        <v>35</v>
      </c>
      <c r="B42" s="23"/>
      <c r="C42" s="26"/>
      <c r="D42" s="221"/>
      <c r="E42" s="222"/>
      <c r="F42" s="169"/>
      <c r="G42" s="223"/>
      <c r="H42" s="22"/>
      <c r="I42" s="23">
        <v>5</v>
      </c>
      <c r="J42" s="24" t="s">
        <v>359</v>
      </c>
      <c r="K42" s="25"/>
      <c r="L42" s="26"/>
      <c r="M42" s="52"/>
      <c r="N42" s="52"/>
      <c r="O42" s="27"/>
      <c r="P42" s="25"/>
      <c r="T42" s="200"/>
      <c r="U42" s="198"/>
    </row>
    <row r="43" spans="1:21" s="19" customFormat="1" ht="29.25" customHeight="1" hidden="1">
      <c r="A43" s="23">
        <v>36</v>
      </c>
      <c r="B43" s="23"/>
      <c r="C43" s="26"/>
      <c r="D43" s="221"/>
      <c r="E43" s="222"/>
      <c r="F43" s="169"/>
      <c r="G43" s="223"/>
      <c r="H43" s="22"/>
      <c r="I43" s="23">
        <v>6</v>
      </c>
      <c r="J43" s="24" t="s">
        <v>360</v>
      </c>
      <c r="K43" s="25"/>
      <c r="L43" s="26"/>
      <c r="M43" s="52"/>
      <c r="N43" s="52"/>
      <c r="O43" s="27"/>
      <c r="P43" s="25"/>
      <c r="T43" s="200"/>
      <c r="U43" s="198"/>
    </row>
    <row r="44" spans="1:21" s="19" customFormat="1" ht="29.25" customHeight="1" hidden="1">
      <c r="A44" s="23">
        <v>37</v>
      </c>
      <c r="B44" s="23"/>
      <c r="C44" s="26"/>
      <c r="D44" s="221"/>
      <c r="E44" s="222"/>
      <c r="F44" s="169"/>
      <c r="G44" s="223"/>
      <c r="H44" s="22"/>
      <c r="I44" s="23">
        <v>7</v>
      </c>
      <c r="J44" s="24" t="s">
        <v>361</v>
      </c>
      <c r="K44" s="25"/>
      <c r="L44" s="26"/>
      <c r="M44" s="52"/>
      <c r="N44" s="52"/>
      <c r="O44" s="27"/>
      <c r="P44" s="25"/>
      <c r="T44" s="200"/>
      <c r="U44" s="198"/>
    </row>
    <row r="45" spans="1:21" s="19" customFormat="1" ht="29.25" customHeight="1" hidden="1">
      <c r="A45" s="23">
        <v>38</v>
      </c>
      <c r="B45" s="23"/>
      <c r="C45" s="26"/>
      <c r="D45" s="221"/>
      <c r="E45" s="222"/>
      <c r="F45" s="169"/>
      <c r="G45" s="223"/>
      <c r="H45" s="22"/>
      <c r="I45" s="23">
        <v>8</v>
      </c>
      <c r="J45" s="24" t="s">
        <v>362</v>
      </c>
      <c r="K45" s="25"/>
      <c r="L45" s="26"/>
      <c r="M45" s="52"/>
      <c r="N45" s="52"/>
      <c r="O45" s="27"/>
      <c r="P45" s="25"/>
      <c r="T45" s="200"/>
      <c r="U45" s="198"/>
    </row>
    <row r="46" spans="1:16" ht="13.5" customHeight="1">
      <c r="A46" s="37"/>
      <c r="B46" s="37"/>
      <c r="C46" s="38"/>
      <c r="D46" s="59"/>
      <c r="E46" s="39"/>
      <c r="F46" s="40"/>
      <c r="G46" s="41"/>
      <c r="I46" s="42"/>
      <c r="J46" s="43"/>
      <c r="K46" s="44"/>
      <c r="L46" s="45"/>
      <c r="M46" s="55"/>
      <c r="N46" s="55"/>
      <c r="O46" s="46"/>
      <c r="P46" s="44"/>
    </row>
    <row r="47" spans="1:17" ht="14.25" customHeight="1">
      <c r="A47" s="31" t="s">
        <v>18</v>
      </c>
      <c r="B47" s="31"/>
      <c r="C47" s="31"/>
      <c r="D47" s="60"/>
      <c r="E47" s="53" t="s">
        <v>0</v>
      </c>
      <c r="F47" s="47" t="s">
        <v>1</v>
      </c>
      <c r="G47" s="28"/>
      <c r="H47" s="32" t="s">
        <v>2</v>
      </c>
      <c r="I47" s="32"/>
      <c r="J47" s="32"/>
      <c r="K47" s="32"/>
      <c r="M47" s="56" t="s">
        <v>3</v>
      </c>
      <c r="N47" s="57" t="s">
        <v>3</v>
      </c>
      <c r="O47" s="28" t="s">
        <v>3</v>
      </c>
      <c r="P47" s="31"/>
      <c r="Q47" s="33"/>
    </row>
    <row r="101" spans="20:21" ht="12.75">
      <c r="T101" s="237"/>
      <c r="U101" s="235"/>
    </row>
    <row r="65536" ht="12.75">
      <c r="A65536" s="28" t="s">
        <v>330</v>
      </c>
    </row>
  </sheetData>
  <sheetProtection/>
  <mergeCells count="18">
    <mergeCell ref="N4:P4"/>
    <mergeCell ref="A1:P1"/>
    <mergeCell ref="A2:P2"/>
    <mergeCell ref="A3:C3"/>
    <mergeCell ref="D3:E3"/>
    <mergeCell ref="F3:G3"/>
    <mergeCell ref="I3:L3"/>
    <mergeCell ref="N3:P3"/>
    <mergeCell ref="A4:C4"/>
    <mergeCell ref="D4:E4"/>
    <mergeCell ref="N5:P5"/>
    <mergeCell ref="A6:A7"/>
    <mergeCell ref="E6:E7"/>
    <mergeCell ref="F6:F7"/>
    <mergeCell ref="C6:C7"/>
    <mergeCell ref="D6:D7"/>
    <mergeCell ref="G6:G7"/>
    <mergeCell ref="B6:B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AA10"/>
  <sheetViews>
    <sheetView tabSelected="1" view="pageBreakPreview" zoomScale="50" zoomScaleSheetLayoutView="50" zoomScalePageLayoutView="0" workbookViewId="0" topLeftCell="A1">
      <selection activeCell="K20" sqref="K20"/>
    </sheetView>
  </sheetViews>
  <sheetFormatPr defaultColWidth="9.140625" defaultRowHeight="12.75"/>
  <cols>
    <col min="2" max="2" width="63.00390625" style="0" bestFit="1" customWidth="1"/>
    <col min="3" max="21" width="14.57421875" style="0" customWidth="1"/>
    <col min="22" max="22" width="14.8515625" style="0" customWidth="1"/>
    <col min="23" max="23" width="11.28125" style="0" customWidth="1"/>
  </cols>
  <sheetData>
    <row r="1" spans="1:23" ht="57.75" customHeight="1">
      <c r="A1" s="252"/>
      <c r="B1" s="252"/>
      <c r="C1" s="252"/>
      <c r="D1" s="252"/>
      <c r="E1" s="252"/>
      <c r="F1" s="252"/>
      <c r="G1" s="369" t="str">
        <f>BİLGİLERİ!A2</f>
        <v>Atletizm Federasyonu                                                                                                                                                                                                                                                   Ankara Atletizm İl Temsilciliği</v>
      </c>
      <c r="H1" s="369"/>
      <c r="I1" s="369"/>
      <c r="J1" s="369"/>
      <c r="K1" s="369"/>
      <c r="L1" s="369"/>
      <c r="M1" s="369"/>
      <c r="N1" s="369"/>
      <c r="O1" s="252"/>
      <c r="P1" s="252"/>
      <c r="Q1" s="252"/>
      <c r="R1" s="252"/>
      <c r="S1" s="252"/>
      <c r="T1" s="252"/>
      <c r="U1" s="252"/>
      <c r="V1" s="252"/>
      <c r="W1" s="252"/>
    </row>
    <row r="2" spans="1:23" ht="27.75" customHeight="1">
      <c r="A2" s="429" t="str">
        <f>BİLGİLERİ!F19</f>
        <v>Çoklu Branşlar Federasyon Deneme Yarışmaları</v>
      </c>
      <c r="B2" s="429"/>
      <c r="C2" s="429"/>
      <c r="D2" s="429"/>
      <c r="E2" s="429"/>
      <c r="F2" s="429"/>
      <c r="G2" s="429"/>
      <c r="H2" s="429"/>
      <c r="I2" s="429"/>
      <c r="J2" s="429"/>
      <c r="K2" s="429"/>
      <c r="L2" s="429"/>
      <c r="M2" s="429"/>
      <c r="N2" s="429"/>
      <c r="O2" s="429"/>
      <c r="P2" s="429"/>
      <c r="Q2" s="429"/>
      <c r="R2" s="429"/>
      <c r="S2" s="429"/>
      <c r="T2" s="429"/>
      <c r="U2" s="429"/>
      <c r="V2" s="429"/>
      <c r="W2" s="429"/>
    </row>
    <row r="3" spans="1:27" ht="23.25" customHeight="1">
      <c r="A3" s="426" t="s">
        <v>209</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row>
    <row r="4" spans="1:27" ht="23.25" customHeight="1">
      <c r="A4" s="426" t="str">
        <f>BİLGİLERİ!F21</f>
        <v>Genç Erkekler Dekatlon</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row>
    <row r="5" spans="1:27" ht="23.25" customHeight="1">
      <c r="A5" s="195"/>
      <c r="B5" s="195"/>
      <c r="C5" s="195"/>
      <c r="D5" s="195"/>
      <c r="E5" s="195"/>
      <c r="F5" s="195"/>
      <c r="G5" s="195"/>
      <c r="H5" s="195"/>
      <c r="I5" s="195"/>
      <c r="J5" s="287" t="s">
        <v>436</v>
      </c>
      <c r="K5" s="195"/>
      <c r="L5" s="195"/>
      <c r="M5" s="195"/>
      <c r="N5" s="195"/>
      <c r="O5" s="195"/>
      <c r="P5" s="195"/>
      <c r="Q5" s="195"/>
      <c r="R5" s="195"/>
      <c r="S5" s="195"/>
      <c r="T5" s="430">
        <f ca="1">NOW()</f>
        <v>41805.824586574076</v>
      </c>
      <c r="U5" s="430"/>
      <c r="V5" s="430"/>
      <c r="W5" s="426"/>
      <c r="X5" s="195"/>
      <c r="Y5" s="195"/>
      <c r="Z5" s="195"/>
      <c r="AA5" s="195"/>
    </row>
    <row r="6" spans="1:23" ht="55.5" customHeight="1">
      <c r="A6" s="274" t="s">
        <v>203</v>
      </c>
      <c r="B6" s="274" t="s">
        <v>159</v>
      </c>
      <c r="C6" s="427" t="s">
        <v>202</v>
      </c>
      <c r="D6" s="428"/>
      <c r="E6" s="427" t="s">
        <v>214</v>
      </c>
      <c r="F6" s="428"/>
      <c r="G6" s="427" t="s">
        <v>371</v>
      </c>
      <c r="H6" s="428"/>
      <c r="I6" s="427" t="s">
        <v>223</v>
      </c>
      <c r="J6" s="428"/>
      <c r="K6" s="427" t="s">
        <v>207</v>
      </c>
      <c r="L6" s="428"/>
      <c r="M6" s="427" t="s">
        <v>208</v>
      </c>
      <c r="N6" s="428"/>
      <c r="O6" s="427" t="s">
        <v>372</v>
      </c>
      <c r="P6" s="428"/>
      <c r="Q6" s="427" t="s">
        <v>370</v>
      </c>
      <c r="R6" s="428"/>
      <c r="S6" s="427" t="s">
        <v>373</v>
      </c>
      <c r="T6" s="428"/>
      <c r="U6" s="427" t="s">
        <v>374</v>
      </c>
      <c r="V6" s="428"/>
      <c r="W6" s="431" t="s">
        <v>204</v>
      </c>
    </row>
    <row r="7" spans="1:23" ht="55.5" customHeight="1">
      <c r="A7" s="275"/>
      <c r="B7" s="275"/>
      <c r="C7" s="276" t="s">
        <v>26</v>
      </c>
      <c r="D7" s="277" t="s">
        <v>124</v>
      </c>
      <c r="E7" s="276" t="s">
        <v>26</v>
      </c>
      <c r="F7" s="277" t="s">
        <v>124</v>
      </c>
      <c r="G7" s="276" t="s">
        <v>26</v>
      </c>
      <c r="H7" s="277" t="s">
        <v>124</v>
      </c>
      <c r="I7" s="276" t="s">
        <v>26</v>
      </c>
      <c r="J7" s="277" t="s">
        <v>124</v>
      </c>
      <c r="K7" s="276" t="s">
        <v>26</v>
      </c>
      <c r="L7" s="277" t="s">
        <v>124</v>
      </c>
      <c r="M7" s="276" t="s">
        <v>26</v>
      </c>
      <c r="N7" s="277" t="s">
        <v>124</v>
      </c>
      <c r="O7" s="276" t="s">
        <v>26</v>
      </c>
      <c r="P7" s="277" t="s">
        <v>124</v>
      </c>
      <c r="Q7" s="276" t="s">
        <v>26</v>
      </c>
      <c r="R7" s="277" t="s">
        <v>124</v>
      </c>
      <c r="S7" s="276" t="s">
        <v>26</v>
      </c>
      <c r="T7" s="277" t="s">
        <v>124</v>
      </c>
      <c r="U7" s="276" t="s">
        <v>26</v>
      </c>
      <c r="V7" s="277" t="s">
        <v>124</v>
      </c>
      <c r="W7" s="432"/>
    </row>
    <row r="8" spans="1:23" s="279" customFormat="1" ht="76.5" customHeight="1" thickBot="1">
      <c r="A8" s="261">
        <v>1</v>
      </c>
      <c r="B8" s="280" t="s">
        <v>394</v>
      </c>
      <c r="C8" s="302">
        <f>IF(ISERROR(VLOOKUP(B8,'100m.'!$D$8:$F$1000,3,0)),"",(VLOOKUP(B8,'100m.'!$D$8:$H$1000,3,0)))</f>
        <v>1174</v>
      </c>
      <c r="D8" s="303">
        <f>IF(ISERROR(VLOOKUP(B8,'100m.'!$D$8:$G$1000,4,0)),"",(VLOOKUP(B8,'100m.'!$D$8:$G$1000,4,0)))</f>
        <v>703</v>
      </c>
      <c r="E8" s="304">
        <f>IF(ISERROR(VLOOKUP(B8,'400m'!$D$8:$F$1000,3,0)),"",(VLOOKUP(B8,'400m'!$D$8:$F$1000,3,0)))</f>
        <v>5419</v>
      </c>
      <c r="F8" s="305">
        <f>IF(ISERROR(VLOOKUP(B8,'400m'!$D$8:$G$1000,4,0)),"",(VLOOKUP(B8,'400m'!$D$8:$G$1000,4,0)))</f>
        <v>632</v>
      </c>
      <c r="G8" s="306">
        <f>IF(ISERROR(VLOOKUP(B8,Yüksek!$E$8:$AF$1000,27,0)),"",(VLOOKUP(B8,Yüksek!$E$8:$AF$1000,27,0)))</f>
        <v>185</v>
      </c>
      <c r="H8" s="307">
        <f>IF(ISERROR(VLOOKUP(B8,Yüksek!$E$8:$AF$1000,28,0)),"",(VLOOKUP(B8,Yüksek!$E$8:$AF$1000,28,0)))</f>
        <v>670</v>
      </c>
      <c r="I8" s="305">
        <f>IF(ISERROR(VLOOKUP(B8,Sırık!$E$8:$AF$1000,28,0)),"",(VLOOKUP(B8,Sırık!$E$8:$AF$1000,28,0)))</f>
        <v>240</v>
      </c>
      <c r="J8" s="305">
        <f>IF(ISERROR(VLOOKUP(B8,Sırık!$E$8:$AG$1000,29,0)),"",(VLOOKUP(B8,Sırık!$E$8:$AG$1000,29,0)))</f>
        <v>220</v>
      </c>
      <c r="K8" s="302">
        <f>IF(ISERROR(VLOOKUP(B8,Gülle!$E$8:$N$1000,10,0)),"",(VLOOKUP(B8,Gülle!$E$8:$N$1000,10,0)))</f>
        <v>885</v>
      </c>
      <c r="L8" s="307">
        <f>IF(ISERROR(VLOOKUP(B8,Gülle!$E$8:$O$1000,11,0)),"",(VLOOKUP(B8,Gülle!$E$8:$O$1000,11,0)))</f>
        <v>417</v>
      </c>
      <c r="M8" s="304">
        <f>IF(ISERROR(VLOOKUP(B8,Cirit!$E$8:$N$1000,10,0)),"",(VLOOKUP(B8,Cirit!$E$8:$N$1000,10,0)))</f>
        <v>2580</v>
      </c>
      <c r="N8" s="305">
        <f>IF(ISERROR(VLOOKUP(B8,Cirit!$E$8:$O$1000,11,0)),"",(VLOOKUP(B8,Cirit!$E$8:$O$1000,11,0)))</f>
        <v>241</v>
      </c>
      <c r="O8" s="308">
        <f>IF(ISERROR(VLOOKUP(B8,'1500m'!$D$8:$F$1000,3,0)),"",(VLOOKUP(B8,'1500m'!$D$8:$F$1000,3,0)))</f>
        <v>51192</v>
      </c>
      <c r="P8" s="307">
        <f>IF(ISERROR(VLOOKUP(B8,'1500m'!$D$8:$G$1000,4,0)),"",(VLOOKUP(B8,'1500m'!$D$8:$G$1000,4,0)))</f>
        <v>493</v>
      </c>
      <c r="Q8" s="311">
        <f>IF(ISERROR(VLOOKUP(B8,Uzun!$E$8:$N$1000,10,0)),"",(VLOOKUP(B8,Uzun!$E$8:$N$1000,10,0)))</f>
        <v>586</v>
      </c>
      <c r="R8" s="305">
        <f>IF(ISERROR(VLOOKUP(B8,Uzun!$E$8:$O$1000,11,0)),"",(VLOOKUP(B8,Uzun!$E$8:$O$1000,11,0)))</f>
        <v>556</v>
      </c>
      <c r="S8" s="302">
        <f>IF(ISERROR(VLOOKUP(B8,'110m.Eng'!$D$8:$F$1000,3,0)),"",(VLOOKUP(B8,'110m.Eng'!$D$8:$H$1000,3,0)))</f>
        <v>1822</v>
      </c>
      <c r="T8" s="303">
        <f>IF(ISERROR(VLOOKUP(B8,'110m.Eng'!$D$8:$G$1000,4,0)),"",(VLOOKUP(B8,'110m.Eng'!$D$8:$G$1000,4,0)))</f>
        <v>475</v>
      </c>
      <c r="U8" s="304">
        <f>IF(ISERROR(VLOOKUP(B8,Disk!$E$8:$N$1000,10,0)),"",(VLOOKUP(B8,Disk!$E$8:$N$1000,10,0)))</f>
        <v>2019</v>
      </c>
      <c r="V8" s="305">
        <f>IF(ISERROR(VLOOKUP(B8,Disk!$E$8:$O$1000,11,0)),"",(VLOOKUP(B8,Disk!$E$8:$O$1000,11,0)))</f>
        <v>276</v>
      </c>
      <c r="W8" s="312">
        <f>SUM(D8,F8,H8,J8,L8,N8,P8,R8,T8,V8)</f>
        <v>4683</v>
      </c>
    </row>
    <row r="9" spans="1:23" s="279" customFormat="1" ht="76.5" customHeight="1" thickBot="1" thickTop="1">
      <c r="A9" s="261">
        <v>2</v>
      </c>
      <c r="B9" s="280" t="s">
        <v>395</v>
      </c>
      <c r="C9" s="293">
        <f>IF(ISERROR(VLOOKUP(B9,'100m.'!$D$8:$F$1000,3,0)),"",(VLOOKUP(B9,'100m.'!$D$8:$H$1000,3,0)))</f>
        <v>1187</v>
      </c>
      <c r="D9" s="294">
        <f>IF(ISERROR(VLOOKUP(B9,'100m.'!$D$8:$G$1000,4,0)),"",(VLOOKUP(B9,'100m.'!$D$8:$G$1000,4,0)))</f>
        <v>677</v>
      </c>
      <c r="E9" s="295">
        <f>IF(ISERROR(VLOOKUP(B9,'400m'!$D$8:$F$1000,3,0)),"",(VLOOKUP(B9,'400m'!$D$8:$F$1000,3,0)))</f>
        <v>5464</v>
      </c>
      <c r="F9" s="296">
        <f>IF(ISERROR(VLOOKUP(B9,'400m'!$D$8:$G$1000,4,0)),"",(VLOOKUP(B9,'400m'!$D$8:$G$1000,4,0)))</f>
        <v>613</v>
      </c>
      <c r="G9" s="297">
        <f>IF(ISERROR(VLOOKUP(B9,Yüksek!$E$8:$AF$1000,27,0)),"",(VLOOKUP(B9,Yüksek!$E$8:$AF$1000,27,0)))</f>
        <v>165</v>
      </c>
      <c r="H9" s="298">
        <f>IF(ISERROR(VLOOKUP(B9,Yüksek!$E$8:$AF$1000,28,0)),"",(VLOOKUP(B9,Yüksek!$E$8:$AF$1000,28,0)))</f>
        <v>504</v>
      </c>
      <c r="I9" s="296">
        <f>IF(ISERROR(VLOOKUP(B9,Sırık!$E$8:$AF$1000,28,0)),"",(VLOOKUP(B9,Sırık!$E$8:$AF$1000,28,0)))</f>
        <v>220</v>
      </c>
      <c r="J9" s="296">
        <f>IF(ISERROR(VLOOKUP(B9,Sırık!$E$8:$AG$1000,29,0)),"",(VLOOKUP(B9,Sırık!$E$8:$AG$1000,29,0)))</f>
        <v>179</v>
      </c>
      <c r="K9" s="293">
        <f>IF(ISERROR(VLOOKUP(B9,Gülle!$E$8:$N$1000,10,0)),"",(VLOOKUP(B9,Gülle!$E$8:$N$1000,10,0)))</f>
        <v>968</v>
      </c>
      <c r="L9" s="298">
        <f>IF(ISERROR(VLOOKUP(B9,Gülle!$E$8:$O$1000,11,0)),"",(VLOOKUP(B9,Gülle!$E$8:$O$1000,11,0)))</f>
        <v>466</v>
      </c>
      <c r="M9" s="295">
        <f>IF(ISERROR(VLOOKUP(B9,Cirit!$E$8:$N$1000,10,0)),"",(VLOOKUP(B9,Cirit!$E$8:$N$1000,10,0)))</f>
        <v>3354</v>
      </c>
      <c r="N9" s="296">
        <f>IF(ISERROR(VLOOKUP(B9,Cirit!$E$8:$O$1000,11,0)),"",(VLOOKUP(B9,Cirit!$E$8:$O$1000,11,0)))</f>
        <v>349</v>
      </c>
      <c r="O9" s="299">
        <f>IF(ISERROR(VLOOKUP(B9,'1500m'!$D$8:$F$1000,3,0)),"",(VLOOKUP(B9,'1500m'!$D$8:$F$1000,3,0)))</f>
        <v>53960</v>
      </c>
      <c r="P9" s="298">
        <f>IF(ISERROR(VLOOKUP(B9,'1500m'!$D$8:$G$1000,4,0)),"",(VLOOKUP(B9,'1500m'!$D$8:$G$1000,4,0)))</f>
        <v>353</v>
      </c>
      <c r="Q9" s="300">
        <f>IF(ISERROR(VLOOKUP(B9,Uzun!$E$8:$N$1000,10,0)),"",(VLOOKUP(B9,Uzun!$E$8:$N$1000,10,0)))</f>
        <v>630</v>
      </c>
      <c r="R9" s="296">
        <f>IF(ISERROR(VLOOKUP(B9,Uzun!$E$8:$O$1000,11,0)),"",(VLOOKUP(B9,Uzun!$E$8:$O$1000,11,0)))</f>
        <v>652</v>
      </c>
      <c r="S9" s="293">
        <f>IF(ISERROR(VLOOKUP(B9,'110m.Eng'!$D$8:$F$1000,3,0)),"",(VLOOKUP(B9,'110m.Eng'!$D$8:$H$1000,3,0)))</f>
        <v>2033</v>
      </c>
      <c r="T9" s="294">
        <f>IF(ISERROR(VLOOKUP(B9,'110m.Eng'!$D$8:$G$1000,4,0)),"",(VLOOKUP(B9,'110m.Eng'!$D$8:$G$1000,4,0)))</f>
        <v>324</v>
      </c>
      <c r="U9" s="304">
        <f>IF(ISERROR(VLOOKUP(B9,Disk!$E$8:$N$1000,10,0)),"",(VLOOKUP(B9,Disk!$E$8:$N$1000,10,0)))</f>
        <v>2450</v>
      </c>
      <c r="V9" s="296">
        <f>IF(ISERROR(VLOOKUP(B9,Disk!$E$8:$O$1000,11,0)),"",(VLOOKUP(B9,Disk!$E$8:$O$1000,11,0)))</f>
        <v>357</v>
      </c>
      <c r="W9" s="301">
        <f>SUM(D9,F9,H9,J9,L9,N9,P9,R9,T9,V9)</f>
        <v>4474</v>
      </c>
    </row>
    <row r="10" ht="24" customHeight="1" thickTop="1">
      <c r="A10" s="244"/>
    </row>
    <row r="11" ht="24" customHeight="1"/>
    <row r="12" ht="24" customHeight="1"/>
    <row r="13" ht="24" customHeight="1"/>
    <row r="14" ht="22.5" customHeight="1"/>
    <row r="17" ht="50.25" customHeight="1"/>
    <row r="18" ht="50.25" customHeight="1"/>
    <row r="19" ht="50.25" customHeight="1"/>
    <row r="20" ht="50.25" customHeight="1"/>
    <row r="21" ht="50.25" customHeight="1"/>
    <row r="22" ht="50.25" customHeight="1"/>
    <row r="23" ht="50.25" customHeight="1"/>
    <row r="24" ht="50.25" customHeight="1"/>
    <row r="27" ht="61.5" customHeight="1"/>
    <row r="28" ht="61.5" customHeight="1"/>
    <row r="29" ht="61.5" customHeight="1"/>
    <row r="30" ht="61.5" customHeight="1"/>
    <row r="31" ht="61.5" customHeight="1"/>
    <row r="32" ht="61.5" customHeight="1"/>
    <row r="33" ht="61.5" customHeight="1"/>
    <row r="34" ht="61.5" customHeight="1"/>
  </sheetData>
  <sheetProtection/>
  <mergeCells count="18">
    <mergeCell ref="G1:N1"/>
    <mergeCell ref="A2:W2"/>
    <mergeCell ref="U6:V6"/>
    <mergeCell ref="Q6:R6"/>
    <mergeCell ref="T5:W5"/>
    <mergeCell ref="W6:W7"/>
    <mergeCell ref="M6:N6"/>
    <mergeCell ref="C6:D6"/>
    <mergeCell ref="G6:H6"/>
    <mergeCell ref="K6:L6"/>
    <mergeCell ref="S6:T6"/>
    <mergeCell ref="E6:F6"/>
    <mergeCell ref="I6:J6"/>
    <mergeCell ref="O6:P6"/>
    <mergeCell ref="X3:AA3"/>
    <mergeCell ref="X4:AA4"/>
    <mergeCell ref="A3:W3"/>
    <mergeCell ref="A4:W4"/>
  </mergeCells>
  <hyperlinks>
    <hyperlink ref="A3:S3" location="'YARIŞMA PROGRAMI'!A1" display="GENEL PUAN TABLOSU"/>
  </hyperlinks>
  <printOptions horizontalCentered="1"/>
  <pageMargins left="0.3937007874015748" right="0.3937007874015748" top="0.3937007874015748" bottom="0.3937007874015748" header="0.31496062992125984" footer="0.31496062992125984"/>
  <pageSetup fitToHeight="0" horizontalDpi="600" verticalDpi="600" orientation="landscape" paperSize="9"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celalkayaoz@hotmail.com</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kamera</cp:lastModifiedBy>
  <cp:lastPrinted>2014-06-15T16:47:41Z</cp:lastPrinted>
  <dcterms:created xsi:type="dcterms:W3CDTF">2004-05-10T13:01:28Z</dcterms:created>
  <dcterms:modified xsi:type="dcterms:W3CDTF">2014-06-15T16:47:57Z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