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0" yWindow="2070" windowWidth="15480" windowHeight="9585" tabRatio="939" firstSheet="2" activeTab="12"/>
  </bookViews>
  <sheets>
    <sheet name="YARIŞMA BİLGİLERİ" sheetId="1" r:id="rId1"/>
    <sheet name="YARIŞMA PROGRAMI" sheetId="2" r:id="rId2"/>
    <sheet name="KAYIT LİSTESİ" sheetId="3" r:id="rId3"/>
    <sheet name="1.Gün Start Listesi" sheetId="4" r:id="rId4"/>
    <sheet name="100m." sheetId="5" r:id="rId5"/>
    <sheet name="Yüksek" sheetId="6" r:id="rId6"/>
    <sheet name="FırlatmaTopu" sheetId="7" r:id="rId7"/>
    <sheet name="Genel Puan Tablosu" sheetId="8" r:id="rId8"/>
    <sheet name="2.Gün Start Listesi " sheetId="9" r:id="rId9"/>
    <sheet name="1000m." sheetId="10" r:id="rId10"/>
    <sheet name="Uzun" sheetId="11" r:id="rId11"/>
    <sheet name="4x100m." sheetId="15" r:id="rId12"/>
    <sheet name="ALMANAK TOPLU SONUÇ" sheetId="13" r:id="rId13"/>
    <sheet name="PUAN" sheetId="14" state="hidden" r:id="rId14"/>
  </sheets>
  <definedNames>
    <definedName name="_10Excel_BuiltIn_Print_Area_9_1">#N/A</definedName>
    <definedName name="_1Excel_BuiltIn_Print_Area_11_1">#N/A</definedName>
    <definedName name="_2Excel_BuiltIn_Print_Area_12_1">#N/A</definedName>
    <definedName name="_3Excel_BuiltIn_Print_Area_13_1">#N/A</definedName>
    <definedName name="_4Excel_BuiltIn_Print_Area_16_1">#N/A</definedName>
    <definedName name="_5Excel_BuiltIn_Print_Area_19_1">#N/A</definedName>
    <definedName name="_6Excel_BuiltIn_Print_Area_20_1">#N/A</definedName>
    <definedName name="_7Excel_BuiltIn_Print_Area_21_1">#N/A</definedName>
    <definedName name="_8Excel_BuiltIn_Print_Area_4_1">#N/A</definedName>
    <definedName name="_9Excel_BuiltIn_Print_Area_5_1">#N/A</definedName>
    <definedName name="_xlnm._FilterDatabase" localSheetId="7" hidden="1">'Genel Puan Tablosu'!$B$8:$R$21</definedName>
    <definedName name="_xlnm._FilterDatabase" localSheetId="2" hidden="1">'KAYIT LİSTESİ'!$B$3:$L$519</definedName>
    <definedName name="Excel_BuiltIn__FilterDatabase_3" localSheetId="11">#REF!</definedName>
    <definedName name="Excel_BuiltIn__FilterDatabase_3" localSheetId="2">#REF!</definedName>
    <definedName name="Excel_BuiltIn__FilterDatabase_3">#REF!</definedName>
    <definedName name="Excel_BuiltIn__FilterDatabase_3_1">#N/A</definedName>
    <definedName name="Excel_BuiltIn_Print_Area_11" localSheetId="9">#REF!</definedName>
    <definedName name="Excel_BuiltIn_Print_Area_11" localSheetId="4">#REF!</definedName>
    <definedName name="Excel_BuiltIn_Print_Area_11" localSheetId="8">#REF!</definedName>
    <definedName name="Excel_BuiltIn_Print_Area_11" localSheetId="11">#REF!</definedName>
    <definedName name="Excel_BuiltIn_Print_Area_11" localSheetId="6">#REF!</definedName>
    <definedName name="Excel_BuiltIn_Print_Area_11" localSheetId="7">#REF!</definedName>
    <definedName name="Excel_BuiltIn_Print_Area_11" localSheetId="2">#REF!</definedName>
    <definedName name="Excel_BuiltIn_Print_Area_11" localSheetId="10">#REF!</definedName>
    <definedName name="Excel_BuiltIn_Print_Area_11" localSheetId="5">#REF!</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 localSheetId="9">#REF!</definedName>
    <definedName name="Excel_BuiltIn_Print_Area_12" localSheetId="4">#REF!</definedName>
    <definedName name="Excel_BuiltIn_Print_Area_12" localSheetId="8">#REF!</definedName>
    <definedName name="Excel_BuiltIn_Print_Area_12" localSheetId="11">#REF!</definedName>
    <definedName name="Excel_BuiltIn_Print_Area_12" localSheetId="6">#REF!</definedName>
    <definedName name="Excel_BuiltIn_Print_Area_12" localSheetId="7">#REF!</definedName>
    <definedName name="Excel_BuiltIn_Print_Area_12" localSheetId="2">#REF!</definedName>
    <definedName name="Excel_BuiltIn_Print_Area_12" localSheetId="10">#REF!</definedName>
    <definedName name="Excel_BuiltIn_Print_Area_12" localSheetId="5">#REF!</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 localSheetId="9">#REF!</definedName>
    <definedName name="Excel_BuiltIn_Print_Area_13" localSheetId="4">#REF!</definedName>
    <definedName name="Excel_BuiltIn_Print_Area_13" localSheetId="8">#REF!</definedName>
    <definedName name="Excel_BuiltIn_Print_Area_13" localSheetId="11">#REF!</definedName>
    <definedName name="Excel_BuiltIn_Print_Area_13" localSheetId="6">#REF!</definedName>
    <definedName name="Excel_BuiltIn_Print_Area_13" localSheetId="7">#REF!</definedName>
    <definedName name="Excel_BuiltIn_Print_Area_13" localSheetId="2">#REF!</definedName>
    <definedName name="Excel_BuiltIn_Print_Area_13" localSheetId="10">#REF!</definedName>
    <definedName name="Excel_BuiltIn_Print_Area_13" localSheetId="5">#REF!</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 localSheetId="9">#REF!</definedName>
    <definedName name="Excel_BuiltIn_Print_Area_16" localSheetId="4">#REF!</definedName>
    <definedName name="Excel_BuiltIn_Print_Area_16" localSheetId="8">#REF!</definedName>
    <definedName name="Excel_BuiltIn_Print_Area_16" localSheetId="11">#REF!</definedName>
    <definedName name="Excel_BuiltIn_Print_Area_16" localSheetId="6">#REF!</definedName>
    <definedName name="Excel_BuiltIn_Print_Area_16" localSheetId="7">#REF!</definedName>
    <definedName name="Excel_BuiltIn_Print_Area_16" localSheetId="2">#REF!</definedName>
    <definedName name="Excel_BuiltIn_Print_Area_16" localSheetId="10">#REF!</definedName>
    <definedName name="Excel_BuiltIn_Print_Area_16" localSheetId="5">#REF!</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 localSheetId="9">#REF!</definedName>
    <definedName name="Excel_BuiltIn_Print_Area_19" localSheetId="4">#REF!</definedName>
    <definedName name="Excel_BuiltIn_Print_Area_19" localSheetId="8">#REF!</definedName>
    <definedName name="Excel_BuiltIn_Print_Area_19" localSheetId="11">#REF!</definedName>
    <definedName name="Excel_BuiltIn_Print_Area_19" localSheetId="6">#REF!</definedName>
    <definedName name="Excel_BuiltIn_Print_Area_19" localSheetId="7">#REF!</definedName>
    <definedName name="Excel_BuiltIn_Print_Area_19" localSheetId="2">#REF!</definedName>
    <definedName name="Excel_BuiltIn_Print_Area_19" localSheetId="10">#REF!</definedName>
    <definedName name="Excel_BuiltIn_Print_Area_19" localSheetId="5">#REF!</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 localSheetId="9">#REF!</definedName>
    <definedName name="Excel_BuiltIn_Print_Area_20" localSheetId="4">#REF!</definedName>
    <definedName name="Excel_BuiltIn_Print_Area_20" localSheetId="8">#REF!</definedName>
    <definedName name="Excel_BuiltIn_Print_Area_20" localSheetId="11">#REF!</definedName>
    <definedName name="Excel_BuiltIn_Print_Area_20" localSheetId="6">#REF!</definedName>
    <definedName name="Excel_BuiltIn_Print_Area_20" localSheetId="7">#REF!</definedName>
    <definedName name="Excel_BuiltIn_Print_Area_20" localSheetId="2">#REF!</definedName>
    <definedName name="Excel_BuiltIn_Print_Area_20" localSheetId="10">#REF!</definedName>
    <definedName name="Excel_BuiltIn_Print_Area_20" localSheetId="5">#REF!</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 localSheetId="9">#REF!</definedName>
    <definedName name="Excel_BuiltIn_Print_Area_21" localSheetId="4">#REF!</definedName>
    <definedName name="Excel_BuiltIn_Print_Area_21" localSheetId="8">#REF!</definedName>
    <definedName name="Excel_BuiltIn_Print_Area_21" localSheetId="11">#REF!</definedName>
    <definedName name="Excel_BuiltIn_Print_Area_21" localSheetId="6">#REF!</definedName>
    <definedName name="Excel_BuiltIn_Print_Area_21" localSheetId="7">#REF!</definedName>
    <definedName name="Excel_BuiltIn_Print_Area_21" localSheetId="2">#REF!</definedName>
    <definedName name="Excel_BuiltIn_Print_Area_21" localSheetId="10">#REF!</definedName>
    <definedName name="Excel_BuiltIn_Print_Area_21" localSheetId="5">#REF!</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 localSheetId="9">#REF!</definedName>
    <definedName name="Excel_BuiltIn_Print_Area_4" localSheetId="4">#REF!</definedName>
    <definedName name="Excel_BuiltIn_Print_Area_4" localSheetId="8">#REF!</definedName>
    <definedName name="Excel_BuiltIn_Print_Area_4" localSheetId="11">#REF!</definedName>
    <definedName name="Excel_BuiltIn_Print_Area_4" localSheetId="6">#REF!</definedName>
    <definedName name="Excel_BuiltIn_Print_Area_4" localSheetId="7">#REF!</definedName>
    <definedName name="Excel_BuiltIn_Print_Area_4" localSheetId="2">#REF!</definedName>
    <definedName name="Excel_BuiltIn_Print_Area_4" localSheetId="10">#REF!</definedName>
    <definedName name="Excel_BuiltIn_Print_Area_4" localSheetId="5">#REF!</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 localSheetId="9">#REF!</definedName>
    <definedName name="Excel_BuiltIn_Print_Area_5" localSheetId="4">#REF!</definedName>
    <definedName name="Excel_BuiltIn_Print_Area_5" localSheetId="8">#REF!</definedName>
    <definedName name="Excel_BuiltIn_Print_Area_5" localSheetId="11">#REF!</definedName>
    <definedName name="Excel_BuiltIn_Print_Area_5" localSheetId="6">#REF!</definedName>
    <definedName name="Excel_BuiltIn_Print_Area_5" localSheetId="7">#REF!</definedName>
    <definedName name="Excel_BuiltIn_Print_Area_5" localSheetId="2">#REF!</definedName>
    <definedName name="Excel_BuiltIn_Print_Area_5" localSheetId="10">#REF!</definedName>
    <definedName name="Excel_BuiltIn_Print_Area_5" localSheetId="5">#REF!</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 localSheetId="9">#REF!</definedName>
    <definedName name="Excel_BuiltIn_Print_Area_9" localSheetId="4">#REF!</definedName>
    <definedName name="Excel_BuiltIn_Print_Area_9" localSheetId="8">#REF!</definedName>
    <definedName name="Excel_BuiltIn_Print_Area_9" localSheetId="11">#REF!</definedName>
    <definedName name="Excel_BuiltIn_Print_Area_9" localSheetId="6">#REF!</definedName>
    <definedName name="Excel_BuiltIn_Print_Area_9" localSheetId="7">#REF!</definedName>
    <definedName name="Excel_BuiltIn_Print_Area_9" localSheetId="2">#REF!</definedName>
    <definedName name="Excel_BuiltIn_Print_Area_9" localSheetId="10">#REF!</definedName>
    <definedName name="Excel_BuiltIn_Print_Area_9" localSheetId="5">#REF!</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9">'1000m.'!$A$1:$P$49</definedName>
    <definedName name="_xlnm.Print_Area" localSheetId="4">'100m.'!$A$1:$P$47</definedName>
    <definedName name="_xlnm.Print_Area" localSheetId="11">'4x100m.'!$A$1:$P$27</definedName>
    <definedName name="_xlnm.Print_Area" localSheetId="6">FırlatmaTopu!$A$1:$M$49</definedName>
    <definedName name="_xlnm.Print_Area" localSheetId="7">'Genel Puan Tablosu'!$A$1:$R$27</definedName>
    <definedName name="_xlnm.Print_Area" localSheetId="2">'KAYIT LİSTESİ'!$A$1:$L$519</definedName>
    <definedName name="_xlnm.Print_Area" localSheetId="10">Uzun!$A$1:$M$49</definedName>
    <definedName name="_xlnm.Print_Area" localSheetId="5">Yüksek!$A$1:$AN$35</definedName>
    <definedName name="_xlnm.Print_Titles" localSheetId="2">'KAYIT LİSTESİ'!$1:$3</definedName>
    <definedName name="Z_EC999A80_859B_4475_B63F_D6CE8B953956_.wvu.Cols" localSheetId="3" hidden="1">'1.Gün Start Listesi'!$B:$B,'1.Gün Start Listesi'!$I:$I,'1.Gün Start Listesi'!$K:$K</definedName>
    <definedName name="Z_EC999A80_859B_4475_B63F_D6CE8B953956_.wvu.Cols" localSheetId="9" hidden="1">'1000m.'!$J:$J</definedName>
    <definedName name="Z_EC999A80_859B_4475_B63F_D6CE8B953956_.wvu.Cols" localSheetId="4" hidden="1">'100m.'!$J:$J</definedName>
    <definedName name="Z_EC999A80_859B_4475_B63F_D6CE8B953956_.wvu.Cols" localSheetId="8" hidden="1">'2.Gün Start Listesi '!$B:$B,'2.Gün Start Listesi '!$H:$H,'2.Gün Start Listesi '!$K:$K</definedName>
    <definedName name="Z_EC999A80_859B_4475_B63F_D6CE8B953956_.wvu.Cols" localSheetId="11" hidden="1">'4x100m.'!$J:$J</definedName>
    <definedName name="Z_EC999A80_859B_4475_B63F_D6CE8B953956_.wvu.Cols" localSheetId="6" hidden="1">FırlatmaTopu!$B:$B</definedName>
    <definedName name="Z_EC999A80_859B_4475_B63F_D6CE8B953956_.wvu.Cols" localSheetId="10" hidden="1">Uzun!$B:$B,Uzun!$P:$Q</definedName>
    <definedName name="Z_EC999A80_859B_4475_B63F_D6CE8B953956_.wvu.Cols" localSheetId="5" hidden="1">Yüksek!$B:$B,Yüksek!$AG:$AK</definedName>
    <definedName name="Z_EC999A80_859B_4475_B63F_D6CE8B953956_.wvu.FilterData" localSheetId="2" hidden="1">'KAYIT LİSTESİ'!$B$3:$L$3</definedName>
    <definedName name="Z_EC999A80_859B_4475_B63F_D6CE8B953956_.wvu.PrintArea" localSheetId="9" hidden="1">'1000m.'!$A$1:$P$49</definedName>
    <definedName name="Z_EC999A80_859B_4475_B63F_D6CE8B953956_.wvu.PrintArea" localSheetId="4" hidden="1">'100m.'!$A$1:$P$47</definedName>
    <definedName name="Z_EC999A80_859B_4475_B63F_D6CE8B953956_.wvu.PrintArea" localSheetId="11" hidden="1">'4x100m.'!$A$1:$P$27</definedName>
    <definedName name="Z_EC999A80_859B_4475_B63F_D6CE8B953956_.wvu.PrintArea" localSheetId="6" hidden="1">FırlatmaTopu!$A$1:$M$49</definedName>
    <definedName name="Z_EC999A80_859B_4475_B63F_D6CE8B953956_.wvu.PrintArea" localSheetId="7" hidden="1">'Genel Puan Tablosu'!$A$1:$R$30</definedName>
    <definedName name="Z_EC999A80_859B_4475_B63F_D6CE8B953956_.wvu.PrintArea" localSheetId="2" hidden="1">'KAYIT LİSTESİ'!$A$1:$L$519</definedName>
    <definedName name="Z_EC999A80_859B_4475_B63F_D6CE8B953956_.wvu.PrintArea" localSheetId="10" hidden="1">Uzun!$A$1:$M$49</definedName>
    <definedName name="Z_EC999A80_859B_4475_B63F_D6CE8B953956_.wvu.PrintArea" localSheetId="5" hidden="1">Yüksek!$A$1:$AN$35</definedName>
    <definedName name="Z_EC999A80_859B_4475_B63F_D6CE8B953956_.wvu.PrintTitles" localSheetId="2" hidden="1">'KAYIT LİSTESİ'!$1:$3</definedName>
  </definedNames>
  <calcPr calcId="124519"/>
  <customWorkbookViews>
    <customWorkbookView name="celal - Kişisel Görünüm" guid="{EC999A80-859B-4475-B63F-D6CE8B953956}" mergeInterval="0" personalView="1" maximized="1" xWindow="1" yWindow="1" windowWidth="1366" windowHeight="497" tabRatio="939" activeSheetId="5" showComments="commNone"/>
  </customWorkbookViews>
</workbook>
</file>

<file path=xl/calcChain.xml><?xml version="1.0" encoding="utf-8"?>
<calcChain xmlns="http://schemas.openxmlformats.org/spreadsheetml/2006/main">
  <c r="L164" i="13"/>
  <c r="L163"/>
  <c r="L162"/>
  <c r="L161"/>
  <c r="L160"/>
  <c r="L159"/>
  <c r="L158"/>
  <c r="L157"/>
  <c r="L156"/>
  <c r="L155"/>
  <c r="L154"/>
  <c r="L153"/>
  <c r="L152"/>
  <c r="L151"/>
  <c r="L150"/>
  <c r="L149"/>
  <c r="L148"/>
  <c r="L147"/>
  <c r="C163"/>
  <c r="D163"/>
  <c r="E163"/>
  <c r="F163"/>
  <c r="G163"/>
  <c r="C164"/>
  <c r="D164"/>
  <c r="E164"/>
  <c r="F164"/>
  <c r="G164"/>
  <c r="C148"/>
  <c r="D148"/>
  <c r="E148"/>
  <c r="F148"/>
  <c r="G148"/>
  <c r="C149"/>
  <c r="D149"/>
  <c r="E149"/>
  <c r="F149"/>
  <c r="G149"/>
  <c r="C150"/>
  <c r="D150"/>
  <c r="E150"/>
  <c r="F150"/>
  <c r="G150"/>
  <c r="C151"/>
  <c r="D151"/>
  <c r="E151"/>
  <c r="F151"/>
  <c r="G151"/>
  <c r="C152"/>
  <c r="D152"/>
  <c r="E152"/>
  <c r="F152"/>
  <c r="G152"/>
  <c r="C153"/>
  <c r="D153"/>
  <c r="E153"/>
  <c r="F153"/>
  <c r="G153"/>
  <c r="C154"/>
  <c r="D154"/>
  <c r="E154"/>
  <c r="F154"/>
  <c r="G154"/>
  <c r="C155"/>
  <c r="D155"/>
  <c r="E155"/>
  <c r="F155"/>
  <c r="G155"/>
  <c r="C156"/>
  <c r="D156"/>
  <c r="E156"/>
  <c r="F156"/>
  <c r="G156"/>
  <c r="C157"/>
  <c r="D157"/>
  <c r="E157"/>
  <c r="F157"/>
  <c r="G157"/>
  <c r="C158"/>
  <c r="D158"/>
  <c r="E158"/>
  <c r="F158"/>
  <c r="G158"/>
  <c r="C159"/>
  <c r="D159"/>
  <c r="E159"/>
  <c r="F159"/>
  <c r="G159"/>
  <c r="C160"/>
  <c r="D160"/>
  <c r="E160"/>
  <c r="F160"/>
  <c r="G160"/>
  <c r="C161"/>
  <c r="D161"/>
  <c r="E161"/>
  <c r="F161"/>
  <c r="G161"/>
  <c r="C162"/>
  <c r="D162"/>
  <c r="E162"/>
  <c r="F162"/>
  <c r="G162"/>
  <c r="D147"/>
  <c r="E147"/>
  <c r="F147"/>
  <c r="G147"/>
  <c r="C147"/>
  <c r="D23" i="3"/>
  <c r="D13"/>
  <c r="F13" l="1"/>
  <c r="D163"/>
  <c r="B13"/>
  <c r="B23"/>
  <c r="B33"/>
  <c r="B43"/>
  <c r="B53"/>
  <c r="B63"/>
  <c r="B73"/>
  <c r="B83"/>
  <c r="B93"/>
  <c r="B103"/>
  <c r="B113"/>
  <c r="B133"/>
  <c r="B143"/>
  <c r="B153"/>
  <c r="B163"/>
  <c r="F163"/>
  <c r="F153"/>
  <c r="D153"/>
  <c r="F143"/>
  <c r="D143"/>
  <c r="F133"/>
  <c r="D133"/>
  <c r="F113"/>
  <c r="D113"/>
  <c r="F103"/>
  <c r="D103"/>
  <c r="F93"/>
  <c r="D93"/>
  <c r="F83"/>
  <c r="D83"/>
  <c r="F73"/>
  <c r="D73"/>
  <c r="F63"/>
  <c r="D63"/>
  <c r="F53"/>
  <c r="D53"/>
  <c r="F43"/>
  <c r="D43"/>
  <c r="F33"/>
  <c r="D33"/>
  <c r="F23"/>
  <c r="F123"/>
  <c r="D123"/>
  <c r="B123"/>
  <c r="O24" i="8"/>
  <c r="P24"/>
  <c r="O25"/>
  <c r="P25"/>
  <c r="O26"/>
  <c r="P26"/>
  <c r="O27"/>
  <c r="P27"/>
  <c r="O28"/>
  <c r="P28"/>
  <c r="O29"/>
  <c r="P29"/>
  <c r="O30"/>
  <c r="P30"/>
  <c r="F4" i="11"/>
  <c r="L106" i="13"/>
  <c r="N4" i="5"/>
  <c r="L21" i="13" s="1"/>
  <c r="L73"/>
  <c r="A1" i="5"/>
  <c r="A1" i="13"/>
  <c r="K1"/>
  <c r="K3" s="1"/>
  <c r="G3"/>
  <c r="J3"/>
  <c r="G4"/>
  <c r="J4"/>
  <c r="G5"/>
  <c r="J5"/>
  <c r="G6"/>
  <c r="J6"/>
  <c r="G7"/>
  <c r="J7"/>
  <c r="G8"/>
  <c r="J8"/>
  <c r="G9"/>
  <c r="J9"/>
  <c r="G10"/>
  <c r="J10"/>
  <c r="G11"/>
  <c r="J11"/>
  <c r="G12"/>
  <c r="J12"/>
  <c r="G13"/>
  <c r="J13"/>
  <c r="G14"/>
  <c r="J14"/>
  <c r="G15"/>
  <c r="J15"/>
  <c r="G16"/>
  <c r="J16"/>
  <c r="G17"/>
  <c r="J17"/>
  <c r="G18"/>
  <c r="J18"/>
  <c r="G19"/>
  <c r="J19"/>
  <c r="G20"/>
  <c r="J20"/>
  <c r="G21"/>
  <c r="J21"/>
  <c r="G22"/>
  <c r="J22"/>
  <c r="G23"/>
  <c r="J23"/>
  <c r="G24"/>
  <c r="J24"/>
  <c r="G25"/>
  <c r="J25"/>
  <c r="G26"/>
  <c r="J26"/>
  <c r="G27"/>
  <c r="J27"/>
  <c r="G28"/>
  <c r="J28"/>
  <c r="G29"/>
  <c r="J29"/>
  <c r="G30"/>
  <c r="J30"/>
  <c r="C31"/>
  <c r="D31"/>
  <c r="E31"/>
  <c r="G31"/>
  <c r="J31"/>
  <c r="C32"/>
  <c r="D32"/>
  <c r="E32"/>
  <c r="G32"/>
  <c r="J32"/>
  <c r="G33"/>
  <c r="J33"/>
  <c r="G34"/>
  <c r="J34"/>
  <c r="G35"/>
  <c r="J35"/>
  <c r="G36"/>
  <c r="J36"/>
  <c r="G37"/>
  <c r="J37"/>
  <c r="G38"/>
  <c r="J38"/>
  <c r="G39"/>
  <c r="J39"/>
  <c r="G40"/>
  <c r="J40"/>
  <c r="G41"/>
  <c r="J41"/>
  <c r="G42"/>
  <c r="J42"/>
  <c r="G43"/>
  <c r="J43"/>
  <c r="G44"/>
  <c r="J44"/>
  <c r="G45"/>
  <c r="J45"/>
  <c r="G46"/>
  <c r="J46"/>
  <c r="G47"/>
  <c r="J47"/>
  <c r="G48"/>
  <c r="J48"/>
  <c r="G49"/>
  <c r="J49"/>
  <c r="G50"/>
  <c r="J50"/>
  <c r="G51"/>
  <c r="J51"/>
  <c r="G52"/>
  <c r="J52"/>
  <c r="G53"/>
  <c r="J53"/>
  <c r="G54"/>
  <c r="J54"/>
  <c r="G55"/>
  <c r="J55"/>
  <c r="G56"/>
  <c r="J56"/>
  <c r="G57"/>
  <c r="J57"/>
  <c r="G58"/>
  <c r="J58"/>
  <c r="G59"/>
  <c r="J59"/>
  <c r="G60"/>
  <c r="J60"/>
  <c r="G61"/>
  <c r="J61"/>
  <c r="G62"/>
  <c r="J62"/>
  <c r="G63"/>
  <c r="J63"/>
  <c r="G64"/>
  <c r="J64"/>
  <c r="G65"/>
  <c r="J65"/>
  <c r="G66"/>
  <c r="J66"/>
  <c r="G67"/>
  <c r="J67"/>
  <c r="G68"/>
  <c r="J68"/>
  <c r="G69"/>
  <c r="J69"/>
  <c r="G70"/>
  <c r="J70"/>
  <c r="G71"/>
  <c r="J71"/>
  <c r="G72"/>
  <c r="J72"/>
  <c r="G73"/>
  <c r="J73"/>
  <c r="G74"/>
  <c r="J74"/>
  <c r="G75"/>
  <c r="J75"/>
  <c r="G76"/>
  <c r="J76"/>
  <c r="G77"/>
  <c r="J77"/>
  <c r="G78"/>
  <c r="J78"/>
  <c r="G79"/>
  <c r="J79"/>
  <c r="G80"/>
  <c r="J80"/>
  <c r="G81"/>
  <c r="J81"/>
  <c r="G82"/>
  <c r="J82"/>
  <c r="G83"/>
  <c r="J83"/>
  <c r="G84"/>
  <c r="J84"/>
  <c r="G85"/>
  <c r="J85"/>
  <c r="G86"/>
  <c r="J86"/>
  <c r="G87"/>
  <c r="J87"/>
  <c r="G88"/>
  <c r="J88"/>
  <c r="G89"/>
  <c r="J89"/>
  <c r="G90"/>
  <c r="J90"/>
  <c r="G91"/>
  <c r="J91"/>
  <c r="G92"/>
  <c r="J92"/>
  <c r="G93"/>
  <c r="J93"/>
  <c r="G94"/>
  <c r="J94"/>
  <c r="G95"/>
  <c r="J95"/>
  <c r="G96"/>
  <c r="J96"/>
  <c r="G97"/>
  <c r="J97"/>
  <c r="F98"/>
  <c r="G98"/>
  <c r="J98"/>
  <c r="F99"/>
  <c r="G99"/>
  <c r="J99"/>
  <c r="F100"/>
  <c r="G100"/>
  <c r="J100"/>
  <c r="F101"/>
  <c r="G101"/>
  <c r="J101"/>
  <c r="F102"/>
  <c r="G102"/>
  <c r="J102"/>
  <c r="F103"/>
  <c r="G103"/>
  <c r="J103"/>
  <c r="F104"/>
  <c r="G104"/>
  <c r="J104"/>
  <c r="F105"/>
  <c r="G105"/>
  <c r="J105"/>
  <c r="F106"/>
  <c r="G106"/>
  <c r="J106"/>
  <c r="F107"/>
  <c r="G107"/>
  <c r="J107"/>
  <c r="F108"/>
  <c r="G108"/>
  <c r="J108"/>
  <c r="F109"/>
  <c r="G109"/>
  <c r="J109"/>
  <c r="F110"/>
  <c r="G110"/>
  <c r="J110"/>
  <c r="F111"/>
  <c r="G111"/>
  <c r="J111"/>
  <c r="F112"/>
  <c r="G112"/>
  <c r="J112"/>
  <c r="F113"/>
  <c r="G113"/>
  <c r="J113"/>
  <c r="F114"/>
  <c r="G114"/>
  <c r="J114"/>
  <c r="F115"/>
  <c r="G115"/>
  <c r="J115"/>
  <c r="F116"/>
  <c r="G116"/>
  <c r="J116"/>
  <c r="F117"/>
  <c r="G117"/>
  <c r="J117"/>
  <c r="F118"/>
  <c r="G118"/>
  <c r="J118"/>
  <c r="F119"/>
  <c r="G119"/>
  <c r="J119"/>
  <c r="F120"/>
  <c r="G120"/>
  <c r="J120"/>
  <c r="F121"/>
  <c r="G121"/>
  <c r="J121"/>
  <c r="F122"/>
  <c r="G122"/>
  <c r="J122"/>
  <c r="G123"/>
  <c r="J123"/>
  <c r="G124"/>
  <c r="J124"/>
  <c r="G125"/>
  <c r="J125"/>
  <c r="G126"/>
  <c r="J126"/>
  <c r="G127"/>
  <c r="J127"/>
  <c r="G128"/>
  <c r="J128"/>
  <c r="G129"/>
  <c r="J129"/>
  <c r="G130"/>
  <c r="J130"/>
  <c r="G131"/>
  <c r="J131"/>
  <c r="G132"/>
  <c r="J132"/>
  <c r="G133"/>
  <c r="J133"/>
  <c r="G134"/>
  <c r="J134"/>
  <c r="G135"/>
  <c r="J135"/>
  <c r="G136"/>
  <c r="J136"/>
  <c r="G137"/>
  <c r="J137"/>
  <c r="G138"/>
  <c r="J138"/>
  <c r="G139"/>
  <c r="J139"/>
  <c r="G140"/>
  <c r="J140"/>
  <c r="G141"/>
  <c r="J141"/>
  <c r="G142"/>
  <c r="J142"/>
  <c r="G143"/>
  <c r="J143"/>
  <c r="G144"/>
  <c r="J144"/>
  <c r="G145"/>
  <c r="J145"/>
  <c r="G146"/>
  <c r="J146"/>
  <c r="J147"/>
  <c r="J148"/>
  <c r="J149"/>
  <c r="J150"/>
  <c r="J151"/>
  <c r="J152"/>
  <c r="J153"/>
  <c r="J154"/>
  <c r="J155"/>
  <c r="J156"/>
  <c r="J157"/>
  <c r="J158"/>
  <c r="J159"/>
  <c r="J160"/>
  <c r="J161"/>
  <c r="J162"/>
  <c r="J163"/>
  <c r="J164"/>
  <c r="A1" i="11"/>
  <c r="D3"/>
  <c r="J4" s="1"/>
  <c r="L39" i="13" s="1"/>
  <c r="D4" i="11"/>
  <c r="K5"/>
  <c r="F47" i="13"/>
  <c r="F48"/>
  <c r="F49"/>
  <c r="F52"/>
  <c r="K32" i="11"/>
  <c r="K33"/>
  <c r="K34"/>
  <c r="L34" s="1"/>
  <c r="K35"/>
  <c r="F60" i="13" s="1"/>
  <c r="K36" i="11"/>
  <c r="F61" i="13" s="1"/>
  <c r="K37" i="11"/>
  <c r="F62" i="13" s="1"/>
  <c r="K38" i="11"/>
  <c r="F63" i="13" s="1"/>
  <c r="K39" i="11"/>
  <c r="F64" i="13" s="1"/>
  <c r="K40" i="11"/>
  <c r="F65" i="13" s="1"/>
  <c r="K41" i="11"/>
  <c r="K42"/>
  <c r="K43"/>
  <c r="F68" i="13" s="1"/>
  <c r="K44" i="11"/>
  <c r="F69" i="13" s="1"/>
  <c r="K45" i="11"/>
  <c r="F70" i="13" s="1"/>
  <c r="K46" i="11"/>
  <c r="K47"/>
  <c r="F72" i="13" s="1"/>
  <c r="L128"/>
  <c r="A1" i="9"/>
  <c r="A2"/>
  <c r="F80" i="13"/>
  <c r="F91"/>
  <c r="F93"/>
  <c r="F94"/>
  <c r="F95"/>
  <c r="A2" i="5"/>
  <c r="D3"/>
  <c r="D4"/>
  <c r="N5"/>
  <c r="A1" i="4"/>
  <c r="A2"/>
  <c r="A1" i="3"/>
  <c r="A2"/>
  <c r="I2"/>
  <c r="B4"/>
  <c r="B5"/>
  <c r="B6"/>
  <c r="B7"/>
  <c r="B8"/>
  <c r="B9"/>
  <c r="B10"/>
  <c r="B11"/>
  <c r="B12"/>
  <c r="B14"/>
  <c r="B15"/>
  <c r="B16"/>
  <c r="B17"/>
  <c r="B18"/>
  <c r="B19"/>
  <c r="B20"/>
  <c r="B21"/>
  <c r="B22"/>
  <c r="B24"/>
  <c r="B25"/>
  <c r="B26"/>
  <c r="B27"/>
  <c r="B28"/>
  <c r="B29"/>
  <c r="B30"/>
  <c r="B31"/>
  <c r="B32"/>
  <c r="B34"/>
  <c r="B35"/>
  <c r="B36"/>
  <c r="B37"/>
  <c r="B38"/>
  <c r="B39"/>
  <c r="B40"/>
  <c r="B41"/>
  <c r="B42"/>
  <c r="B44"/>
  <c r="B45"/>
  <c r="B46"/>
  <c r="B47"/>
  <c r="B48"/>
  <c r="B49"/>
  <c r="B50"/>
  <c r="B51"/>
  <c r="B52"/>
  <c r="B54"/>
  <c r="B55"/>
  <c r="B56"/>
  <c r="B57"/>
  <c r="B58"/>
  <c r="B59"/>
  <c r="B60"/>
  <c r="B61"/>
  <c r="B62"/>
  <c r="B64"/>
  <c r="B65"/>
  <c r="B66"/>
  <c r="B67"/>
  <c r="B68"/>
  <c r="B69"/>
  <c r="B70"/>
  <c r="B71"/>
  <c r="B72"/>
  <c r="B74"/>
  <c r="B75"/>
  <c r="B76"/>
  <c r="B77"/>
  <c r="B78"/>
  <c r="B79"/>
  <c r="B80"/>
  <c r="B81"/>
  <c r="B82"/>
  <c r="B84"/>
  <c r="B85"/>
  <c r="B86"/>
  <c r="B87"/>
  <c r="B88"/>
  <c r="B89"/>
  <c r="B90"/>
  <c r="B91"/>
  <c r="B92"/>
  <c r="B94"/>
  <c r="B95"/>
  <c r="B96"/>
  <c r="B97"/>
  <c r="B98"/>
  <c r="B99"/>
  <c r="B100"/>
  <c r="B101"/>
  <c r="B102"/>
  <c r="B104"/>
  <c r="B105"/>
  <c r="B106"/>
  <c r="B107"/>
  <c r="B108"/>
  <c r="B109"/>
  <c r="B110"/>
  <c r="B111"/>
  <c r="B112"/>
  <c r="B114"/>
  <c r="B115"/>
  <c r="B116"/>
  <c r="B117"/>
  <c r="B118"/>
  <c r="B119"/>
  <c r="B120"/>
  <c r="B121"/>
  <c r="B122"/>
  <c r="B124"/>
  <c r="B125"/>
  <c r="B126"/>
  <c r="B127"/>
  <c r="B128"/>
  <c r="B129"/>
  <c r="B130"/>
  <c r="B131"/>
  <c r="B132"/>
  <c r="B134"/>
  <c r="B135"/>
  <c r="B136"/>
  <c r="B137"/>
  <c r="B138"/>
  <c r="B139"/>
  <c r="B140"/>
  <c r="B141"/>
  <c r="B142"/>
  <c r="B144"/>
  <c r="B145"/>
  <c r="B146"/>
  <c r="B147"/>
  <c r="B148"/>
  <c r="B149"/>
  <c r="B150"/>
  <c r="B151"/>
  <c r="B152"/>
  <c r="B154"/>
  <c r="B155"/>
  <c r="B156"/>
  <c r="B157"/>
  <c r="B158"/>
  <c r="B159"/>
  <c r="B160"/>
  <c r="B161"/>
  <c r="B162"/>
  <c r="B164"/>
  <c r="B165"/>
  <c r="B166"/>
  <c r="B167"/>
  <c r="B168"/>
  <c r="B169"/>
  <c r="B170"/>
  <c r="B171"/>
  <c r="B172"/>
  <c r="B173"/>
  <c r="B174"/>
  <c r="B175"/>
  <c r="B176"/>
  <c r="B177"/>
  <c r="B178"/>
  <c r="B179"/>
  <c r="B180"/>
  <c r="B181"/>
  <c r="B182"/>
  <c r="B183"/>
  <c r="B184"/>
  <c r="B185"/>
  <c r="B186"/>
  <c r="B187"/>
  <c r="B188"/>
  <c r="B189"/>
  <c r="B190"/>
  <c r="B191"/>
  <c r="B192"/>
  <c r="B193"/>
  <c r="B194"/>
  <c r="B195"/>
  <c r="B196"/>
  <c r="B197"/>
  <c r="B198"/>
  <c r="B199"/>
  <c r="B200"/>
  <c r="B201"/>
  <c r="B202"/>
  <c r="B203"/>
  <c r="B204"/>
  <c r="B205"/>
  <c r="B206"/>
  <c r="B207"/>
  <c r="B208"/>
  <c r="B209"/>
  <c r="B210"/>
  <c r="B211"/>
  <c r="B212"/>
  <c r="B213"/>
  <c r="B214"/>
  <c r="B215"/>
  <c r="B216"/>
  <c r="B217"/>
  <c r="B218"/>
  <c r="B219"/>
  <c r="B220"/>
  <c r="B221"/>
  <c r="B222"/>
  <c r="B223"/>
  <c r="B224"/>
  <c r="B225"/>
  <c r="B226"/>
  <c r="B227"/>
  <c r="B228"/>
  <c r="B229"/>
  <c r="B230"/>
  <c r="B231"/>
  <c r="B232"/>
  <c r="B233"/>
  <c r="B234"/>
  <c r="B235"/>
  <c r="B236"/>
  <c r="B237"/>
  <c r="B238"/>
  <c r="B239"/>
  <c r="B240"/>
  <c r="B241"/>
  <c r="B242"/>
  <c r="B243"/>
  <c r="B244"/>
  <c r="B245"/>
  <c r="B246"/>
  <c r="B247"/>
  <c r="B248"/>
  <c r="B249"/>
  <c r="B250"/>
  <c r="B251"/>
  <c r="B252"/>
  <c r="B253"/>
  <c r="B254"/>
  <c r="B255"/>
  <c r="B256"/>
  <c r="B257"/>
  <c r="B258"/>
  <c r="B259"/>
  <c r="B260"/>
  <c r="A14" i="1"/>
  <c r="A2" i="11" s="1"/>
  <c r="F92" i="13" l="1"/>
  <c r="F79"/>
  <c r="F90"/>
  <c r="F84"/>
  <c r="F82"/>
  <c r="F78"/>
  <c r="F86"/>
  <c r="F43"/>
  <c r="K139"/>
  <c r="K80"/>
  <c r="K41"/>
  <c r="K161"/>
  <c r="K15"/>
  <c r="K127"/>
  <c r="L124"/>
  <c r="L123"/>
  <c r="L45"/>
  <c r="L59"/>
  <c r="L64"/>
  <c r="L96"/>
  <c r="L80"/>
  <c r="L140"/>
  <c r="L144"/>
  <c r="L132"/>
  <c r="L136"/>
  <c r="C18" i="4"/>
  <c r="F7"/>
  <c r="L145" i="13"/>
  <c r="L141"/>
  <c r="L137"/>
  <c r="L133"/>
  <c r="L129"/>
  <c r="L125"/>
  <c r="L48"/>
  <c r="L146"/>
  <c r="L142"/>
  <c r="L138"/>
  <c r="L134"/>
  <c r="L130"/>
  <c r="L126"/>
  <c r="L62"/>
  <c r="L61"/>
  <c r="L143"/>
  <c r="L139"/>
  <c r="L135"/>
  <c r="L131"/>
  <c r="L127"/>
  <c r="L12"/>
  <c r="C21" i="4"/>
  <c r="E25" i="9"/>
  <c r="M15" i="4"/>
  <c r="F36" i="13"/>
  <c r="F39"/>
  <c r="F42"/>
  <c r="F34"/>
  <c r="F53"/>
  <c r="F45"/>
  <c r="L47" i="11"/>
  <c r="F71" i="13"/>
  <c r="L43" i="11"/>
  <c r="L88" i="13"/>
  <c r="L76"/>
  <c r="L92"/>
  <c r="L84"/>
  <c r="L79"/>
  <c r="L83"/>
  <c r="L91"/>
  <c r="L74"/>
  <c r="L78"/>
  <c r="L86"/>
  <c r="L90"/>
  <c r="L94"/>
  <c r="L77"/>
  <c r="L81"/>
  <c r="L85"/>
  <c r="L89"/>
  <c r="L93"/>
  <c r="L97"/>
  <c r="L75"/>
  <c r="L87"/>
  <c r="L95"/>
  <c r="L82"/>
  <c r="L23"/>
  <c r="L32"/>
  <c r="L11"/>
  <c r="N39" i="4"/>
  <c r="O20"/>
  <c r="M36"/>
  <c r="M11" i="9"/>
  <c r="E106" i="13"/>
  <c r="C24" i="9"/>
  <c r="O20"/>
  <c r="F8"/>
  <c r="D94" i="13"/>
  <c r="E71" i="9"/>
  <c r="L15" i="4"/>
  <c r="C40"/>
  <c r="F12" i="9"/>
  <c r="D8"/>
  <c r="L18"/>
  <c r="F7"/>
  <c r="F12" i="4"/>
  <c r="L53"/>
  <c r="F9" i="9"/>
  <c r="O49" i="4"/>
  <c r="M8"/>
  <c r="E13" i="9"/>
  <c r="M21"/>
  <c r="O14" i="4"/>
  <c r="L14" i="9"/>
  <c r="E13" i="4"/>
  <c r="E21" i="9"/>
  <c r="F51"/>
  <c r="E70"/>
  <c r="F25"/>
  <c r="C28" i="4"/>
  <c r="F84" i="9"/>
  <c r="L38" i="4"/>
  <c r="D23"/>
  <c r="E9" i="9"/>
  <c r="E9" i="4"/>
  <c r="O47"/>
  <c r="F21" i="9"/>
  <c r="L19" i="4"/>
  <c r="L10"/>
  <c r="C76" i="9"/>
  <c r="M34" i="4"/>
  <c r="E49" i="9"/>
  <c r="E22" i="4"/>
  <c r="L46"/>
  <c r="D38"/>
  <c r="L28" i="9"/>
  <c r="E73"/>
  <c r="F8" i="4"/>
  <c r="M43"/>
  <c r="C13"/>
  <c r="M20" i="9"/>
  <c r="M37" i="4"/>
  <c r="D76" i="9"/>
  <c r="C22"/>
  <c r="E10" i="4"/>
  <c r="L9" i="9"/>
  <c r="E23"/>
  <c r="O13" i="4"/>
  <c r="L18"/>
  <c r="L12" i="9"/>
  <c r="E81" i="13"/>
  <c r="C111"/>
  <c r="O15" i="9"/>
  <c r="L19"/>
  <c r="O35" i="4"/>
  <c r="N10" i="9"/>
  <c r="L43" i="4"/>
  <c r="N7" i="9"/>
  <c r="C46" i="11"/>
  <c r="E17" i="4"/>
  <c r="C47" i="11"/>
  <c r="D49" i="9"/>
  <c r="L42" i="4"/>
  <c r="F76" i="9"/>
  <c r="O16" i="4"/>
  <c r="F13" i="9"/>
  <c r="C8"/>
  <c r="D53" i="13"/>
  <c r="E76" i="9"/>
  <c r="D10"/>
  <c r="C105" i="13"/>
  <c r="F13" i="4"/>
  <c r="C11" i="9"/>
  <c r="F83"/>
  <c r="F27"/>
  <c r="N34" i="4"/>
  <c r="M12"/>
  <c r="N19" i="9"/>
  <c r="C10"/>
  <c r="O19" i="4"/>
  <c r="E99" i="13"/>
  <c r="N43" i="4"/>
  <c r="F22"/>
  <c r="N44"/>
  <c r="D26" i="9"/>
  <c r="L15"/>
  <c r="M16"/>
  <c r="C9"/>
  <c r="D22" i="4"/>
  <c r="D21"/>
  <c r="N16"/>
  <c r="F71" i="9"/>
  <c r="D86"/>
  <c r="E72"/>
  <c r="F9" i="4"/>
  <c r="L34"/>
  <c r="M20"/>
  <c r="F80" i="9"/>
  <c r="D75"/>
  <c r="E90" i="13"/>
  <c r="O43" i="4"/>
  <c r="L25"/>
  <c r="F18"/>
  <c r="E78" i="13"/>
  <c r="C81" i="9"/>
  <c r="D85" i="13"/>
  <c r="E33" i="11"/>
  <c r="D58" i="13" s="1"/>
  <c r="D58" i="9"/>
  <c r="C23"/>
  <c r="M39" i="4"/>
  <c r="M19"/>
  <c r="M45"/>
  <c r="D29"/>
  <c r="L44"/>
  <c r="N45"/>
  <c r="O67"/>
  <c r="C8"/>
  <c r="D22" i="9"/>
  <c r="F10" i="4"/>
  <c r="O17" i="9"/>
  <c r="M8"/>
  <c r="D27"/>
  <c r="O12" i="4"/>
  <c r="D79" i="13"/>
  <c r="M18" i="9"/>
  <c r="L7"/>
  <c r="F85"/>
  <c r="F70"/>
  <c r="C12" i="4"/>
  <c r="D13"/>
  <c r="L8" i="9"/>
  <c r="D19" i="4"/>
  <c r="N41"/>
  <c r="O16" i="9"/>
  <c r="C7"/>
  <c r="M41" i="4"/>
  <c r="M7" i="9"/>
  <c r="M11" i="4"/>
  <c r="M42"/>
  <c r="D10"/>
  <c r="D20"/>
  <c r="N47"/>
  <c r="D23" i="9"/>
  <c r="O12"/>
  <c r="O9" i="4"/>
  <c r="E18"/>
  <c r="C27" i="9"/>
  <c r="C17" i="4"/>
  <c r="M19" i="9"/>
  <c r="O14"/>
  <c r="O10"/>
  <c r="O13"/>
  <c r="D84"/>
  <c r="F21" i="4"/>
  <c r="L40"/>
  <c r="C83" i="9"/>
  <c r="N12" i="4"/>
  <c r="O34"/>
  <c r="N19"/>
  <c r="C100" i="13"/>
  <c r="M47" i="4"/>
  <c r="N18"/>
  <c r="O17"/>
  <c r="O39"/>
  <c r="N17" i="9"/>
  <c r="N10" i="4"/>
  <c r="E81" i="9"/>
  <c r="N15"/>
  <c r="E46" i="13"/>
  <c r="D18" i="4"/>
  <c r="F10" i="9"/>
  <c r="E60"/>
  <c r="C22" i="4"/>
  <c r="F81" i="9"/>
  <c r="N35" i="4"/>
  <c r="D74" i="9"/>
  <c r="D103" i="13"/>
  <c r="O10" i="4"/>
  <c r="M35"/>
  <c r="M9" i="9"/>
  <c r="D39"/>
  <c r="L13"/>
  <c r="C26"/>
  <c r="O9"/>
  <c r="D9"/>
  <c r="C19" i="4"/>
  <c r="L36"/>
  <c r="F17"/>
  <c r="E33"/>
  <c r="M13"/>
  <c r="M44"/>
  <c r="D46" i="13"/>
  <c r="M10" i="9"/>
  <c r="O60" i="4"/>
  <c r="L10" i="9"/>
  <c r="E75"/>
  <c r="O46" i="4"/>
  <c r="D99" i="13"/>
  <c r="D9" i="4"/>
  <c r="L35"/>
  <c r="F20"/>
  <c r="O50"/>
  <c r="O45"/>
  <c r="C80" i="9"/>
  <c r="E56"/>
  <c r="D71"/>
  <c r="O21"/>
  <c r="F44" i="4"/>
  <c r="M10"/>
  <c r="C12" i="9"/>
  <c r="C25"/>
  <c r="F75"/>
  <c r="N9" i="4"/>
  <c r="D30"/>
  <c r="C40" i="9"/>
  <c r="D21"/>
  <c r="C72"/>
  <c r="D50"/>
  <c r="C23" i="4"/>
  <c r="M51"/>
  <c r="E104" i="13"/>
  <c r="C44" i="9"/>
  <c r="C43" i="4"/>
  <c r="D108" i="13"/>
  <c r="C11" i="4"/>
  <c r="F32" i="9"/>
  <c r="N15" i="4"/>
  <c r="E21"/>
  <c r="L8"/>
  <c r="O7" i="9"/>
  <c r="L65" i="4"/>
  <c r="D52" i="9"/>
  <c r="D82"/>
  <c r="E84"/>
  <c r="F73"/>
  <c r="N7" i="4"/>
  <c r="F23"/>
  <c r="D7" i="9"/>
  <c r="N11"/>
  <c r="C7" i="4"/>
  <c r="E8"/>
  <c r="L13"/>
  <c r="D80" i="9"/>
  <c r="L39" i="4"/>
  <c r="M17" i="9"/>
  <c r="E108" i="13"/>
  <c r="L11" i="9"/>
  <c r="C79" i="13"/>
  <c r="D11" i="4"/>
  <c r="M13" i="9"/>
  <c r="E12" i="4"/>
  <c r="F11" i="9"/>
  <c r="O15" i="4"/>
  <c r="C98" i="13"/>
  <c r="D73" i="9"/>
  <c r="F23"/>
  <c r="N11" i="4"/>
  <c r="F22" i="9"/>
  <c r="N8" i="4"/>
  <c r="E22" i="9"/>
  <c r="C86"/>
  <c r="O40" i="4"/>
  <c r="C71" i="9"/>
  <c r="C70"/>
  <c r="N12"/>
  <c r="M14" i="4"/>
  <c r="E80" i="9"/>
  <c r="D81"/>
  <c r="L37" i="4"/>
  <c r="D38" i="13"/>
  <c r="M15" i="9"/>
  <c r="O22" i="4"/>
  <c r="O7"/>
  <c r="D7"/>
  <c r="E7" i="9"/>
  <c r="F74"/>
  <c r="E7" i="4"/>
  <c r="E85" i="9"/>
  <c r="L9" i="4"/>
  <c r="D85" i="9"/>
  <c r="L17" i="4"/>
  <c r="O8" i="9"/>
  <c r="O38" i="4"/>
  <c r="E74" i="9"/>
  <c r="N42" i="4"/>
  <c r="D13" i="9"/>
  <c r="D25"/>
  <c r="E103" i="13"/>
  <c r="D80"/>
  <c r="N9" i="9"/>
  <c r="N37" i="4"/>
  <c r="D109" i="13"/>
  <c r="F11" i="4"/>
  <c r="E44" i="11"/>
  <c r="D69" i="13" s="1"/>
  <c r="D38" i="11"/>
  <c r="C63" i="13" s="1"/>
  <c r="L20" i="9"/>
  <c r="L45" i="4"/>
  <c r="C38" i="13"/>
  <c r="E12" i="9"/>
  <c r="C10" i="4"/>
  <c r="M16"/>
  <c r="E23"/>
  <c r="D83" i="9"/>
  <c r="O42" i="4"/>
  <c r="O18" i="9"/>
  <c r="L16"/>
  <c r="N14"/>
  <c r="E20" i="4"/>
  <c r="M40"/>
  <c r="L16"/>
  <c r="E83" i="9"/>
  <c r="E11"/>
  <c r="N14" i="4"/>
  <c r="O11" i="9"/>
  <c r="C33" i="4"/>
  <c r="C85" i="13"/>
  <c r="D8" i="4"/>
  <c r="N13" i="9"/>
  <c r="E8"/>
  <c r="D70"/>
  <c r="E16"/>
  <c r="M9" i="4"/>
  <c r="D17"/>
  <c r="E38" i="13"/>
  <c r="E24" i="9"/>
  <c r="C84"/>
  <c r="O36" i="4"/>
  <c r="C21" i="9"/>
  <c r="F82"/>
  <c r="C9" i="4"/>
  <c r="N13"/>
  <c r="E82" i="9"/>
  <c r="F72"/>
  <c r="F26"/>
  <c r="M38" i="4"/>
  <c r="E95" i="13"/>
  <c r="O69" i="4"/>
  <c r="D52" i="13"/>
  <c r="F24" i="9"/>
  <c r="N16"/>
  <c r="L20" i="4"/>
  <c r="N38"/>
  <c r="O18"/>
  <c r="F42" i="11"/>
  <c r="E67" i="13" s="1"/>
  <c r="N46" i="4"/>
  <c r="L7"/>
  <c r="O37"/>
  <c r="E38" i="9"/>
  <c r="E85" i="13"/>
  <c r="E19" i="4"/>
  <c r="F54" i="9"/>
  <c r="E42"/>
  <c r="L17"/>
  <c r="O8" i="4"/>
  <c r="L41"/>
  <c r="M46"/>
  <c r="M7"/>
  <c r="F19"/>
  <c r="M12" i="9"/>
  <c r="C73"/>
  <c r="O44" i="4"/>
  <c r="F32"/>
  <c r="E58" i="9"/>
  <c r="M18" i="4"/>
  <c r="M64"/>
  <c r="E26" i="9"/>
  <c r="C82"/>
  <c r="C46" i="13"/>
  <c r="D72" i="9"/>
  <c r="E120" i="13"/>
  <c r="L49" i="4"/>
  <c r="L29" i="9"/>
  <c r="E27"/>
  <c r="L11" i="4"/>
  <c r="M71"/>
  <c r="O19" i="9"/>
  <c r="O24" i="4"/>
  <c r="D34"/>
  <c r="D11" i="9"/>
  <c r="D24"/>
  <c r="N17" i="4"/>
  <c r="E11"/>
  <c r="O11"/>
  <c r="N36"/>
  <c r="D12"/>
  <c r="O41"/>
  <c r="M17"/>
  <c r="C75" i="9"/>
  <c r="N40" i="4"/>
  <c r="E86" i="9"/>
  <c r="C74"/>
  <c r="N20" i="4"/>
  <c r="D12" i="9"/>
  <c r="C20" i="4"/>
  <c r="N20" i="9"/>
  <c r="F29" i="4"/>
  <c r="C13" i="9"/>
  <c r="C83" i="13"/>
  <c r="D105"/>
  <c r="C85" i="9"/>
  <c r="N8"/>
  <c r="M14"/>
  <c r="D32"/>
  <c r="E10"/>
  <c r="E79" i="13"/>
  <c r="L14" i="4"/>
  <c r="N18" i="9"/>
  <c r="L12" i="4"/>
  <c r="C122" i="13"/>
  <c r="F28" i="4"/>
  <c r="F96" i="13"/>
  <c r="F85"/>
  <c r="F73"/>
  <c r="F74"/>
  <c r="F89"/>
  <c r="F97"/>
  <c r="F87"/>
  <c r="F81"/>
  <c r="F76"/>
  <c r="C44" i="4"/>
  <c r="D37" i="11"/>
  <c r="C62" i="13" s="1"/>
  <c r="C30" i="9"/>
  <c r="L22"/>
  <c r="N30" i="4"/>
  <c r="L30" i="9"/>
  <c r="M73" i="4"/>
  <c r="C40" i="11"/>
  <c r="E30" i="4"/>
  <c r="D121" i="13"/>
  <c r="F45" i="11"/>
  <c r="E70" i="13" s="1"/>
  <c r="L61" i="4"/>
  <c r="E94" i="13"/>
  <c r="O59" i="4"/>
  <c r="E55" i="13"/>
  <c r="E27" i="4"/>
  <c r="F14"/>
  <c r="C37"/>
  <c r="D41"/>
  <c r="O62"/>
  <c r="C56" i="9"/>
  <c r="F37" i="4"/>
  <c r="D46" i="9"/>
  <c r="C42" i="4"/>
  <c r="C89" i="13"/>
  <c r="F40" i="9"/>
  <c r="E59"/>
  <c r="F39" i="11"/>
  <c r="E64" i="13" s="1"/>
  <c r="N56" i="4"/>
  <c r="C43" i="11"/>
  <c r="E35" i="9"/>
  <c r="E17"/>
  <c r="E119" i="13"/>
  <c r="C120"/>
  <c r="C29" i="4"/>
  <c r="F37" i="9"/>
  <c r="F29"/>
  <c r="C92" i="13"/>
  <c r="D97"/>
  <c r="C55"/>
  <c r="O68" i="4"/>
  <c r="O26" i="9"/>
  <c r="M24"/>
  <c r="O29"/>
  <c r="E50"/>
  <c r="F46"/>
  <c r="M28"/>
  <c r="L48" i="4"/>
  <c r="N22"/>
  <c r="L23" i="9"/>
  <c r="E46"/>
  <c r="C27" i="4"/>
  <c r="E47" i="11"/>
  <c r="D72" i="13" s="1"/>
  <c r="F34" i="4"/>
  <c r="M23"/>
  <c r="L52"/>
  <c r="F37" i="11"/>
  <c r="E62" i="13" s="1"/>
  <c r="O64" i="4"/>
  <c r="F45" i="9"/>
  <c r="E41" i="4"/>
  <c r="E40"/>
  <c r="L21" i="9"/>
  <c r="C42" i="11"/>
  <c r="F36" i="9"/>
  <c r="D44" i="4"/>
  <c r="C33" i="11"/>
  <c r="M55" i="4"/>
  <c r="D47" i="11"/>
  <c r="C72" i="13" s="1"/>
  <c r="M67" i="4"/>
  <c r="O28"/>
  <c r="M72"/>
  <c r="F40" i="11"/>
  <c r="E65" i="13" s="1"/>
  <c r="M27" i="9"/>
  <c r="C44" i="11"/>
  <c r="O30" i="9"/>
  <c r="E46" i="11"/>
  <c r="D71" i="13" s="1"/>
  <c r="D35" i="11"/>
  <c r="C60" i="13" s="1"/>
  <c r="F33" i="4"/>
  <c r="D93" i="13"/>
  <c r="E77" i="9"/>
  <c r="E34" i="11"/>
  <c r="D59" i="13" s="1"/>
  <c r="C94"/>
  <c r="E93"/>
  <c r="C39" i="9"/>
  <c r="F28"/>
  <c r="M49" i="4"/>
  <c r="F41"/>
  <c r="L60"/>
  <c r="O25"/>
  <c r="C112" i="13"/>
  <c r="E42" i="11"/>
  <c r="D67" i="13" s="1"/>
  <c r="D48"/>
  <c r="E37" i="11"/>
  <c r="D62" i="13" s="1"/>
  <c r="C52"/>
  <c r="L29" i="4"/>
  <c r="C31" i="9"/>
  <c r="M28" i="4"/>
  <c r="C45" i="11"/>
  <c r="F43" i="9"/>
  <c r="M25"/>
  <c r="O26" i="4"/>
  <c r="F39"/>
  <c r="D36" i="11"/>
  <c r="C61" i="13" s="1"/>
  <c r="E28" i="9"/>
  <c r="O58" i="4"/>
  <c r="E32" i="9"/>
  <c r="D40" i="11"/>
  <c r="C65" i="13" s="1"/>
  <c r="D39" i="11"/>
  <c r="C64" i="13" s="1"/>
  <c r="M57" i="4"/>
  <c r="F55" i="9"/>
  <c r="M31"/>
  <c r="D49" i="13"/>
  <c r="D35" i="9"/>
  <c r="L54" i="4"/>
  <c r="F60" i="9"/>
  <c r="M22" i="4"/>
  <c r="D55" i="9"/>
  <c r="L23" i="4"/>
  <c r="N54"/>
  <c r="D37" i="9"/>
  <c r="D31"/>
  <c r="C88" i="13"/>
  <c r="C36" i="9"/>
  <c r="C59"/>
  <c r="L72" i="4"/>
  <c r="D46" i="11"/>
  <c r="C71" i="13" s="1"/>
  <c r="M66" i="4"/>
  <c r="F87" i="9"/>
  <c r="D36"/>
  <c r="E35" i="11"/>
  <c r="D60" i="13" s="1"/>
  <c r="N26" i="9"/>
  <c r="E52"/>
  <c r="C51"/>
  <c r="E39"/>
  <c r="C35" i="11"/>
  <c r="L64" i="4"/>
  <c r="O29"/>
  <c r="E51" i="9"/>
  <c r="N28"/>
  <c r="L55" i="4"/>
  <c r="L28"/>
  <c r="E14"/>
  <c r="D119" i="13"/>
  <c r="F39" i="9"/>
  <c r="D39" i="4"/>
  <c r="N27"/>
  <c r="E32"/>
  <c r="E41" i="11"/>
  <c r="D66" i="13" s="1"/>
  <c r="L51" i="4"/>
  <c r="C50" i="13"/>
  <c r="D51" i="9"/>
  <c r="C42"/>
  <c r="C37" i="11"/>
  <c r="L21" i="4"/>
  <c r="L24"/>
  <c r="D95" i="13"/>
  <c r="C55" i="9"/>
  <c r="O25"/>
  <c r="O24"/>
  <c r="M52" i="4"/>
  <c r="E96" i="13"/>
  <c r="N60" i="4"/>
  <c r="D43"/>
  <c r="E45" i="11"/>
  <c r="D70" i="13" s="1"/>
  <c r="O52" i="4"/>
  <c r="C91" i="13"/>
  <c r="C38" i="11"/>
  <c r="L50" i="4"/>
  <c r="D59" i="9"/>
  <c r="F43" i="11"/>
  <c r="E68" i="13" s="1"/>
  <c r="M50" i="4"/>
  <c r="E36" i="9"/>
  <c r="F59"/>
  <c r="N25"/>
  <c r="M29" i="4"/>
  <c r="F18" i="9"/>
  <c r="L25"/>
  <c r="D42" i="11"/>
  <c r="C67" i="13" s="1"/>
  <c r="E29" i="9"/>
  <c r="F16"/>
  <c r="F35"/>
  <c r="L42" i="11"/>
  <c r="L40"/>
  <c r="L36"/>
  <c r="L46"/>
  <c r="L44"/>
  <c r="L39"/>
  <c r="L35"/>
  <c r="F56" i="13"/>
  <c r="F57"/>
  <c r="L32" i="11"/>
  <c r="F41" i="13"/>
  <c r="F37"/>
  <c r="F83"/>
  <c r="F75"/>
  <c r="F77"/>
  <c r="F44"/>
  <c r="F38"/>
  <c r="L38" i="11"/>
  <c r="F50" i="13"/>
  <c r="F46"/>
  <c r="E45" i="9"/>
  <c r="L67" i="4"/>
  <c r="D47" i="13"/>
  <c r="L68" i="4"/>
  <c r="F47" i="11"/>
  <c r="E72" i="13" s="1"/>
  <c r="N69" i="4"/>
  <c r="E51" i="13"/>
  <c r="E48"/>
  <c r="N51" i="4"/>
  <c r="C32" i="9"/>
  <c r="N70" i="4"/>
  <c r="C45" i="9"/>
  <c r="D56" i="13"/>
  <c r="M62" i="4"/>
  <c r="L57"/>
  <c r="F30" i="9"/>
  <c r="O31"/>
  <c r="O23"/>
  <c r="D34" i="11"/>
  <c r="C59" i="13" s="1"/>
  <c r="D54"/>
  <c r="F15" i="9"/>
  <c r="O72" i="4"/>
  <c r="N21"/>
  <c r="L56"/>
  <c r="C57" i="9"/>
  <c r="E87"/>
  <c r="F31"/>
  <c r="C28"/>
  <c r="N63" i="4"/>
  <c r="C46" i="9"/>
  <c r="M53" i="4"/>
  <c r="E37" i="9"/>
  <c r="N28" i="4"/>
  <c r="C41"/>
  <c r="O65"/>
  <c r="F30"/>
  <c r="F50" i="9"/>
  <c r="C43"/>
  <c r="E49" i="13"/>
  <c r="N24" i="9"/>
  <c r="M61" i="4"/>
  <c r="D89" i="13"/>
  <c r="D33" i="11"/>
  <c r="C58" i="13" s="1"/>
  <c r="O28" i="9"/>
  <c r="C41"/>
  <c r="C31" i="4"/>
  <c r="E40" i="9"/>
  <c r="N50" i="4"/>
  <c r="D88" i="13"/>
  <c r="E18" i="9"/>
  <c r="N66" i="4"/>
  <c r="L31" i="9"/>
  <c r="M30" i="4"/>
  <c r="F49" i="9"/>
  <c r="O48" i="4"/>
  <c r="M27"/>
  <c r="O30"/>
  <c r="L6" i="13"/>
  <c r="L10"/>
  <c r="L14"/>
  <c r="L18"/>
  <c r="L22"/>
  <c r="L26"/>
  <c r="L30"/>
  <c r="L3"/>
  <c r="L8"/>
  <c r="L13"/>
  <c r="L19"/>
  <c r="L24"/>
  <c r="L29"/>
  <c r="L4"/>
  <c r="L9"/>
  <c r="L15"/>
  <c r="L20"/>
  <c r="L25"/>
  <c r="L31"/>
  <c r="L108"/>
  <c r="L122"/>
  <c r="L113"/>
  <c r="L112"/>
  <c r="F40"/>
  <c r="F35"/>
  <c r="C29" i="9"/>
  <c r="L70" i="4"/>
  <c r="F36" i="11"/>
  <c r="E61" i="13" s="1"/>
  <c r="D53" i="9"/>
  <c r="C77"/>
  <c r="F44"/>
  <c r="D57"/>
  <c r="F38" i="11"/>
  <c r="E63" i="13" s="1"/>
  <c r="C15" i="9"/>
  <c r="C53" i="13"/>
  <c r="E43" i="4"/>
  <c r="C47" i="13"/>
  <c r="D50"/>
  <c r="E42" i="4"/>
  <c r="M30" i="9"/>
  <c r="C95" i="13"/>
  <c r="D45" i="11"/>
  <c r="C70" i="13" s="1"/>
  <c r="D41" i="9"/>
  <c r="D56"/>
  <c r="C93" i="13"/>
  <c r="E53"/>
  <c r="L63" i="4"/>
  <c r="L26" i="9"/>
  <c r="F32" i="11"/>
  <c r="E57" i="13" s="1"/>
  <c r="F57" i="9"/>
  <c r="N48" i="4"/>
  <c r="C117" i="13"/>
  <c r="C14" i="4"/>
  <c r="M25"/>
  <c r="N57"/>
  <c r="M60"/>
  <c r="D60" i="9"/>
  <c r="F77"/>
  <c r="D44" i="11"/>
  <c r="C69" i="13" s="1"/>
  <c r="N53" i="4"/>
  <c r="D32" i="11"/>
  <c r="C57" i="13" s="1"/>
  <c r="F53" i="9"/>
  <c r="C96" i="13"/>
  <c r="E41" i="9"/>
  <c r="D33" i="4"/>
  <c r="L66"/>
  <c r="N29" i="9"/>
  <c r="E15"/>
  <c r="D28" i="4"/>
  <c r="L73"/>
  <c r="M22" i="9"/>
  <c r="E114" i="13"/>
  <c r="L27" i="9"/>
  <c r="D14" i="4"/>
  <c r="E55" i="9"/>
  <c r="N62" i="4"/>
  <c r="M68"/>
  <c r="F38"/>
  <c r="O27"/>
  <c r="C16" i="9"/>
  <c r="D40" i="4"/>
  <c r="C58" i="9"/>
  <c r="N58" i="4"/>
  <c r="C56" i="13"/>
  <c r="C41" i="11"/>
  <c r="O66" i="4"/>
  <c r="N24"/>
  <c r="O21"/>
  <c r="N31" i="9"/>
  <c r="C52"/>
  <c r="M26" i="4"/>
  <c r="D77" i="9"/>
  <c r="D54"/>
  <c r="L26" i="4"/>
  <c r="N64"/>
  <c r="C54" i="13"/>
  <c r="E89"/>
  <c r="N21" i="9"/>
  <c r="E40" i="11"/>
  <c r="D65" i="13" s="1"/>
  <c r="D14" i="9"/>
  <c r="C39" i="11"/>
  <c r="D27" i="4"/>
  <c r="D96" i="13"/>
  <c r="C54" i="9"/>
  <c r="D44"/>
  <c r="E56" i="13"/>
  <c r="E97"/>
  <c r="N71" i="4"/>
  <c r="M69"/>
  <c r="D38" i="9"/>
  <c r="D28"/>
  <c r="E29" i="4"/>
  <c r="N23" i="9"/>
  <c r="N23" i="4"/>
  <c r="C38" i="9"/>
  <c r="D114" i="13"/>
  <c r="C32" i="4"/>
  <c r="F86" i="9"/>
  <c r="D24" i="4"/>
  <c r="F52" i="9"/>
  <c r="E53"/>
  <c r="M56" i="4"/>
  <c r="O57"/>
  <c r="C53" i="9"/>
  <c r="E50" i="13"/>
  <c r="L22" i="4"/>
  <c r="D120" i="13"/>
  <c r="E54" i="9"/>
  <c r="L27" i="4"/>
  <c r="M65"/>
  <c r="D32"/>
  <c r="F42" i="9"/>
  <c r="E44"/>
  <c r="E54" i="13"/>
  <c r="F41" i="11"/>
  <c r="E66" i="13" s="1"/>
  <c r="O51" i="4"/>
  <c r="N72"/>
  <c r="E30" i="9"/>
  <c r="E39" i="4"/>
  <c r="E43" i="11"/>
  <c r="D68" i="13" s="1"/>
  <c r="C38" i="4"/>
  <c r="O56"/>
  <c r="N49"/>
  <c r="E14" i="9"/>
  <c r="E28" i="4"/>
  <c r="D113" i="13"/>
  <c r="L30" i="4"/>
  <c r="M21"/>
  <c r="L62"/>
  <c r="C36" i="11"/>
  <c r="O71" i="4"/>
  <c r="C34"/>
  <c r="C30"/>
  <c r="D40" i="9"/>
  <c r="F34" i="11"/>
  <c r="E59" i="13" s="1"/>
  <c r="E44" i="4"/>
  <c r="F46" i="11"/>
  <c r="E71" i="13" s="1"/>
  <c r="O23" i="4"/>
  <c r="D55" i="13"/>
  <c r="N73" i="4"/>
  <c r="N67"/>
  <c r="C49" i="9"/>
  <c r="L27" i="13"/>
  <c r="L16"/>
  <c r="L5"/>
  <c r="L41" i="11"/>
  <c r="F66" i="13"/>
  <c r="L37" i="11"/>
  <c r="F59" i="13"/>
  <c r="F33"/>
  <c r="K21"/>
  <c r="K11"/>
  <c r="K27"/>
  <c r="K56"/>
  <c r="K57"/>
  <c r="K58"/>
  <c r="K76"/>
  <c r="K92"/>
  <c r="K101"/>
  <c r="K102"/>
  <c r="K103"/>
  <c r="K104"/>
  <c r="K105"/>
  <c r="K106"/>
  <c r="K107"/>
  <c r="K108"/>
  <c r="K109"/>
  <c r="K110"/>
  <c r="K111"/>
  <c r="K112"/>
  <c r="K113"/>
  <c r="K114"/>
  <c r="K115"/>
  <c r="K116"/>
  <c r="K135"/>
  <c r="K153"/>
  <c r="K7"/>
  <c r="K23"/>
  <c r="K72"/>
  <c r="K88"/>
  <c r="K131"/>
  <c r="K149"/>
  <c r="K19"/>
  <c r="K84"/>
  <c r="K143"/>
  <c r="K31"/>
  <c r="K96"/>
  <c r="K123"/>
  <c r="K157"/>
  <c r="E82"/>
  <c r="M54" i="4"/>
  <c r="D37"/>
  <c r="C32" i="11"/>
  <c r="N52" i="4"/>
  <c r="L58"/>
  <c r="C97" i="13"/>
  <c r="C39" i="4"/>
  <c r="C51" i="13"/>
  <c r="O27" i="9"/>
  <c r="E38" i="4"/>
  <c r="D41" i="11"/>
  <c r="C66" i="13" s="1"/>
  <c r="N68" i="4"/>
  <c r="F33" i="11"/>
  <c r="E58" i="13" s="1"/>
  <c r="N27" i="9"/>
  <c r="F58"/>
  <c r="D29"/>
  <c r="M70" i="4"/>
  <c r="E34"/>
  <c r="E31"/>
  <c r="O55"/>
  <c r="N55"/>
  <c r="E37"/>
  <c r="M24"/>
  <c r="E91" i="13"/>
  <c r="O54" i="4"/>
  <c r="D15" i="9"/>
  <c r="M48" i="4"/>
  <c r="F31"/>
  <c r="D122" i="13"/>
  <c r="O63" i="4"/>
  <c r="D18" i="9"/>
  <c r="M23"/>
  <c r="E43"/>
  <c r="D16"/>
  <c r="C115" i="13"/>
  <c r="D92"/>
  <c r="M31" i="4"/>
  <c r="O73"/>
  <c r="C14" i="9"/>
  <c r="D30"/>
  <c r="N29" i="4"/>
  <c r="D17" i="9"/>
  <c r="M63" i="4"/>
  <c r="N26"/>
  <c r="D43" i="11"/>
  <c r="C68" i="13" s="1"/>
  <c r="C18" i="9"/>
  <c r="E24" i="4"/>
  <c r="L47"/>
  <c r="N30" i="9"/>
  <c r="D87"/>
  <c r="F14"/>
  <c r="M59" i="4"/>
  <c r="C37" i="9"/>
  <c r="C119" i="13"/>
  <c r="L71" i="4"/>
  <c r="D42"/>
  <c r="F24"/>
  <c r="L59"/>
  <c r="D116" i="13"/>
  <c r="E52"/>
  <c r="E122"/>
  <c r="C50" i="9"/>
  <c r="F43" i="4"/>
  <c r="N31"/>
  <c r="C24"/>
  <c r="E38" i="11"/>
  <c r="D63" i="13" s="1"/>
  <c r="M26" i="9"/>
  <c r="E39" i="11"/>
  <c r="D64" i="13" s="1"/>
  <c r="E31" i="9"/>
  <c r="C60"/>
  <c r="N22"/>
  <c r="D91" i="13"/>
  <c r="F44" i="11"/>
  <c r="E69" i="13" s="1"/>
  <c r="E32" i="11"/>
  <c r="D57" i="13" s="1"/>
  <c r="C76"/>
  <c r="D45" i="9"/>
  <c r="O31" i="4"/>
  <c r="C17" i="9"/>
  <c r="C121" i="13"/>
  <c r="D43" i="9"/>
  <c r="F35" i="11"/>
  <c r="E60" i="13" s="1"/>
  <c r="F41" i="9"/>
  <c r="L31" i="4"/>
  <c r="M29" i="9"/>
  <c r="D51" i="13"/>
  <c r="F42" i="4"/>
  <c r="O53"/>
  <c r="E36" i="11"/>
  <c r="D61" i="13" s="1"/>
  <c r="N59" i="4"/>
  <c r="N65"/>
  <c r="C87" i="9"/>
  <c r="C34" i="11"/>
  <c r="F27" i="4"/>
  <c r="F38" i="9"/>
  <c r="O70" i="4"/>
  <c r="L24" i="9"/>
  <c r="E57"/>
  <c r="N25" i="4"/>
  <c r="N61"/>
  <c r="F56" i="9"/>
  <c r="F40" i="4"/>
  <c r="C48" i="13"/>
  <c r="D31" i="4"/>
  <c r="F17" i="9"/>
  <c r="O22"/>
  <c r="O61" i="4"/>
  <c r="E121" i="13"/>
  <c r="D42" i="9"/>
  <c r="M58" i="4"/>
  <c r="C49" i="13"/>
  <c r="C35" i="9"/>
  <c r="L69" i="4"/>
  <c r="L28" i="13"/>
  <c r="L17"/>
  <c r="L7"/>
  <c r="L33" i="11"/>
  <c r="F58" i="13"/>
  <c r="F51"/>
  <c r="F88"/>
  <c r="L45" i="11"/>
  <c r="F54" i="13"/>
  <c r="F67"/>
  <c r="F55"/>
  <c r="K5"/>
  <c r="L49"/>
  <c r="L65"/>
  <c r="L36"/>
  <c r="L52"/>
  <c r="L68"/>
  <c r="L120"/>
  <c r="L109"/>
  <c r="L118"/>
  <c r="L102"/>
  <c r="L107"/>
  <c r="L38"/>
  <c r="L70"/>
  <c r="L103"/>
  <c r="L35"/>
  <c r="L67"/>
  <c r="K162"/>
  <c r="K158"/>
  <c r="K154"/>
  <c r="K150"/>
  <c r="K144"/>
  <c r="K140"/>
  <c r="K136"/>
  <c r="K132"/>
  <c r="K128"/>
  <c r="K124"/>
  <c r="K100"/>
  <c r="K99"/>
  <c r="K98"/>
  <c r="K97"/>
  <c r="K93"/>
  <c r="K89"/>
  <c r="K85"/>
  <c r="K81"/>
  <c r="K77"/>
  <c r="K73"/>
  <c r="K71"/>
  <c r="K70"/>
  <c r="K69"/>
  <c r="K68"/>
  <c r="K67"/>
  <c r="L66"/>
  <c r="K55"/>
  <c r="K54"/>
  <c r="K53"/>
  <c r="K52"/>
  <c r="K51"/>
  <c r="L50"/>
  <c r="K43"/>
  <c r="K42"/>
  <c r="K36"/>
  <c r="K35"/>
  <c r="L34"/>
  <c r="K33"/>
  <c r="K32"/>
  <c r="K28"/>
  <c r="K24"/>
  <c r="K20"/>
  <c r="K16"/>
  <c r="K12"/>
  <c r="K8"/>
  <c r="K4"/>
  <c r="L100"/>
  <c r="L71"/>
  <c r="L55"/>
  <c r="L42"/>
  <c r="L41"/>
  <c r="L57"/>
  <c r="L44"/>
  <c r="L60"/>
  <c r="L104"/>
  <c r="L117"/>
  <c r="L101"/>
  <c r="L110"/>
  <c r="L54"/>
  <c r="L51"/>
  <c r="L99"/>
  <c r="L33"/>
  <c r="K164"/>
  <c r="K160"/>
  <c r="K156"/>
  <c r="K152"/>
  <c r="K148"/>
  <c r="K146"/>
  <c r="K142"/>
  <c r="K138"/>
  <c r="K134"/>
  <c r="K130"/>
  <c r="K126"/>
  <c r="K122"/>
  <c r="K121"/>
  <c r="K120"/>
  <c r="K119"/>
  <c r="K118"/>
  <c r="K117"/>
  <c r="L116"/>
  <c r="K95"/>
  <c r="K91"/>
  <c r="K87"/>
  <c r="K83"/>
  <c r="K79"/>
  <c r="K75"/>
  <c r="K63"/>
  <c r="K62"/>
  <c r="K61"/>
  <c r="K60"/>
  <c r="K59"/>
  <c r="L58"/>
  <c r="K47"/>
  <c r="K46"/>
  <c r="K45"/>
  <c r="K40"/>
  <c r="K39"/>
  <c r="K38"/>
  <c r="K30"/>
  <c r="K26"/>
  <c r="K22"/>
  <c r="K18"/>
  <c r="K14"/>
  <c r="K10"/>
  <c r="K6"/>
  <c r="L37"/>
  <c r="L53"/>
  <c r="L69"/>
  <c r="L40"/>
  <c r="L56"/>
  <c r="L72"/>
  <c r="L121"/>
  <c r="L105"/>
  <c r="L114"/>
  <c r="L98"/>
  <c r="L115"/>
  <c r="L46"/>
  <c r="L111"/>
  <c r="L119"/>
  <c r="L43"/>
  <c r="K163"/>
  <c r="K159"/>
  <c r="K155"/>
  <c r="K151"/>
  <c r="K147"/>
  <c r="K145"/>
  <c r="K141"/>
  <c r="K137"/>
  <c r="K133"/>
  <c r="K129"/>
  <c r="K125"/>
  <c r="K94"/>
  <c r="K90"/>
  <c r="K86"/>
  <c r="K82"/>
  <c r="K78"/>
  <c r="K74"/>
  <c r="K66"/>
  <c r="K65"/>
  <c r="K64"/>
  <c r="L63"/>
  <c r="K50"/>
  <c r="K49"/>
  <c r="K48"/>
  <c r="L47"/>
  <c r="K44"/>
  <c r="K37"/>
  <c r="K34"/>
  <c r="K29"/>
  <c r="K25"/>
  <c r="K17"/>
  <c r="K13"/>
  <c r="K9"/>
  <c r="E43" l="1"/>
  <c r="E92"/>
  <c r="E84"/>
  <c r="D90"/>
  <c r="E75"/>
  <c r="E83"/>
  <c r="E80"/>
  <c r="C80"/>
  <c r="D74"/>
  <c r="E88"/>
  <c r="C90"/>
  <c r="C75"/>
  <c r="C73"/>
  <c r="D73"/>
  <c r="C101"/>
  <c r="E102"/>
  <c r="E118"/>
  <c r="D112"/>
  <c r="E105"/>
  <c r="E115"/>
  <c r="C113"/>
  <c r="D118"/>
  <c r="E116"/>
  <c r="C116"/>
  <c r="D107"/>
  <c r="C109"/>
  <c r="E100"/>
  <c r="E111"/>
  <c r="D104"/>
  <c r="C108"/>
  <c r="E113"/>
  <c r="C114"/>
  <c r="D115"/>
  <c r="D117"/>
  <c r="C118"/>
  <c r="E117"/>
  <c r="D101"/>
  <c r="E101"/>
  <c r="D111"/>
  <c r="E107"/>
  <c r="E41"/>
  <c r="C104"/>
  <c r="D40"/>
  <c r="C39"/>
  <c r="E98"/>
  <c r="E73"/>
  <c r="D84"/>
  <c r="C40"/>
  <c r="E44"/>
  <c r="C44"/>
  <c r="D43"/>
  <c r="C42"/>
  <c r="D42"/>
  <c r="E45"/>
  <c r="E39"/>
  <c r="C43"/>
  <c r="D44"/>
  <c r="C45"/>
  <c r="D39"/>
  <c r="C37"/>
  <c r="E37"/>
  <c r="E42"/>
  <c r="D45"/>
  <c r="E36"/>
  <c r="D37"/>
  <c r="D41"/>
  <c r="C35"/>
  <c r="E40"/>
  <c r="C41"/>
  <c r="D36"/>
  <c r="C36"/>
  <c r="C84"/>
  <c r="C107"/>
  <c r="E87"/>
  <c r="E34"/>
  <c r="D35"/>
  <c r="D87"/>
  <c r="D110"/>
  <c r="E35"/>
  <c r="C34"/>
  <c r="E33"/>
  <c r="D33"/>
  <c r="D34"/>
  <c r="C33"/>
  <c r="D86"/>
  <c r="C86"/>
  <c r="D83"/>
  <c r="D77"/>
  <c r="D106"/>
  <c r="E74"/>
  <c r="C77"/>
  <c r="C74"/>
  <c r="C87"/>
  <c r="E77"/>
  <c r="C99"/>
  <c r="C81"/>
  <c r="C102"/>
  <c r="E109"/>
  <c r="C103"/>
  <c r="D81"/>
  <c r="D75"/>
  <c r="D98"/>
  <c r="E110"/>
  <c r="C106"/>
  <c r="D100"/>
  <c r="D102"/>
  <c r="C110"/>
  <c r="D76"/>
  <c r="D82"/>
  <c r="C82"/>
  <c r="E76"/>
  <c r="C78"/>
  <c r="D78"/>
  <c r="E47"/>
  <c r="E86"/>
  <c r="E137"/>
  <c r="C127"/>
  <c r="D138"/>
  <c r="C129"/>
  <c r="E132"/>
  <c r="D131"/>
  <c r="D145"/>
  <c r="C134"/>
  <c r="E135"/>
  <c r="C131"/>
  <c r="E140"/>
  <c r="D135"/>
  <c r="E125"/>
  <c r="E128"/>
  <c r="E138"/>
  <c r="E134"/>
  <c r="E144"/>
  <c r="C140"/>
  <c r="D130"/>
  <c r="D140"/>
  <c r="E130"/>
  <c r="D127"/>
  <c r="D126"/>
  <c r="D139"/>
  <c r="C136"/>
  <c r="D136"/>
  <c r="E126"/>
  <c r="E131"/>
  <c r="D141"/>
  <c r="D123"/>
  <c r="E124"/>
  <c r="C144"/>
  <c r="C143"/>
  <c r="E141"/>
  <c r="E133"/>
  <c r="E127"/>
  <c r="C124"/>
  <c r="D124"/>
  <c r="E142"/>
  <c r="D143"/>
  <c r="E146"/>
  <c r="C145"/>
  <c r="C137"/>
  <c r="E145"/>
  <c r="D134"/>
  <c r="D129"/>
  <c r="D125"/>
  <c r="C123"/>
  <c r="C126"/>
  <c r="C138"/>
  <c r="E143"/>
  <c r="C133"/>
  <c r="E139"/>
  <c r="C139"/>
  <c r="E136"/>
  <c r="C125"/>
  <c r="C142"/>
  <c r="D146"/>
  <c r="D132"/>
  <c r="C128"/>
  <c r="D128"/>
  <c r="C146"/>
  <c r="C141"/>
  <c r="C135"/>
  <c r="D137"/>
  <c r="D144"/>
  <c r="D142"/>
  <c r="C132"/>
  <c r="C130"/>
  <c r="D133"/>
  <c r="E129"/>
  <c r="E112"/>
  <c r="F136" l="1"/>
  <c r="F128"/>
  <c r="F132"/>
  <c r="F123"/>
  <c r="F141"/>
  <c r="E123"/>
  <c r="F139"/>
  <c r="F129"/>
  <c r="F138"/>
  <c r="F143"/>
  <c r="F140"/>
  <c r="F130"/>
  <c r="F145"/>
  <c r="F124"/>
  <c r="F126"/>
  <c r="F137"/>
  <c r="F142"/>
  <c r="F146"/>
  <c r="F125"/>
  <c r="F131"/>
  <c r="F144"/>
  <c r="F135"/>
  <c r="F127"/>
  <c r="F133"/>
  <c r="F134"/>
  <c r="D13" l="1"/>
  <c r="C5"/>
  <c r="E7"/>
  <c r="E17"/>
  <c r="E10"/>
  <c r="D19"/>
  <c r="E15"/>
  <c r="C29"/>
  <c r="D30"/>
  <c r="D9"/>
  <c r="D22"/>
  <c r="E24"/>
  <c r="E13"/>
  <c r="D6"/>
  <c r="E30"/>
  <c r="E20"/>
  <c r="D21"/>
  <c r="C18"/>
  <c r="C3"/>
  <c r="D7"/>
  <c r="D10"/>
  <c r="C26"/>
  <c r="C22"/>
  <c r="D15"/>
  <c r="E26"/>
  <c r="E25"/>
  <c r="C17"/>
  <c r="D18"/>
  <c r="D23"/>
  <c r="C4"/>
  <c r="E8"/>
  <c r="D12"/>
  <c r="D24"/>
  <c r="D25"/>
  <c r="D27"/>
  <c r="E16"/>
  <c r="C28"/>
  <c r="D17"/>
  <c r="E27"/>
  <c r="E22"/>
  <c r="D28"/>
  <c r="D5"/>
  <c r="E5"/>
  <c r="D20"/>
  <c r="C24"/>
  <c r="C13"/>
  <c r="C6"/>
  <c r="D11"/>
  <c r="E18"/>
  <c r="E6"/>
  <c r="C12"/>
  <c r="E4"/>
  <c r="C16"/>
  <c r="C19"/>
  <c r="C14"/>
  <c r="C15"/>
  <c r="E14"/>
  <c r="D29"/>
  <c r="E28"/>
  <c r="C10"/>
  <c r="E29"/>
  <c r="C23"/>
  <c r="D26"/>
  <c r="D8"/>
  <c r="C21"/>
  <c r="C30"/>
  <c r="C7"/>
  <c r="E9"/>
  <c r="D4"/>
  <c r="C25"/>
  <c r="D16"/>
  <c r="C9"/>
  <c r="C20"/>
  <c r="D3"/>
  <c r="E11"/>
  <c r="E12"/>
  <c r="C8"/>
  <c r="E21"/>
  <c r="D14"/>
  <c r="C11"/>
  <c r="C27"/>
  <c r="E23"/>
  <c r="E19"/>
  <c r="F32" l="1"/>
  <c r="F31"/>
  <c r="F17"/>
  <c r="F16"/>
  <c r="F3"/>
  <c r="F27"/>
  <c r="F9"/>
  <c r="F18"/>
  <c r="F28"/>
  <c r="F12"/>
  <c r="E3"/>
  <c r="F13"/>
  <c r="F22"/>
  <c r="F26"/>
  <c r="F11"/>
  <c r="F24"/>
  <c r="F4"/>
  <c r="F14"/>
  <c r="F7"/>
  <c r="F25"/>
  <c r="F5"/>
  <c r="F8"/>
  <c r="F20"/>
  <c r="F10"/>
  <c r="F21"/>
  <c r="F29"/>
  <c r="F15"/>
  <c r="F19"/>
  <c r="F6"/>
  <c r="F30"/>
  <c r="F23"/>
</calcChain>
</file>

<file path=xl/sharedStrings.xml><?xml version="1.0" encoding="utf-8"?>
<sst xmlns="http://schemas.openxmlformats.org/spreadsheetml/2006/main" count="3294" uniqueCount="583">
  <si>
    <t>Baş Hakem</t>
  </si>
  <si>
    <t>Lider</t>
  </si>
  <si>
    <t>Sekreter</t>
  </si>
  <si>
    <t>Hakem</t>
  </si>
  <si>
    <t>Müsabaka 
Direktörü</t>
  </si>
  <si>
    <t xml:space="preserve">Tarih-Saat </t>
  </si>
  <si>
    <t>SIRA NO</t>
  </si>
  <si>
    <t>ADI VE SOYADI</t>
  </si>
  <si>
    <t>SONUÇ</t>
  </si>
  <si>
    <t>KLASMAN</t>
  </si>
  <si>
    <t>BRANŞ</t>
  </si>
  <si>
    <t>Sıra No</t>
  </si>
  <si>
    <t>Doğum Tarihi</t>
  </si>
  <si>
    <t>Adı ve Soyadı</t>
  </si>
  <si>
    <t>Derece</t>
  </si>
  <si>
    <t>1. SERİ</t>
  </si>
  <si>
    <t>2. SERİ</t>
  </si>
  <si>
    <t>3. SERİ</t>
  </si>
  <si>
    <t>Müsabakalar Direktörü</t>
  </si>
  <si>
    <t>DOĞUM TARİHİ</t>
  </si>
  <si>
    <t>A  T  L  A  M  A  L  A  R</t>
  </si>
  <si>
    <t>Müsabaka Direktörü</t>
  </si>
  <si>
    <t>İLİ-KULÜBÜ</t>
  </si>
  <si>
    <t>S.N.</t>
  </si>
  <si>
    <t>ADI SOYADI</t>
  </si>
  <si>
    <t>DERECE</t>
  </si>
  <si>
    <t>Seri Geliş</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</si>
  <si>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</si>
  <si>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</si>
  <si>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</si>
  <si>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</si>
  <si>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</si>
  <si>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</si>
  <si>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</si>
  <si>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</si>
  <si>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</si>
  <si>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</si>
  <si>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</si>
  <si>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</si>
  <si>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</si>
  <si>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</si>
  <si>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</si>
  <si>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</si>
  <si>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</si>
  <si>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4. SERİ</t>
  </si>
  <si>
    <t>İLİ</t>
  </si>
  <si>
    <t>BARAJ DERECESİ</t>
  </si>
  <si>
    <t>EN İYİ DERECESİ</t>
  </si>
  <si>
    <t>UZUN</t>
  </si>
  <si>
    <t>YÜKSEK</t>
  </si>
  <si>
    <t>GÖĞÜS NO</t>
  </si>
  <si>
    <t>Göğüs No</t>
  </si>
  <si>
    <t>Formül</t>
  </si>
  <si>
    <t>REKOR</t>
  </si>
  <si>
    <t>Yarışma Adı :</t>
  </si>
  <si>
    <t>Yarışmanın Yapıldığı İl :</t>
  </si>
  <si>
    <t>Kategori :</t>
  </si>
  <si>
    <t>Tarih :</t>
  </si>
  <si>
    <t>Yarışma Bilgileri</t>
  </si>
  <si>
    <t>Katılan Sporcu Sayısı :</t>
  </si>
  <si>
    <t>Kayıt Listesi</t>
  </si>
  <si>
    <t>1.GÜN</t>
  </si>
  <si>
    <t>2.GÜN</t>
  </si>
  <si>
    <r>
      <t xml:space="preserve">Doğum Tarihi
</t>
    </r>
    <r>
      <rPr>
        <sz val="10"/>
        <color indexed="56"/>
        <rFont val="Cambria"/>
        <family val="1"/>
        <charset val="162"/>
      </rPr>
      <t>Gün/Ay/Yıl</t>
    </r>
  </si>
  <si>
    <t>Tarih-Saat :</t>
  </si>
  <si>
    <t>Tarih-Saat  :</t>
  </si>
  <si>
    <t>Yarışma :</t>
  </si>
  <si>
    <t xml:space="preserve">Kategori :      </t>
  </si>
  <si>
    <t xml:space="preserve">Kategori : </t>
  </si>
  <si>
    <r>
      <t xml:space="preserve">DOĞUM TARİHİ
</t>
    </r>
    <r>
      <rPr>
        <sz val="8"/>
        <color indexed="56"/>
        <rFont val="Cambria"/>
        <family val="1"/>
        <charset val="162"/>
      </rPr>
      <t>Gün/Ay/Yıl</t>
    </r>
  </si>
  <si>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</si>
  <si>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</si>
  <si>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</si>
  <si>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</si>
  <si>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</si>
  <si>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</si>
  <si>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</si>
  <si>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</si>
  <si>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</si>
  <si>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</si>
  <si>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</si>
  <si>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</si>
  <si>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</si>
  <si>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t>TC NO</t>
  </si>
  <si>
    <t>Yüksek-1</t>
  </si>
  <si>
    <t>Yüksek-2</t>
  </si>
  <si>
    <t>Yüksek-3</t>
  </si>
  <si>
    <t>Yüksek-4</t>
  </si>
  <si>
    <t>Yüksek-5</t>
  </si>
  <si>
    <t>Yüksek-6</t>
  </si>
  <si>
    <t>Yüksek-7</t>
  </si>
  <si>
    <t>Yüksek-8</t>
  </si>
  <si>
    <t>Yüksek-9</t>
  </si>
  <si>
    <t>Yüksek-10</t>
  </si>
  <si>
    <t>Yüksek-11</t>
  </si>
  <si>
    <t>Yüksek-12</t>
  </si>
  <si>
    <t>Yüksek-13</t>
  </si>
  <si>
    <t>Yüksek-14</t>
  </si>
  <si>
    <t>Yüksek-15</t>
  </si>
  <si>
    <t>Yüksek-16</t>
  </si>
  <si>
    <t>Yüksek-17</t>
  </si>
  <si>
    <t>Yüksek-18</t>
  </si>
  <si>
    <t>Yüksek-19</t>
  </si>
  <si>
    <t>Yüksek-20</t>
  </si>
  <si>
    <t>Yüksek-21</t>
  </si>
  <si>
    <t>Yüksek-22</t>
  </si>
  <si>
    <t>Yüksek-23</t>
  </si>
  <si>
    <t>Yüksek-24</t>
  </si>
  <si>
    <t>Yüksek-25</t>
  </si>
  <si>
    <r>
      <rPr>
        <b/>
        <sz val="9"/>
        <color indexed="9"/>
        <rFont val="Cambria"/>
        <family val="1"/>
        <charset val="162"/>
      </rPr>
      <t>Rüzgar</t>
    </r>
    <r>
      <rPr>
        <b/>
        <sz val="9"/>
        <color indexed="8"/>
        <rFont val="Cambria"/>
        <family val="1"/>
        <charset val="162"/>
      </rPr>
      <t xml:space="preserve">
ATMA KG.</t>
    </r>
  </si>
  <si>
    <t>SERİ</t>
  </si>
  <si>
    <t>KULVAR</t>
  </si>
  <si>
    <t>ATMA-ATLAMA SIRASI</t>
  </si>
  <si>
    <t>YARIŞACAĞI 
BRANŞ</t>
  </si>
  <si>
    <t>PUAN</t>
  </si>
  <si>
    <t>Gençlik ve Spor Bakanlığı
Spor Genel Müdürlüğü
Spor Faaliyetleri Daire Başkanlığı</t>
  </si>
  <si>
    <t>100 Metre</t>
  </si>
  <si>
    <t>Fırlatma Topu</t>
  </si>
  <si>
    <t>Uzun Atlama</t>
  </si>
  <si>
    <t>4x100 Metre</t>
  </si>
  <si>
    <t>100M</t>
  </si>
  <si>
    <t>FIRLATMA</t>
  </si>
  <si>
    <t>4X100M</t>
  </si>
  <si>
    <t>100M-1-1</t>
  </si>
  <si>
    <t>100M-1-2</t>
  </si>
  <si>
    <t>100M-1-3</t>
  </si>
  <si>
    <t>100M-1-4</t>
  </si>
  <si>
    <t>100M-1-5</t>
  </si>
  <si>
    <t>100M-1-6</t>
  </si>
  <si>
    <t>100M-1-7</t>
  </si>
  <si>
    <t>100M-1-8</t>
  </si>
  <si>
    <t>100M-2-1</t>
  </si>
  <si>
    <t>100M-2-2</t>
  </si>
  <si>
    <t>100M-2-3</t>
  </si>
  <si>
    <t>100M-2-4</t>
  </si>
  <si>
    <t>100M-2-5</t>
  </si>
  <si>
    <t>100M-2-6</t>
  </si>
  <si>
    <t>100M-2-7</t>
  </si>
  <si>
    <t>100M-2-8</t>
  </si>
  <si>
    <t>100M-3-1</t>
  </si>
  <si>
    <t>100M-3-2</t>
  </si>
  <si>
    <t>100M-3-3</t>
  </si>
  <si>
    <t>100M-3-4</t>
  </si>
  <si>
    <t>100M-3-5</t>
  </si>
  <si>
    <t>100M-3-6</t>
  </si>
  <si>
    <t>100M-3-7</t>
  </si>
  <si>
    <t>100M-3-8</t>
  </si>
  <si>
    <t>100M-4-1</t>
  </si>
  <si>
    <t>100M-4-2</t>
  </si>
  <si>
    <t>100M-4-3</t>
  </si>
  <si>
    <t>100M-4-4</t>
  </si>
  <si>
    <t>100M-4-5</t>
  </si>
  <si>
    <t>100M-4-6</t>
  </si>
  <si>
    <t>100M-4-7</t>
  </si>
  <si>
    <t>100M-4-8</t>
  </si>
  <si>
    <t>OKULU</t>
  </si>
  <si>
    <t>Okulu</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</si>
  <si>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</si>
  <si>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</si>
  <si>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</si>
  <si>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</si>
  <si>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</si>
  <si>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</si>
  <si>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</si>
  <si>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</si>
  <si>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</si>
  <si>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</si>
  <si>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</si>
  <si>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</si>
  <si>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</si>
  <si>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</si>
  <si>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</si>
  <si>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</si>
  <si>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</si>
  <si>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</si>
  <si>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</si>
  <si>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</si>
  <si>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UZUN-21</t>
  </si>
  <si>
    <t>UZUN-22</t>
  </si>
  <si>
    <t>UZUN-23</t>
  </si>
  <si>
    <t>UZUN-24</t>
  </si>
  <si>
    <t>UZUN-25</t>
  </si>
  <si>
    <t>UZUN-26</t>
  </si>
  <si>
    <t>UZUN-27</t>
  </si>
  <si>
    <t>UZUN-28</t>
  </si>
  <si>
    <t>UZUN-29</t>
  </si>
  <si>
    <t>UZUN-30</t>
  </si>
  <si>
    <t>UZUN-31</t>
  </si>
  <si>
    <t>UZUN-32</t>
  </si>
  <si>
    <t>UZUN-33</t>
  </si>
  <si>
    <t>UZUN-34</t>
  </si>
  <si>
    <t>UZUN-35</t>
  </si>
  <si>
    <t>UZUN-36</t>
  </si>
  <si>
    <t>UZUN-37</t>
  </si>
  <si>
    <t>UZUN-38</t>
  </si>
  <si>
    <t>UZUN-39</t>
  </si>
  <si>
    <t>UZUN-40</t>
  </si>
  <si>
    <t>FIRLATMA-1</t>
  </si>
  <si>
    <t>FIRLATMA-2</t>
  </si>
  <si>
    <t>FIRLATMA-3</t>
  </si>
  <si>
    <t>FIRLATMA-4</t>
  </si>
  <si>
    <t>FIRLATMA-5</t>
  </si>
  <si>
    <t>FIRLATMA-6</t>
  </si>
  <si>
    <t>FIRLATMA-7</t>
  </si>
  <si>
    <t>FIRLATMA-8</t>
  </si>
  <si>
    <t>FIRLATMA-9</t>
  </si>
  <si>
    <t>FIRLATMA-10</t>
  </si>
  <si>
    <t>FIRLATMA-11</t>
  </si>
  <si>
    <t>FIRLATMA-12</t>
  </si>
  <si>
    <t>FIRLATMA-13</t>
  </si>
  <si>
    <t>FIRLATMA-14</t>
  </si>
  <si>
    <t>FIRLATMA-15</t>
  </si>
  <si>
    <t>FIRLATMA-16</t>
  </si>
  <si>
    <t>FIRLATMA-17</t>
  </si>
  <si>
    <t>FIRLATMA-18</t>
  </si>
  <si>
    <t>FIRLATMA-19</t>
  </si>
  <si>
    <t>FIRLATMA-20</t>
  </si>
  <si>
    <t>FIRLATMA-21</t>
  </si>
  <si>
    <t>FIRLATMA-22</t>
  </si>
  <si>
    <t>FIRLATMA-23</t>
  </si>
  <si>
    <t>FIRLATMA-24</t>
  </si>
  <si>
    <t>FIRLATMA-25</t>
  </si>
  <si>
    <t>FIRLATMA-26</t>
  </si>
  <si>
    <t>FIRLATMA-27</t>
  </si>
  <si>
    <t>FIRLATMA-28</t>
  </si>
  <si>
    <t>FIRLATMA-29</t>
  </si>
  <si>
    <t>FIRLATMA-30</t>
  </si>
  <si>
    <t>FIRLATMA-31</t>
  </si>
  <si>
    <t>FIRLATMA-32</t>
  </si>
  <si>
    <t>FIRLATMA-33</t>
  </si>
  <si>
    <t>FIRLATMA-34</t>
  </si>
  <si>
    <t>FIRLATMA-35</t>
  </si>
  <si>
    <t>FIRLATMA-36</t>
  </si>
  <si>
    <t>FIRLATMA-37</t>
  </si>
  <si>
    <t>FIRLATMA-38</t>
  </si>
  <si>
    <t>FIRLATMA-39</t>
  </si>
  <si>
    <t>FIRLATMA-40</t>
  </si>
  <si>
    <t>4X100M-1-1</t>
  </si>
  <si>
    <t>4X100M-1-2</t>
  </si>
  <si>
    <t>4X100M-1-3</t>
  </si>
  <si>
    <t>4X100M-1-4</t>
  </si>
  <si>
    <t>4X100M-1-5</t>
  </si>
  <si>
    <t>4X100M-1-6</t>
  </si>
  <si>
    <t>4X100M-1-7</t>
  </si>
  <si>
    <t>4X100M-1-8</t>
  </si>
  <si>
    <t>4X100M-2-1</t>
  </si>
  <si>
    <t>4X100M-2-2</t>
  </si>
  <si>
    <t>4X100M-2-3</t>
  </si>
  <si>
    <t>4X100M-2-4</t>
  </si>
  <si>
    <t>4X100M-2-5</t>
  </si>
  <si>
    <t>4X100M-2-6</t>
  </si>
  <si>
    <t>4X100M-2-7</t>
  </si>
  <si>
    <t>4X100M-2-8</t>
  </si>
  <si>
    <t>Genel Puan Durumu</t>
  </si>
  <si>
    <t>100 METRE</t>
  </si>
  <si>
    <t>Start Kontrol</t>
  </si>
  <si>
    <t>YÜKSEK ATLAMA</t>
  </si>
  <si>
    <t>FIRLATMA TOPU</t>
  </si>
  <si>
    <t>UZUN ATLAMA</t>
  </si>
  <si>
    <t>4X100 METRE</t>
  </si>
  <si>
    <t>GENEL PUAN TABLOSU</t>
  </si>
  <si>
    <t>SIRA</t>
  </si>
  <si>
    <t>2.GÜN PUAN</t>
  </si>
  <si>
    <t>GENEL PUAN</t>
  </si>
  <si>
    <t>Puan</t>
  </si>
  <si>
    <t>Küçük Erkek</t>
  </si>
  <si>
    <t>1000M-1-1</t>
  </si>
  <si>
    <t>1000M-1-2</t>
  </si>
  <si>
    <t>1000M-1-3</t>
  </si>
  <si>
    <t>1000M-1-4</t>
  </si>
  <si>
    <t>1000M-1-5</t>
  </si>
  <si>
    <t>1000M-1-6</t>
  </si>
  <si>
    <t>1000M-1-7</t>
  </si>
  <si>
    <t>1000M-1-8</t>
  </si>
  <si>
    <t>1000M-1-9</t>
  </si>
  <si>
    <t>1000M-1-10</t>
  </si>
  <si>
    <t>1000M-1-11</t>
  </si>
  <si>
    <t>1000M-1-12</t>
  </si>
  <si>
    <t>1000M-2-1</t>
  </si>
  <si>
    <t>1000M-2-2</t>
  </si>
  <si>
    <t>1000M-2-3</t>
  </si>
  <si>
    <t>1000M-2-4</t>
  </si>
  <si>
    <t>1000M-2-5</t>
  </si>
  <si>
    <t>1000M-2-6</t>
  </si>
  <si>
    <t>1000M-2-7</t>
  </si>
  <si>
    <t>1000M-2-8</t>
  </si>
  <si>
    <t>1000M-2-9</t>
  </si>
  <si>
    <t>1000M-2-10</t>
  </si>
  <si>
    <t>1000M-2-11</t>
  </si>
  <si>
    <t>1000M-2-12</t>
  </si>
  <si>
    <t>1000M-3-1</t>
  </si>
  <si>
    <t>1000M-3-2</t>
  </si>
  <si>
    <t>1000M-3-3</t>
  </si>
  <si>
    <t>1000M-3-4</t>
  </si>
  <si>
    <t>1000M-3-5</t>
  </si>
  <si>
    <t>1000M-3-6</t>
  </si>
  <si>
    <t>1000M-3-7</t>
  </si>
  <si>
    <t>1000M-3-8</t>
  </si>
  <si>
    <t>1000M-3-9</t>
  </si>
  <si>
    <t>1000M-3-10</t>
  </si>
  <si>
    <t>1000M-3-11</t>
  </si>
  <si>
    <t>1000M-3-12</t>
  </si>
  <si>
    <t>1000M-4-1</t>
  </si>
  <si>
    <t>1000M-4-2</t>
  </si>
  <si>
    <t>1000M-4-3</t>
  </si>
  <si>
    <t>1000M-4-4</t>
  </si>
  <si>
    <t>1000M-4-5</t>
  </si>
  <si>
    <t>1000M-4-6</t>
  </si>
  <si>
    <t>1000M-4-7</t>
  </si>
  <si>
    <t>1000M-4-8</t>
  </si>
  <si>
    <t>1000M-4-9</t>
  </si>
  <si>
    <t>1000M-4-10</t>
  </si>
  <si>
    <t>1000M-4-11</t>
  </si>
  <si>
    <t>1000M-4-12</t>
  </si>
  <si>
    <t>1000 Metre</t>
  </si>
  <si>
    <t>1000M</t>
  </si>
  <si>
    <t>1000 METRE</t>
  </si>
  <si>
    <t>1.GÜN KÜÇÜK ERKEK START LİSTELERİ</t>
  </si>
  <si>
    <t>2.GÜN KÜÇÜK  ERKEK  START LİSTELERİ</t>
  </si>
  <si>
    <t>PİST</t>
  </si>
  <si>
    <t>İLİ-OKULU</t>
  </si>
  <si>
    <t>RÜZGAR</t>
  </si>
  <si>
    <t>Rüzgar:</t>
  </si>
  <si>
    <t>A  T  M  A  L  A  R</t>
  </si>
  <si>
    <t>ATMA VE ATLAMALAR</t>
  </si>
  <si>
    <t>DNS</t>
  </si>
  <si>
    <t>NM</t>
  </si>
  <si>
    <t>DQ</t>
  </si>
  <si>
    <t>KOŞULAR</t>
  </si>
  <si>
    <t>DNF</t>
  </si>
  <si>
    <t>dnf</t>
  </si>
  <si>
    <t>KÜÇÜK ERKEKLER PUAN TABLOSU</t>
  </si>
  <si>
    <t xml:space="preserve"> PUAN</t>
  </si>
  <si>
    <t>1</t>
  </si>
  <si>
    <t>2</t>
  </si>
  <si>
    <t>3</t>
  </si>
  <si>
    <t>4</t>
  </si>
  <si>
    <t>5</t>
  </si>
  <si>
    <t>6</t>
  </si>
  <si>
    <t>7</t>
  </si>
  <si>
    <t>8</t>
  </si>
  <si>
    <t/>
  </si>
  <si>
    <t>DOĞAN AKBAŞ</t>
  </si>
  <si>
    <t>AGRI-15 NİSAN O.O</t>
  </si>
  <si>
    <t xml:space="preserve">
YUNUS YALÇIN
</t>
  </si>
  <si>
    <t>M.VEFA AYDEMİR</t>
  </si>
  <si>
    <t>YUNUS AKKAN</t>
  </si>
  <si>
    <t>METİN YILDIRIM</t>
  </si>
  <si>
    <t>UMUT DOĞAN</t>
  </si>
  <si>
    <t>KOCAELİ -AHMET ZEKİ BÜYÜKKUŞOĞLU</t>
  </si>
  <si>
    <t>MURAT GÜN</t>
  </si>
  <si>
    <t>DOGUKAN NALBAT</t>
  </si>
  <si>
    <t>ABDURRAHMAN ÇETİN</t>
  </si>
  <si>
    <t>İDRİS CAN DEMİR</t>
  </si>
  <si>
    <t>01.01.2002</t>
  </si>
  <si>
    <t>ŞAFAK  KARSAVRAN</t>
  </si>
  <si>
    <t>ANKARA- ATATÜRK ORTAOKULU</t>
  </si>
  <si>
    <t>ONURALP GÖRMEZ</t>
  </si>
  <si>
    <t>SEFA ENES ÇOLAKOĞLU</t>
  </si>
  <si>
    <t>ÖMER MERT KAYNAR</t>
  </si>
  <si>
    <t>GÖRKEM ERCAN</t>
  </si>
  <si>
    <t>FATİH ÇALIŞKAN</t>
  </si>
  <si>
    <t>İSTANBUL-ÖZEL BAKIRKÖY FATİH ORTAOKULU</t>
  </si>
  <si>
    <t>MUHAMMET FARUK KARATAŞ</t>
  </si>
  <si>
    <t>TAHA ÇALIŞKAN</t>
  </si>
  <si>
    <t xml:space="preserve">MEHMET SUHAN UÇAR   </t>
  </si>
  <si>
    <t xml:space="preserve">    TAHA ÇALIŞKAN   </t>
  </si>
  <si>
    <t>METEHAN BOZOĞLU</t>
  </si>
  <si>
    <t>BURSA-ÜÇEVLER ŞEHİT FAİK GÖKÇEN ORTA OKULU</t>
  </si>
  <si>
    <t>BARTU AYDOĞAN</t>
  </si>
  <si>
    <t>MİRSAT KADİR KUTLU</t>
  </si>
  <si>
    <t>BARIŞAY YILDIZ</t>
  </si>
  <si>
    <t>KAAN ÇOBAN</t>
  </si>
  <si>
    <t>ESKİŞEHİR - SAMİ SİPAHİ ORTAOKULU</t>
  </si>
  <si>
    <t>EMİRHAN KAHRAMAN</t>
  </si>
  <si>
    <t>UĞUR KARTAL</t>
  </si>
  <si>
    <t>MUHAMMET BERKE YAVUZ</t>
  </si>
  <si>
    <t>MEHMET ÇARBOĞA</t>
  </si>
  <si>
    <t>EFKAN KESKİN</t>
  </si>
  <si>
    <t>01,01,2002</t>
  </si>
  <si>
    <t>Hazar HALAÇ</t>
  </si>
  <si>
    <t>KAYSERİ-AMBAR ORTAOKULU</t>
  </si>
  <si>
    <t>25,05,2002</t>
  </si>
  <si>
    <t>Ömer GÜRKAN</t>
  </si>
  <si>
    <t>25,04,2002</t>
  </si>
  <si>
    <t>Vedat KIZILKAYA</t>
  </si>
  <si>
    <t>09,06,2002</t>
  </si>
  <si>
    <t>Mustafa EFE</t>
  </si>
  <si>
    <t>04,03,2002</t>
  </si>
  <si>
    <t>Muhammed Furkan GEVKER</t>
  </si>
  <si>
    <t>ATAKAN CEMOĞLU</t>
  </si>
  <si>
    <t>KKTC YAKIN DOĞU İLKOKULU</t>
  </si>
  <si>
    <t>ORAZGELDİ DALKANOV</t>
  </si>
  <si>
    <t>MEHMET ESERER</t>
  </si>
  <si>
    <t>GÖRKEM SAKACI</t>
  </si>
  <si>
    <t>BATUHAN SALİH SERTUG</t>
  </si>
  <si>
    <t>MEHMET KÜRŞAT BENLİ</t>
  </si>
  <si>
    <t>MERSİN-SİLİFKE ATATÜRK ORTAOKULU</t>
  </si>
  <si>
    <t>OKAN YUMUK</t>
  </si>
  <si>
    <t>EMİRHAN KARA</t>
  </si>
  <si>
    <t>03.01.2002</t>
  </si>
  <si>
    <t>FERHAT GÜL</t>
  </si>
  <si>
    <t>AHMET YUNUS BEDİR</t>
  </si>
  <si>
    <t>ALİ BERK UÇAN</t>
  </si>
  <si>
    <t>FERHAT ÇELİK</t>
  </si>
  <si>
    <t>MUĞLA-  DALAMAN 
CUMHURİYET O.O.</t>
  </si>
  <si>
    <t>FERAY ÇELİK</t>
  </si>
  <si>
    <t>SELİM DORAK</t>
  </si>
  <si>
    <t>TALHA KÖSE</t>
  </si>
  <si>
    <t>Reşit B. AKBULUT</t>
  </si>
  <si>
    <t>SAMSUN İLKADIM TİCARET VE SANAYİ ODASI ORTAOKULU</t>
  </si>
  <si>
    <t>Emiray TUNCEL</t>
  </si>
  <si>
    <t>Mert ÇEPNİ</t>
  </si>
  <si>
    <t>Alper AKÇAY</t>
  </si>
  <si>
    <t>Mihraç D.AKBULUT</t>
  </si>
  <si>
    <t>Mert KARAGÖL</t>
  </si>
  <si>
    <t>01.01.2003</t>
  </si>
  <si>
    <t>JAMSHID NASIMI</t>
  </si>
  <si>
    <t>SİVAS YAHYA KEMAL ORTAOKULU</t>
  </si>
  <si>
    <t>29.10.2003</t>
  </si>
  <si>
    <t>ABDULLAH HALİL YILDIRIM</t>
  </si>
  <si>
    <t>04.06.2002</t>
  </si>
  <si>
    <t>TARIK BUĞRA KARAKAŞ</t>
  </si>
  <si>
    <t>31.01.2003</t>
  </si>
  <si>
    <t>MEHMET ŞEKER</t>
  </si>
  <si>
    <t>EREN CAN ÇELİK</t>
  </si>
  <si>
    <t>31.07.2003</t>
  </si>
  <si>
    <t>ABDUSSAMED TIRNAKÇI</t>
  </si>
  <si>
    <t>MÜCAHİT BOZKURT</t>
  </si>
  <si>
    <t>SİVAS-YILDIZELİ ATATÜRK ORTAOKULU</t>
  </si>
  <si>
    <t>FIRAT DURSUN</t>
  </si>
  <si>
    <t>MELİH ÇİFTÇİ</t>
  </si>
  <si>
    <t>M.MUSTAFA BULUT</t>
  </si>
  <si>
    <t>SERKAN ÇİÇEK</t>
  </si>
  <si>
    <t>TEKİRDAG-ÇORLU ORTA OKULU</t>
  </si>
  <si>
    <t>TUNAHAN ÖZTÜRK</t>
  </si>
  <si>
    <t>GÖKHAN GENÇTÜRK</t>
  </si>
  <si>
    <t>KAAN YILDIRIM</t>
  </si>
  <si>
    <t>ONUR TUNÇ</t>
  </si>
  <si>
    <t>MEHMET CAN DAĞAŞAN</t>
  </si>
  <si>
    <t>EMİRHAN KALAYCI</t>
  </si>
  <si>
    <t>TRABZON-BEŞİRLİ İMKB ORTAOKULU</t>
  </si>
  <si>
    <t>MUSTAFA KÜÇÜK</t>
  </si>
  <si>
    <t>ÖZGÜR ATASOY</t>
  </si>
  <si>
    <t>BERKE EVREN CENGİZ</t>
  </si>
  <si>
    <t>01,02,2002</t>
  </si>
  <si>
    <t>YİĞİT EMRE ÖZDEN</t>
  </si>
  <si>
    <t>18,01,2002</t>
  </si>
  <si>
    <t>YASİN DEMİR</t>
  </si>
  <si>
    <t>02,01,2002</t>
  </si>
  <si>
    <t>BATUHAN ÖZBEK</t>
  </si>
  <si>
    <t>05,09,2002</t>
  </si>
  <si>
    <t>EMİR ÇAKIR</t>
  </si>
  <si>
    <t>29,10,2002</t>
  </si>
  <si>
    <t>ERAY NAK</t>
  </si>
  <si>
    <t>25,02,2002</t>
  </si>
  <si>
    <t>ENİS KURAL</t>
  </si>
  <si>
    <t>K.K.T.C</t>
  </si>
  <si>
    <t>BOZAN UYMAZ (F)</t>
  </si>
  <si>
    <t>BOZOVA ATATÜRK ORTAOKULU</t>
  </si>
  <si>
    <t>K.EREN ZEYTUN (F)</t>
  </si>
  <si>
    <t>ÖZEL OSMANGAZİ ORTAOKULU</t>
  </si>
  <si>
    <t>İBRAHİM KARATEKER (F)</t>
  </si>
  <si>
    <t>KONUKBEKLER YİBO</t>
  </si>
  <si>
    <t>27.03.2002</t>
  </si>
  <si>
    <t>A.BAKİ ENTERİLİ (F)</t>
  </si>
  <si>
    <t>KULU ORTAOKULU</t>
  </si>
  <si>
    <t>SÜLEYMAN TOKER (F)</t>
  </si>
  <si>
    <t>KIBRIS ORTAOKULU</t>
  </si>
  <si>
    <t>SEZGİN AKBAŞ (F)</t>
  </si>
  <si>
    <t>5 ŞUBAT ORTAOKULU</t>
  </si>
  <si>
    <t>ÖZKAN GÖRAL (F)</t>
  </si>
  <si>
    <t>HASAN ALİ YÜCEL ORTAOKULU</t>
  </si>
  <si>
    <t>SERKUT DEĞİRMENCİ (F)</t>
  </si>
  <si>
    <t>DOĞA KOLEJİ</t>
  </si>
  <si>
    <t>MUHAMMED USEME AŞIK (F)</t>
  </si>
  <si>
    <t>EYÜP TURGUT ÖZAL ORTAOKULU</t>
  </si>
  <si>
    <t>BERKİN BERBEROĞLU (F)</t>
  </si>
  <si>
    <t>GAZİ ORTAOKULU</t>
  </si>
  <si>
    <t>ERSİN İLHAN (F)</t>
  </si>
  <si>
    <t>SARIMEŞE FERDİ</t>
  </si>
  <si>
    <t>ATAKAN ÖZAL (F)</t>
  </si>
  <si>
    <t>BAHÇEŞEHİR KOLEJİ</t>
  </si>
  <si>
    <t>BAYRAM TOKSÖZ (F)</t>
  </si>
  <si>
    <t>KANUNİ İLKOKULU</t>
  </si>
  <si>
    <t>HÜSEYİN ALPER DOĞANER (F)</t>
  </si>
  <si>
    <t>İSTİKLAL ORTAOKULU</t>
  </si>
  <si>
    <t>ENDER ERÇİN (F)</t>
  </si>
  <si>
    <t>AZAD SAKMAK (F)</t>
  </si>
  <si>
    <t>BULANIK VALİ SELAHATTİN HATİPOĞLU YİBO</t>
  </si>
  <si>
    <t>SERCAN SARUHAN ŞENER (F)</t>
  </si>
  <si>
    <t>ANKARA GOP</t>
  </si>
  <si>
    <t>YAŞAR ECİŞ (F)</t>
  </si>
  <si>
    <t>MANAVGAT BEŞKONAK YİBO</t>
  </si>
  <si>
    <t xml:space="preserve"> AHMET YİĞİT KORKUT (F)</t>
  </si>
  <si>
    <t xml:space="preserve">ÖZEL SERVERGAZİ SABİHA SÜT ORTAOKULU </t>
  </si>
  <si>
    <t>ALİ TAHA DİNÇER (F)</t>
  </si>
  <si>
    <t>ÖZEL FATİH ORTAOKULU</t>
  </si>
  <si>
    <t>KADİR FURKAN SİVRİOĞLU (F)</t>
  </si>
  <si>
    <t>BAYRAMİÇ İMAM HATİP ORTAOKULU</t>
  </si>
  <si>
    <t>31 Mayıs 2014 16.30</t>
  </si>
  <si>
    <t>1,5 m/60x120 kireçten/4 hak</t>
  </si>
  <si>
    <t>1 Haziran 2014 10.00</t>
  </si>
  <si>
    <t>1 Haziran 2014 10.30</t>
  </si>
  <si>
    <t>1 Haziran 2014 13.20</t>
  </si>
  <si>
    <t>DQ 15dk aynı takım yarışabilir.</t>
  </si>
  <si>
    <t>Kulvarsız</t>
  </si>
  <si>
    <t>80+5/1.20+3</t>
  </si>
  <si>
    <t>80 gr/4 hak</t>
  </si>
  <si>
    <t>31 Mayıs 2014 17.00</t>
  </si>
  <si>
    <t>Yüksek Atlama</t>
  </si>
  <si>
    <t>İzmir</t>
  </si>
  <si>
    <t>2013-14 Öğretim Yılı Okullararası Puanlı  Atletizm Türkiye Birinciliği</t>
  </si>
  <si>
    <t>31 Mayıs-1 Haziran 2014</t>
  </si>
  <si>
    <t>ZONGULDAK EREĞLİ TURGUT REİS ORTAOKULU</t>
  </si>
  <si>
    <t>ALİ ŞEKER (F)</t>
  </si>
  <si>
    <t>GÜZEL ORTAOKULU</t>
  </si>
  <si>
    <t>MEHMET YILDIRIM (F)</t>
  </si>
  <si>
    <t>OĞUZELİ YİBO</t>
  </si>
  <si>
    <t>MUSA DALKILIÇ (F)</t>
  </si>
  <si>
    <t>KAZIM KARABEKİR ORTAOKULU</t>
  </si>
  <si>
    <t>YUSUF AYBEK (F)</t>
  </si>
  <si>
    <t>ORGENERAL SALİH OMURTAK ORTAOKULU</t>
  </si>
  <si>
    <t>YUNUS YALÇIN</t>
  </si>
  <si>
    <t>31 Mayıs 2014 15.30</t>
  </si>
  <si>
    <t>Katılan Okul Sayısı :</t>
  </si>
  <si>
    <t xml:space="preserve"> </t>
  </si>
  <si>
    <t>-</t>
  </si>
  <si>
    <t>O</t>
  </si>
  <si>
    <t>X</t>
  </si>
  <si>
    <t>XXX</t>
  </si>
  <si>
    <t>XXO</t>
  </si>
  <si>
    <t>XO</t>
  </si>
  <si>
    <t>XX-</t>
  </si>
  <si>
    <t>X-</t>
  </si>
  <si>
    <t>EMİR ESER (F)</t>
  </si>
  <si>
    <t>DQ (145-2)</t>
  </si>
  <si>
    <t>0</t>
  </si>
  <si>
    <t>+0,2</t>
  </si>
  <si>
    <t>-0,3</t>
  </si>
  <si>
    <t>-0,7</t>
  </si>
  <si>
    <t>-1,0</t>
  </si>
  <si>
    <t>+0,4</t>
  </si>
  <si>
    <t>-0,2</t>
  </si>
  <si>
    <t>+0,3</t>
  </si>
  <si>
    <t>-0,5</t>
  </si>
  <si>
    <t>-0,9</t>
  </si>
  <si>
    <t>+0,6</t>
  </si>
  <si>
    <t>-0,6</t>
  </si>
  <si>
    <t>DQ (170-14)</t>
  </si>
  <si>
    <t>73   74   75   72</t>
  </si>
  <si>
    <t>EMİRHAN KALAYCI MUSTAFA KÜÇÜK  ÖZGÜR ATASOY   BERKE EVREN CENGİZ</t>
  </si>
  <si>
    <t>55   54   52   53</t>
  </si>
  <si>
    <t>Reşit B. AKBULUT Mihraç D.AKBULUT  Mert ÇEPNİ   Mert KARAGÖL</t>
  </si>
  <si>
    <t>63   64   65   62</t>
  </si>
  <si>
    <t>M.MUSTAFA BULUT MELİH ÇİFTÇİ  MÜCAHİT BOZKURT   FIRAT DURSUN</t>
  </si>
  <si>
    <t>13   11   14   15</t>
  </si>
  <si>
    <t>ÖMER MERT KAYNAR GÖRKEM ERCAN  SEFA ENES ÇOLAKOĞLU   ŞAFAK  KARSAVRAN</t>
  </si>
  <si>
    <t>56   61   60   59</t>
  </si>
  <si>
    <t>ABDULLAH HALİL YILDIRIM TARIK BUĞRA KARAKAŞ  MEHMET ŞEKER   JAMSHID NASIMI</t>
  </si>
  <si>
    <t>77   79   81   78</t>
  </si>
  <si>
    <t>EMİR ÇAKIR ERAY NAK  YİĞİT EMRE ÖZDEN   ENİS KURAL</t>
  </si>
  <si>
    <t>17   19   18   16</t>
  </si>
  <si>
    <t>MEHMET SUHAN UÇAR        TAHA ÇALIŞKAN     MUHAMMET FARUK KARATAŞ   FATİH ÇALIŞKAN</t>
  </si>
  <si>
    <t>35   39   37   36</t>
  </si>
  <si>
    <t>ATAKAN CEMOĞLU ORAZGELDİ DALKANOV  GÖRKEM SAKACI   BATUHAN SALİH SERTUG</t>
  </si>
  <si>
    <t>20   23   21   22</t>
  </si>
  <si>
    <t>BARIŞAY YILDIZ MİRSAT KADİR KUTLU  BARTU AYDOĞAN   METEHAN BOZOĞLU</t>
  </si>
  <si>
    <t>5      2      4      1</t>
  </si>
  <si>
    <t>YUNUS AKKAN DOĞAN AKBAŞ  METİN YILDIRIM   YUNUS YALÇIN</t>
  </si>
  <si>
    <t>66   68   71   70</t>
  </si>
  <si>
    <t>GÖKHAN GENÇTÜRK MEHMET CAN DAĞAŞAN  TUNAHAN ÖZTÜRK   SERKAN ÇİÇEK</t>
  </si>
  <si>
    <t>32   34   31   30</t>
  </si>
  <si>
    <t>Mustafa EFE Vedat KIZILKAYA  Muhammed Furkan GEVKER   Hazar HALAÇ</t>
  </si>
  <si>
    <t>47   49   46   48</t>
  </si>
  <si>
    <t>FERHAT ÇELİK TALHA KÖSE  FERAY ÇELİK   SELİM DORAK</t>
  </si>
  <si>
    <t>44   42   40   41</t>
  </si>
  <si>
    <t>MEHMET KÜRŞAT BENLİ EMİRHAN KARA  AHMET YUNUS BEDİR   ALİ BERK UÇAN</t>
  </si>
  <si>
    <t>27   29   24   26</t>
  </si>
  <si>
    <t>MEHMET ÇARBOĞA UĞUR KARTAL  EFKAN KESKİN   KAAN ÇOBAN</t>
  </si>
  <si>
    <t>8      9      7      10</t>
  </si>
  <si>
    <t>İDRİS CAN DEMİR MURAT GÜN  DOGUKAN NALBAT   UMUT DOĞAN</t>
  </si>
  <si>
    <t xml:space="preserve">    </t>
  </si>
</sst>
</file>

<file path=xl/styles.xml><?xml version="1.0" encoding="utf-8"?>
<styleSheet xmlns="http://schemas.openxmlformats.org/spreadsheetml/2006/main">
  <numFmts count="9">
    <numFmt numFmtId="164" formatCode="[$-41F]d\ mmmm\ yyyy;@"/>
    <numFmt numFmtId="165" formatCode="[$-41F]d\ mmmm\ yyyy\ h:mm;@"/>
    <numFmt numFmtId="166" formatCode="hh:mm;@"/>
    <numFmt numFmtId="167" formatCode="00\.00"/>
    <numFmt numFmtId="168" formatCode="0\:00\.00"/>
    <numFmt numFmtId="169" formatCode="0\.00"/>
    <numFmt numFmtId="170" formatCode="dese\rm\l"/>
    <numFmt numFmtId="171" formatCode="00\.0"/>
    <numFmt numFmtId="172" formatCode="0;0;;@"/>
  </numFmts>
  <fonts count="148">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12"/>
      <name val="Cambria"/>
      <family val="1"/>
      <charset val="162"/>
    </font>
    <font>
      <sz val="9"/>
      <name val="Cambria"/>
      <family val="1"/>
      <charset val="162"/>
    </font>
    <font>
      <b/>
      <sz val="9"/>
      <color indexed="8"/>
      <name val="Cambria"/>
      <family val="1"/>
      <charset val="162"/>
    </font>
    <font>
      <b/>
      <sz val="9"/>
      <color indexed="9"/>
      <name val="Cambria"/>
      <family val="1"/>
      <charset val="162"/>
    </font>
    <font>
      <b/>
      <sz val="14"/>
      <name val="Arial"/>
      <family val="2"/>
      <charset val="162"/>
    </font>
    <font>
      <sz val="12"/>
      <name val="Arial"/>
      <family val="2"/>
      <charset val="162"/>
    </font>
    <font>
      <b/>
      <sz val="10"/>
      <color indexed="10"/>
      <name val="Cambria"/>
      <family val="1"/>
      <charset val="162"/>
    </font>
    <font>
      <b/>
      <sz val="12"/>
      <name val="Arial Narrow"/>
      <family val="2"/>
      <charset val="162"/>
    </font>
    <font>
      <b/>
      <sz val="12"/>
      <name val="Arial"/>
      <family val="2"/>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11"/>
      <name val="Cambria"/>
      <family val="1"/>
      <charset val="162"/>
      <scheme val="major"/>
    </font>
    <font>
      <sz val="11"/>
      <color rgb="FFFF0000"/>
      <name val="Cambria"/>
      <family val="1"/>
      <charset val="162"/>
      <scheme val="major"/>
    </font>
    <font>
      <sz val="10"/>
      <color theme="1"/>
      <name val="Cambria"/>
      <family val="1"/>
      <charset val="162"/>
      <scheme val="major"/>
    </font>
    <font>
      <b/>
      <sz val="10"/>
      <color rgb="FF002060"/>
      <name val="Cambria"/>
      <family val="1"/>
      <charset val="162"/>
      <scheme val="major"/>
    </font>
    <font>
      <b/>
      <sz val="9"/>
      <color rgb="FF002060"/>
      <name val="Cambria"/>
      <family val="1"/>
      <charset val="162"/>
      <scheme val="major"/>
    </font>
    <font>
      <sz val="15"/>
      <color theme="1"/>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sz val="14"/>
      <name val="Cambria"/>
      <family val="1"/>
      <charset val="162"/>
      <scheme val="major"/>
    </font>
    <font>
      <sz val="15"/>
      <name val="Cambria"/>
      <family val="1"/>
      <charset val="162"/>
      <scheme val="major"/>
    </font>
    <font>
      <b/>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2"/>
      <color rgb="FFFF000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theme="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8"/>
      <color rgb="FFFF0000"/>
      <name val="Arial"/>
      <family val="2"/>
      <charset val="162"/>
    </font>
    <font>
      <sz val="10"/>
      <color rgb="FFFF0000"/>
      <name val="Cambria"/>
      <family val="1"/>
      <charset val="162"/>
    </font>
    <font>
      <b/>
      <sz val="11"/>
      <color rgb="FF002060"/>
      <name val="Cambria"/>
      <family val="1"/>
      <charset val="162"/>
      <scheme val="major"/>
    </font>
    <font>
      <sz val="16"/>
      <name val="Cambria"/>
      <family val="1"/>
      <charset val="162"/>
      <scheme val="major"/>
    </font>
    <font>
      <b/>
      <sz val="18"/>
      <name val="Cambria"/>
      <family val="1"/>
      <charset val="162"/>
      <scheme val="major"/>
    </font>
    <font>
      <b/>
      <sz val="16"/>
      <name val="Cambria"/>
      <family val="1"/>
      <charset val="162"/>
      <scheme val="major"/>
    </font>
    <font>
      <sz val="12"/>
      <color theme="1"/>
      <name val="Cambria"/>
      <family val="1"/>
      <charset val="162"/>
    </font>
    <font>
      <sz val="12"/>
      <color rgb="FFFF0000"/>
      <name val="Cambria"/>
      <family val="1"/>
      <charset val="162"/>
      <scheme val="major"/>
    </font>
    <font>
      <sz val="18"/>
      <name val="Cambria"/>
      <family val="1"/>
      <charset val="162"/>
      <scheme val="major"/>
    </font>
    <font>
      <sz val="20"/>
      <name val="Cambria"/>
      <family val="1"/>
      <charset val="162"/>
      <scheme val="major"/>
    </font>
    <font>
      <b/>
      <sz val="12"/>
      <color rgb="FF002060"/>
      <name val="Cambria"/>
      <family val="1"/>
      <charset val="162"/>
      <scheme val="major"/>
    </font>
    <font>
      <b/>
      <sz val="18"/>
      <color rgb="FFFF0000"/>
      <name val="Cambria"/>
      <family val="1"/>
      <charset val="162"/>
      <scheme val="major"/>
    </font>
    <font>
      <sz val="11"/>
      <color theme="1"/>
      <name val="Cambria"/>
      <family val="1"/>
      <charset val="162"/>
      <scheme val="major"/>
    </font>
    <font>
      <b/>
      <sz val="11"/>
      <color rgb="FFFF0000"/>
      <name val="Cambria"/>
      <family val="1"/>
      <charset val="162"/>
      <scheme val="major"/>
    </font>
    <font>
      <b/>
      <sz val="18"/>
      <color rgb="FF002060"/>
      <name val="Cambria"/>
      <family val="1"/>
      <charset val="162"/>
      <scheme val="major"/>
    </font>
    <font>
      <b/>
      <sz val="15"/>
      <color indexed="8"/>
      <name val="Cambria"/>
      <family val="1"/>
      <charset val="162"/>
      <scheme val="major"/>
    </font>
    <font>
      <b/>
      <sz val="10"/>
      <color theme="0"/>
      <name val="Verdana"/>
      <family val="2"/>
      <charset val="162"/>
    </font>
    <font>
      <b/>
      <sz val="14"/>
      <color indexed="10"/>
      <name val="Cambria"/>
      <family val="1"/>
      <charset val="162"/>
      <scheme val="major"/>
    </font>
    <font>
      <b/>
      <sz val="12"/>
      <color theme="0" tint="-0.34998626667073579"/>
      <name val="Arial Narrow"/>
      <family val="2"/>
      <charset val="162"/>
    </font>
    <font>
      <b/>
      <sz val="10"/>
      <color theme="1" tint="0.34998626667073579"/>
      <name val="Cambria"/>
      <family val="1"/>
      <charset val="162"/>
      <scheme val="major"/>
    </font>
    <font>
      <sz val="10"/>
      <color theme="1" tint="0.34998626667073579"/>
      <name val="Cambria"/>
      <family val="1"/>
      <charset val="162"/>
      <scheme val="major"/>
    </font>
    <font>
      <b/>
      <sz val="11"/>
      <color theme="1" tint="0.499984740745262"/>
      <name val="Cambria"/>
      <family val="1"/>
      <charset val="162"/>
      <scheme val="major"/>
    </font>
    <font>
      <sz val="10"/>
      <color rgb="FFFF0000"/>
      <name val="Cambria"/>
      <family val="1"/>
      <charset val="162"/>
      <scheme val="major"/>
    </font>
    <font>
      <b/>
      <sz val="12"/>
      <color indexed="10"/>
      <name val="Cambria"/>
      <family val="1"/>
      <charset val="162"/>
      <scheme val="major"/>
    </font>
    <font>
      <b/>
      <sz val="12"/>
      <color theme="1"/>
      <name val="Arial Narrow"/>
      <family val="2"/>
      <charset val="162"/>
    </font>
    <font>
      <b/>
      <sz val="12"/>
      <color rgb="FF0070C0"/>
      <name val="Cambria"/>
      <family val="1"/>
      <charset val="162"/>
    </font>
    <font>
      <b/>
      <sz val="22"/>
      <color rgb="FF0070C0"/>
      <name val="Cambria"/>
      <family val="1"/>
      <charset val="162"/>
    </font>
    <font>
      <b/>
      <sz val="14"/>
      <color rgb="FF002060"/>
      <name val="Cambria"/>
      <family val="1"/>
      <charset val="162"/>
    </font>
    <font>
      <b/>
      <sz val="20"/>
      <color rgb="FFFF0000"/>
      <name val="Cambria"/>
      <family val="1"/>
      <charset val="162"/>
      <scheme val="major"/>
    </font>
    <font>
      <sz val="20"/>
      <color rgb="FFFF0000"/>
      <name val="Cambria"/>
      <family val="1"/>
      <charset val="162"/>
      <scheme val="major"/>
    </font>
    <font>
      <b/>
      <sz val="16"/>
      <color indexed="8"/>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4"/>
      <color indexed="8"/>
      <name val="Cambria"/>
      <family val="1"/>
      <charset val="162"/>
      <scheme val="major"/>
    </font>
    <font>
      <b/>
      <sz val="15"/>
      <color rgb="FFFF0000"/>
      <name val="Cambria"/>
      <family val="1"/>
      <charset val="162"/>
      <scheme val="major"/>
    </font>
    <font>
      <b/>
      <sz val="16"/>
      <color indexed="56"/>
      <name val="Cambria"/>
      <family val="1"/>
      <charset val="162"/>
      <scheme val="major"/>
    </font>
    <font>
      <b/>
      <u/>
      <sz val="15"/>
      <color rgb="FFFF0000"/>
      <name val="Cambria"/>
      <family val="1"/>
      <charset val="162"/>
      <scheme val="major"/>
    </font>
    <font>
      <b/>
      <sz val="10"/>
      <color rgb="FF002060"/>
      <name val="Cambria"/>
      <family val="1"/>
      <charset val="162"/>
    </font>
    <font>
      <b/>
      <u/>
      <sz val="12"/>
      <color rgb="FFFF0000"/>
      <name val="Arial"/>
      <family val="2"/>
      <charset val="162"/>
    </font>
    <font>
      <b/>
      <sz val="14"/>
      <color theme="1"/>
      <name val="Cambria"/>
      <family val="1"/>
      <charset val="162"/>
      <scheme val="major"/>
    </font>
    <font>
      <b/>
      <sz val="20"/>
      <color rgb="FF000000"/>
      <name val="Cambria"/>
      <family val="1"/>
      <charset val="162"/>
    </font>
    <font>
      <b/>
      <sz val="11"/>
      <color theme="0"/>
      <name val="Cambria"/>
      <family val="1"/>
      <charset val="162"/>
      <scheme val="major"/>
    </font>
    <font>
      <b/>
      <sz val="10"/>
      <color theme="0"/>
      <name val="Cambria"/>
      <family val="1"/>
      <charset val="162"/>
      <scheme val="major"/>
    </font>
    <font>
      <sz val="10"/>
      <color theme="0"/>
      <name val="Cambria"/>
      <family val="1"/>
      <charset val="162"/>
      <scheme val="major"/>
    </font>
    <font>
      <i/>
      <sz val="12"/>
      <name val="Cambria"/>
      <family val="1"/>
      <charset val="162"/>
    </font>
    <font>
      <i/>
      <sz val="12"/>
      <color indexed="8"/>
      <name val="Cambria"/>
      <family val="1"/>
      <charset val="162"/>
    </font>
    <font>
      <b/>
      <sz val="11"/>
      <color theme="1"/>
      <name val="Cambria"/>
      <family val="1"/>
      <charset val="162"/>
      <scheme val="major"/>
    </font>
    <font>
      <b/>
      <sz val="8"/>
      <name val="Cambria"/>
      <family val="1"/>
      <charset val="162"/>
      <scheme val="major"/>
    </font>
    <font>
      <sz val="8"/>
      <name val="Cambria"/>
      <family val="1"/>
      <charset val="162"/>
      <scheme val="major"/>
    </font>
    <font>
      <b/>
      <sz val="8"/>
      <color rgb="FFFF0000"/>
      <name val="Cambria"/>
      <family val="1"/>
      <charset val="162"/>
      <scheme val="major"/>
    </font>
    <font>
      <b/>
      <sz val="7"/>
      <name val="Cambria"/>
      <family val="1"/>
      <charset val="162"/>
      <scheme val="major"/>
    </font>
  </fonts>
  <fills count="4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theme="9" tint="0.79998168889431442"/>
        <bgColor indexed="64"/>
      </patternFill>
    </fill>
    <fill>
      <patternFill patternType="solid">
        <fgColor rgb="FFFEF6F0"/>
        <bgColor indexed="64"/>
      </patternFill>
    </fill>
    <fill>
      <patternFill patternType="solid">
        <fgColor rgb="FFE7F6FF"/>
        <bgColor indexed="64"/>
      </patternFill>
    </fill>
    <fill>
      <patternFill patternType="solid">
        <fgColor theme="8" tint="0.79998168889431442"/>
        <bgColor indexed="64"/>
      </patternFill>
    </fill>
    <fill>
      <patternFill patternType="solid">
        <fgColor rgb="FFE2F2F6"/>
        <bgColor indexed="64"/>
      </patternFill>
    </fill>
    <fill>
      <patternFill patternType="solid">
        <fgColor theme="4" tint="0.79998168889431442"/>
        <bgColor indexed="64"/>
      </patternFill>
    </fill>
    <fill>
      <patternFill patternType="solid">
        <fgColor theme="6" tint="0.79998168889431442"/>
        <bgColor indexed="64"/>
      </patternFill>
    </fill>
    <fill>
      <gradientFill degree="90">
        <stop position="0">
          <color theme="0"/>
        </stop>
        <stop position="1">
          <color theme="8" tint="0.40000610370189521"/>
        </stop>
      </gradientFill>
    </fill>
    <fill>
      <gradientFill degree="90">
        <stop position="0">
          <color theme="0"/>
        </stop>
        <stop position="1">
          <color theme="4" tint="0.59999389629810485"/>
        </stop>
      </gradientFill>
    </fill>
    <fill>
      <gradientFill degree="90">
        <stop position="0">
          <color theme="0"/>
        </stop>
        <stop position="1">
          <color theme="0" tint="-0.1490218817712943"/>
        </stop>
      </gradientFill>
    </fill>
    <fill>
      <patternFill patternType="solid">
        <fgColor rgb="FFFECADA"/>
        <bgColor indexed="64"/>
      </patternFill>
    </fill>
    <fill>
      <patternFill patternType="solid">
        <fgColor theme="7" tint="0.79998168889431442"/>
        <bgColor indexed="64"/>
      </patternFill>
    </fill>
    <fill>
      <patternFill patternType="solid">
        <fgColor rgb="FFFFFF00"/>
        <bgColor indexed="64"/>
      </patternFill>
    </fill>
    <fill>
      <patternFill patternType="solid">
        <fgColor theme="1"/>
        <bgColor indexed="64"/>
      </patternFill>
    </fill>
    <fill>
      <gradientFill degree="90">
        <stop position="0">
          <color theme="0"/>
        </stop>
        <stop position="1">
          <color theme="8" tint="0.80001220740379042"/>
        </stop>
      </gradientFill>
    </fill>
    <fill>
      <gradientFill degree="90">
        <stop position="0">
          <color rgb="FFFFFFFF"/>
        </stop>
        <stop position="1">
          <color rgb="FFB6DDE8"/>
        </stop>
      </gradientFill>
    </fill>
    <fill>
      <patternFill patternType="solid">
        <fgColor theme="9" tint="0.59999389629810485"/>
        <bgColor indexed="64"/>
      </patternFill>
    </fill>
  </fills>
  <borders count="52">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style="thin">
        <color indexed="64"/>
      </left>
      <right style="thin">
        <color indexed="64"/>
      </right>
      <top style="thin">
        <color indexed="64"/>
      </top>
      <bottom style="thin">
        <color indexed="64"/>
      </bottom>
      <diagonal/>
    </border>
    <border>
      <left/>
      <right/>
      <top/>
      <bottom style="dashDot">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right/>
      <top style="dashDot">
        <color indexed="64"/>
      </top>
      <bottom style="thin">
        <color indexed="64"/>
      </bottom>
      <diagonal/>
    </border>
    <border>
      <left/>
      <right/>
      <top style="dashDot">
        <color indexed="64"/>
      </top>
      <bottom style="dashDot">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s>
  <cellStyleXfs count="49">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xf numFmtId="0" fontId="21" fillId="0" borderId="0"/>
  </cellStyleXfs>
  <cellXfs count="609">
    <xf numFmtId="0" fontId="0" fillId="0" borderId="0" xfId="0"/>
    <xf numFmtId="0" fontId="23" fillId="0" borderId="0" xfId="0" applyFont="1"/>
    <xf numFmtId="0" fontId="21" fillId="0" borderId="0" xfId="0" applyFont="1"/>
    <xf numFmtId="0" fontId="29" fillId="0" borderId="0" xfId="36" applyFont="1" applyAlignment="1" applyProtection="1">
      <alignment wrapText="1"/>
      <protection locked="0"/>
    </xf>
    <xf numFmtId="0" fontId="29" fillId="0" borderId="0" xfId="36" applyFont="1" applyAlignment="1" applyProtection="1">
      <alignment vertical="center" wrapText="1"/>
      <protection locked="0"/>
    </xf>
    <xf numFmtId="0" fontId="29" fillId="24" borderId="0" xfId="36" applyFont="1" applyFill="1" applyBorder="1" applyAlignment="1" applyProtection="1">
      <alignment horizontal="left" vertical="center" wrapText="1"/>
      <protection locked="0"/>
    </xf>
    <xf numFmtId="0" fontId="30" fillId="24" borderId="0" xfId="36" applyFont="1" applyFill="1" applyBorder="1" applyAlignment="1" applyProtection="1">
      <alignment vertical="center" wrapText="1"/>
      <protection locked="0"/>
    </xf>
    <xf numFmtId="0" fontId="29" fillId="24" borderId="0" xfId="36" applyFont="1" applyFill="1" applyBorder="1" applyAlignment="1" applyProtection="1">
      <alignment wrapText="1"/>
      <protection locked="0"/>
    </xf>
    <xf numFmtId="0" fontId="29" fillId="24" borderId="0" xfId="36" applyFont="1" applyFill="1" applyBorder="1" applyAlignment="1" applyProtection="1">
      <alignment horizontal="left" wrapText="1"/>
      <protection locked="0"/>
    </xf>
    <xf numFmtId="14" fontId="29" fillId="24" borderId="0" xfId="36" applyNumberFormat="1" applyFont="1" applyFill="1" applyBorder="1" applyAlignment="1" applyProtection="1">
      <alignment horizontal="left" vertical="center" wrapText="1"/>
      <protection locked="0"/>
    </xf>
    <xf numFmtId="0" fontId="48" fillId="0" borderId="0" xfId="36" applyFont="1" applyAlignment="1" applyProtection="1">
      <alignment wrapText="1"/>
      <protection locked="0"/>
    </xf>
    <xf numFmtId="0" fontId="49" fillId="25" borderId="10" xfId="36" applyFont="1" applyFill="1" applyBorder="1" applyAlignment="1" applyProtection="1">
      <alignment vertical="center" wrapText="1"/>
      <protection locked="0"/>
    </xf>
    <xf numFmtId="0" fontId="48" fillId="0" borderId="0" xfId="36" applyFont="1" applyAlignment="1" applyProtection="1">
      <alignment vertical="center" wrapText="1"/>
      <protection locked="0"/>
    </xf>
    <xf numFmtId="0" fontId="48" fillId="24" borderId="0" xfId="36" applyFont="1" applyFill="1" applyBorder="1" applyAlignment="1" applyProtection="1">
      <alignment horizontal="left" vertical="center" wrapText="1"/>
      <protection locked="0"/>
    </xf>
    <xf numFmtId="0" fontId="50" fillId="24" borderId="0" xfId="36" applyFont="1" applyFill="1" applyBorder="1" applyAlignment="1" applyProtection="1">
      <alignment vertical="center" wrapText="1"/>
      <protection locked="0"/>
    </xf>
    <xf numFmtId="0" fontId="48" fillId="24" borderId="0" xfId="36" applyFont="1" applyFill="1" applyBorder="1" applyAlignment="1" applyProtection="1">
      <alignment wrapText="1"/>
      <protection locked="0"/>
    </xf>
    <xf numFmtId="0" fontId="48" fillId="24" borderId="0" xfId="36" applyFont="1" applyFill="1" applyBorder="1" applyAlignment="1" applyProtection="1">
      <alignment horizontal="left" wrapText="1"/>
      <protection locked="0"/>
    </xf>
    <xf numFmtId="14" fontId="48" fillId="24" borderId="0" xfId="36" applyNumberFormat="1" applyFont="1" applyFill="1" applyBorder="1" applyAlignment="1" applyProtection="1">
      <alignment horizontal="left" vertical="center" wrapText="1"/>
      <protection locked="0"/>
    </xf>
    <xf numFmtId="0" fontId="50" fillId="24" borderId="0" xfId="36" applyNumberFormat="1" applyFont="1" applyFill="1" applyBorder="1" applyAlignment="1" applyProtection="1">
      <alignment horizontal="right" vertical="center" wrapText="1"/>
      <protection locked="0"/>
    </xf>
    <xf numFmtId="0" fontId="51" fillId="0" borderId="0" xfId="36" applyFont="1" applyFill="1" applyAlignment="1">
      <alignment vertical="center"/>
    </xf>
    <xf numFmtId="0" fontId="51" fillId="0" borderId="0" xfId="36" applyFont="1" applyFill="1" applyAlignment="1">
      <alignment horizontal="center" vertical="center"/>
    </xf>
    <xf numFmtId="0" fontId="51" fillId="0" borderId="0" xfId="36" applyFont="1" applyFill="1"/>
    <xf numFmtId="1" fontId="52" fillId="0" borderId="11" xfId="36" applyNumberFormat="1" applyFont="1" applyFill="1" applyBorder="1" applyAlignment="1">
      <alignment horizontal="center" vertical="center"/>
    </xf>
    <xf numFmtId="0" fontId="51" fillId="0" borderId="0" xfId="36" applyFont="1" applyFill="1" applyAlignment="1">
      <alignment horizontal="center"/>
    </xf>
    <xf numFmtId="0" fontId="48" fillId="0" borderId="0" xfId="36" applyFont="1" applyFill="1" applyAlignment="1">
      <alignment horizontal="center"/>
    </xf>
    <xf numFmtId="14" fontId="51" fillId="0" borderId="0" xfId="36" applyNumberFormat="1" applyFont="1" applyFill="1"/>
    <xf numFmtId="0" fontId="51" fillId="0" borderId="0" xfId="36" applyFont="1" applyFill="1" applyBorder="1" applyAlignment="1"/>
    <xf numFmtId="0" fontId="51" fillId="0" borderId="0" xfId="36" applyFont="1" applyFill="1" applyAlignment="1"/>
    <xf numFmtId="2" fontId="51" fillId="0" borderId="0" xfId="36" applyNumberFormat="1" applyFont="1" applyFill="1" applyBorder="1" applyAlignment="1">
      <alignment horizontal="center"/>
    </xf>
    <xf numFmtId="0" fontId="50" fillId="29" borderId="12" xfId="36" applyFont="1" applyFill="1" applyBorder="1" applyAlignment="1" applyProtection="1">
      <alignment vertical="center" wrapText="1"/>
      <protection locked="0"/>
    </xf>
    <xf numFmtId="14" fontId="50" fillId="29" borderId="12" xfId="36" applyNumberFormat="1" applyFont="1" applyFill="1" applyBorder="1" applyAlignment="1" applyProtection="1">
      <alignment vertical="center" wrapText="1"/>
      <protection locked="0"/>
    </xf>
    <xf numFmtId="0" fontId="23" fillId="0" borderId="0" xfId="0" applyFont="1" applyAlignment="1">
      <alignment vertical="center"/>
    </xf>
    <xf numFmtId="0" fontId="51" fillId="0" borderId="0" xfId="36" applyFont="1" applyFill="1" applyBorder="1" applyAlignment="1">
      <alignment horizontal="center" vertical="center"/>
    </xf>
    <xf numFmtId="14" fontId="51" fillId="0" borderId="0" xfId="36" applyNumberFormat="1" applyFont="1" applyFill="1" applyBorder="1" applyAlignment="1">
      <alignment horizontal="center" vertical="center"/>
    </xf>
    <xf numFmtId="0" fontId="54" fillId="0" borderId="0" xfId="36" applyFont="1" applyFill="1" applyBorder="1" applyAlignment="1">
      <alignment horizontal="center" vertical="center" wrapText="1"/>
    </xf>
    <xf numFmtId="167" fontId="51" fillId="0" borderId="0" xfId="36" applyNumberFormat="1" applyFont="1" applyFill="1" applyBorder="1" applyAlignment="1">
      <alignment horizontal="center" vertical="center"/>
    </xf>
    <xf numFmtId="1" fontId="51" fillId="0" borderId="0" xfId="36" applyNumberFormat="1" applyFont="1" applyFill="1" applyBorder="1" applyAlignment="1">
      <alignment horizontal="center" vertical="center"/>
    </xf>
    <xf numFmtId="0" fontId="52" fillId="0" borderId="0" xfId="36" applyFont="1" applyFill="1" applyBorder="1" applyAlignment="1">
      <alignment horizontal="center" vertical="center"/>
    </xf>
    <xf numFmtId="0" fontId="53" fillId="0" borderId="0" xfId="36" applyFont="1" applyFill="1" applyBorder="1" applyAlignment="1">
      <alignment horizontal="center" vertical="center"/>
    </xf>
    <xf numFmtId="1" fontId="52" fillId="0" borderId="0" xfId="36" applyNumberFormat="1" applyFont="1" applyFill="1" applyBorder="1" applyAlignment="1">
      <alignment horizontal="center" vertical="center"/>
    </xf>
    <xf numFmtId="14" fontId="52" fillId="0" borderId="0" xfId="36" applyNumberFormat="1" applyFont="1" applyFill="1" applyBorder="1" applyAlignment="1">
      <alignment horizontal="center" vertical="center"/>
    </xf>
    <xf numFmtId="0" fontId="51" fillId="0" borderId="0" xfId="36" applyFont="1" applyFill="1" applyAlignment="1">
      <alignment horizontal="left"/>
    </xf>
    <xf numFmtId="0" fontId="55" fillId="29" borderId="11" xfId="36" applyFont="1" applyFill="1" applyBorder="1" applyAlignment="1">
      <alignment horizontal="center" vertical="center" wrapText="1"/>
    </xf>
    <xf numFmtId="14" fontId="55" fillId="29" borderId="11" xfId="36" applyNumberFormat="1" applyFont="1" applyFill="1" applyBorder="1" applyAlignment="1">
      <alignment horizontal="center" vertical="center" wrapText="1"/>
    </xf>
    <xf numFmtId="0" fontId="55" fillId="29" borderId="11" xfId="36" applyNumberFormat="1" applyFont="1" applyFill="1" applyBorder="1" applyAlignment="1">
      <alignment horizontal="center" vertical="center" wrapText="1"/>
    </xf>
    <xf numFmtId="0" fontId="56" fillId="29" borderId="11" xfId="36" applyFont="1" applyFill="1" applyBorder="1" applyAlignment="1">
      <alignment horizontal="center" vertical="center" wrapText="1"/>
    </xf>
    <xf numFmtId="0" fontId="51" fillId="0" borderId="0" xfId="36" applyFont="1" applyFill="1" applyAlignment="1">
      <alignment horizontal="left" wrapText="1"/>
    </xf>
    <xf numFmtId="0" fontId="51" fillId="0" borderId="0" xfId="36" applyFont="1" applyFill="1" applyAlignment="1">
      <alignment wrapText="1"/>
    </xf>
    <xf numFmtId="0" fontId="52" fillId="0" borderId="0" xfId="36" applyNumberFormat="1" applyFont="1" applyFill="1" applyBorder="1" applyAlignment="1">
      <alignment horizontal="left" vertical="center" wrapText="1"/>
    </xf>
    <xf numFmtId="0" fontId="51" fillId="0" borderId="0" xfId="36" applyNumberFormat="1" applyFont="1" applyFill="1" applyBorder="1" applyAlignment="1">
      <alignment horizontal="center" wrapText="1"/>
    </xf>
    <xf numFmtId="0" fontId="51" fillId="0" borderId="0" xfId="36" applyNumberFormat="1" applyFont="1" applyFill="1" applyBorder="1" applyAlignment="1">
      <alignment horizontal="left" wrapText="1"/>
    </xf>
    <xf numFmtId="0" fontId="51" fillId="0" borderId="0" xfId="36" applyNumberFormat="1" applyFont="1" applyFill="1" applyAlignment="1">
      <alignment horizontal="center" wrapText="1"/>
    </xf>
    <xf numFmtId="0" fontId="51" fillId="0" borderId="0" xfId="36" applyFont="1" applyFill="1" applyBorder="1" applyAlignment="1">
      <alignment horizontal="center" vertical="center" wrapText="1"/>
    </xf>
    <xf numFmtId="0" fontId="51" fillId="0" borderId="0" xfId="36" applyFont="1" applyFill="1" applyBorder="1" applyAlignment="1">
      <alignment wrapText="1"/>
    </xf>
    <xf numFmtId="0" fontId="48" fillId="0" borderId="0" xfId="36" applyFont="1" applyFill="1"/>
    <xf numFmtId="14" fontId="57" fillId="0" borderId="11" xfId="36" applyNumberFormat="1" applyFont="1" applyFill="1" applyBorder="1" applyAlignment="1">
      <alignment horizontal="center" vertical="center" wrapText="1"/>
    </xf>
    <xf numFmtId="0" fontId="57" fillId="0" borderId="11" xfId="36" applyFont="1" applyFill="1" applyBorder="1" applyAlignment="1">
      <alignment horizontal="center" vertical="center" wrapText="1"/>
    </xf>
    <xf numFmtId="14" fontId="48" fillId="0" borderId="0" xfId="36" applyNumberFormat="1" applyFont="1" applyFill="1" applyAlignment="1">
      <alignment horizontal="center"/>
    </xf>
    <xf numFmtId="49" fontId="48" fillId="0" borderId="0" xfId="36" applyNumberFormat="1" applyFont="1" applyFill="1" applyAlignment="1">
      <alignment horizontal="center"/>
    </xf>
    <xf numFmtId="0" fontId="50" fillId="0" borderId="0" xfId="36" applyFont="1" applyFill="1" applyAlignment="1">
      <alignment horizontal="center"/>
    </xf>
    <xf numFmtId="0" fontId="48" fillId="30" borderId="0" xfId="36" applyFont="1" applyFill="1" applyBorder="1" applyAlignment="1" applyProtection="1">
      <alignment horizontal="left" vertical="center" wrapText="1"/>
      <protection locked="0"/>
    </xf>
    <xf numFmtId="14" fontId="48" fillId="30" borderId="0" xfId="36" applyNumberFormat="1" applyFont="1" applyFill="1" applyBorder="1" applyAlignment="1" applyProtection="1">
      <alignment horizontal="left" vertical="center" wrapText="1"/>
      <protection locked="0"/>
    </xf>
    <xf numFmtId="0" fontId="50" fillId="30" borderId="0" xfId="36" applyFont="1" applyFill="1" applyBorder="1" applyAlignment="1" applyProtection="1">
      <alignment horizontal="center" vertical="center" wrapText="1"/>
      <protection locked="0"/>
    </xf>
    <xf numFmtId="0" fontId="48" fillId="30" borderId="0" xfId="36" applyFont="1" applyFill="1" applyBorder="1" applyAlignment="1" applyProtection="1">
      <alignment horizontal="center" wrapText="1"/>
      <protection locked="0"/>
    </xf>
    <xf numFmtId="0" fontId="48" fillId="30" borderId="0" xfId="36" applyFont="1" applyFill="1" applyBorder="1" applyAlignment="1" applyProtection="1">
      <alignment horizontal="left" wrapText="1"/>
      <protection locked="0"/>
    </xf>
    <xf numFmtId="0" fontId="48" fillId="30" borderId="0" xfId="36" applyFont="1" applyFill="1" applyAlignment="1" applyProtection="1">
      <alignment wrapText="1"/>
      <protection locked="0"/>
    </xf>
    <xf numFmtId="1" fontId="57" fillId="0" borderId="11" xfId="36" applyNumberFormat="1" applyFont="1" applyFill="1" applyBorder="1" applyAlignment="1">
      <alignment horizontal="center" vertical="center" wrapText="1"/>
    </xf>
    <xf numFmtId="0" fontId="58" fillId="29" borderId="10" xfId="36" applyFont="1" applyFill="1" applyBorder="1" applyAlignment="1" applyProtection="1">
      <alignment vertical="center" wrapText="1"/>
      <protection locked="0"/>
    </xf>
    <xf numFmtId="0" fontId="59" fillId="29" borderId="10" xfId="36" applyFont="1" applyFill="1" applyBorder="1" applyAlignment="1" applyProtection="1">
      <alignment vertical="center" wrapText="1"/>
      <protection locked="0"/>
    </xf>
    <xf numFmtId="0" fontId="59" fillId="0" borderId="0" xfId="36" applyFont="1" applyAlignment="1" applyProtection="1">
      <alignment vertical="center" wrapText="1"/>
      <protection locked="0"/>
    </xf>
    <xf numFmtId="0" fontId="59" fillId="29" borderId="12" xfId="36" applyFont="1" applyFill="1" applyBorder="1" applyAlignment="1" applyProtection="1">
      <alignment vertical="center" wrapText="1"/>
      <protection locked="0"/>
    </xf>
    <xf numFmtId="0" fontId="60" fillId="0" borderId="11" xfId="36" applyFont="1" applyFill="1" applyBorder="1" applyAlignment="1">
      <alignment horizontal="center" vertical="center"/>
    </xf>
    <xf numFmtId="1" fontId="60" fillId="0" borderId="11" xfId="36" applyNumberFormat="1" applyFont="1" applyFill="1" applyBorder="1" applyAlignment="1">
      <alignment horizontal="center" vertical="center"/>
    </xf>
    <xf numFmtId="169" fontId="61" fillId="0" borderId="11" xfId="36" applyNumberFormat="1" applyFont="1" applyFill="1" applyBorder="1" applyAlignment="1">
      <alignment horizontal="center" vertical="center"/>
    </xf>
    <xf numFmtId="0" fontId="57" fillId="0" borderId="11" xfId="36" applyFont="1" applyFill="1" applyBorder="1" applyAlignment="1">
      <alignment horizontal="left" vertical="center" wrapText="1"/>
    </xf>
    <xf numFmtId="0" fontId="62" fillId="0" borderId="11" xfId="36" applyFont="1" applyFill="1" applyBorder="1" applyAlignment="1">
      <alignment horizontal="center" vertical="center"/>
    </xf>
    <xf numFmtId="0" fontId="63" fillId="0" borderId="0" xfId="36" applyFont="1" applyFill="1" applyAlignment="1">
      <alignment horizontal="left"/>
    </xf>
    <xf numFmtId="14" fontId="63" fillId="0" borderId="0" xfId="36" applyNumberFormat="1" applyFont="1" applyFill="1" applyAlignment="1">
      <alignment horizontal="center"/>
    </xf>
    <xf numFmtId="0" fontId="61" fillId="0" borderId="0" xfId="36" applyFont="1" applyFill="1" applyBorder="1" applyAlignment="1">
      <alignment horizontal="center" vertical="center" wrapText="1"/>
    </xf>
    <xf numFmtId="0" fontId="63" fillId="0" borderId="0" xfId="36" applyFont="1" applyFill="1" applyAlignment="1">
      <alignment horizontal="center"/>
    </xf>
    <xf numFmtId="0" fontId="63" fillId="0" borderId="0" xfId="36" applyFont="1" applyFill="1"/>
    <xf numFmtId="49" fontId="63" fillId="0" borderId="0" xfId="36" applyNumberFormat="1" applyFont="1" applyFill="1" applyAlignment="1">
      <alignment horizontal="center"/>
    </xf>
    <xf numFmtId="0" fontId="64" fillId="25" borderId="10" xfId="36" applyNumberFormat="1" applyFont="1" applyFill="1" applyBorder="1" applyAlignment="1" applyProtection="1">
      <alignment horizontal="right" vertical="center" wrapText="1"/>
      <protection locked="0"/>
    </xf>
    <xf numFmtId="0" fontId="65" fillId="29" borderId="12" xfId="36" applyNumberFormat="1" applyFont="1" applyFill="1" applyBorder="1" applyAlignment="1" applyProtection="1">
      <alignment horizontal="right" vertical="center" wrapText="1"/>
      <protection locked="0"/>
    </xf>
    <xf numFmtId="0" fontId="64" fillId="25" borderId="10" xfId="36" applyNumberFormat="1" applyFont="1" applyFill="1" applyBorder="1" applyAlignment="1" applyProtection="1">
      <alignment horizontal="right" vertical="center" wrapText="1"/>
      <protection locked="0"/>
    </xf>
    <xf numFmtId="0" fontId="23" fillId="0" borderId="11" xfId="36" applyFont="1" applyFill="1" applyBorder="1" applyAlignment="1" applyProtection="1">
      <alignment horizontal="center" vertical="center" wrapText="1"/>
      <protection locked="0"/>
    </xf>
    <xf numFmtId="1" fontId="23" fillId="0" borderId="11" xfId="36" applyNumberFormat="1" applyFont="1" applyFill="1" applyBorder="1" applyAlignment="1" applyProtection="1">
      <alignment horizontal="center" vertical="center" wrapText="1"/>
      <protection locked="0"/>
    </xf>
    <xf numFmtId="14" fontId="23" fillId="0" borderId="11" xfId="36" applyNumberFormat="1" applyFont="1" applyFill="1" applyBorder="1" applyAlignment="1" applyProtection="1">
      <alignment horizontal="center" vertical="center" wrapText="1"/>
      <protection locked="0"/>
    </xf>
    <xf numFmtId="167" fontId="23" fillId="0" borderId="11" xfId="36" applyNumberFormat="1" applyFont="1" applyFill="1" applyBorder="1" applyAlignment="1" applyProtection="1">
      <alignment horizontal="center" vertical="center" wrapText="1"/>
      <protection locked="0"/>
    </xf>
    <xf numFmtId="0" fontId="29" fillId="0" borderId="0" xfId="36" applyFont="1" applyFill="1" applyAlignment="1" applyProtection="1">
      <alignment vertical="center" wrapText="1"/>
      <protection locked="0"/>
    </xf>
    <xf numFmtId="0" fontId="29" fillId="0" borderId="0" xfId="36" applyFont="1" applyFill="1" applyAlignment="1" applyProtection="1">
      <alignment horizontal="center" wrapText="1"/>
      <protection locked="0"/>
    </xf>
    <xf numFmtId="14" fontId="29" fillId="0" borderId="0" xfId="36" applyNumberFormat="1" applyFont="1" applyFill="1" applyAlignment="1" applyProtection="1">
      <alignment horizontal="center" wrapText="1"/>
      <protection locked="0"/>
    </xf>
    <xf numFmtId="0" fontId="29" fillId="0" borderId="0" xfId="36" applyFont="1" applyFill="1" applyAlignment="1" applyProtection="1">
      <alignment wrapText="1"/>
      <protection locked="0"/>
    </xf>
    <xf numFmtId="2" fontId="29" fillId="0" borderId="0" xfId="36" applyNumberFormat="1" applyFont="1" applyFill="1" applyAlignment="1" applyProtection="1">
      <alignment horizontal="center" wrapText="1"/>
      <protection locked="0"/>
    </xf>
    <xf numFmtId="0" fontId="29" fillId="0" borderId="0" xfId="36" applyFont="1" applyFill="1" applyAlignment="1" applyProtection="1">
      <alignment horizontal="center" vertical="center" wrapText="1"/>
      <protection locked="0"/>
    </xf>
    <xf numFmtId="0" fontId="29" fillId="0" borderId="0" xfId="36" applyFont="1" applyAlignment="1" applyProtection="1">
      <alignment horizontal="center" wrapText="1"/>
      <protection locked="0"/>
    </xf>
    <xf numFmtId="14" fontId="29" fillId="0" borderId="0" xfId="36" applyNumberFormat="1" applyFont="1" applyAlignment="1" applyProtection="1">
      <alignment horizontal="center" wrapText="1"/>
      <protection locked="0"/>
    </xf>
    <xf numFmtId="2" fontId="29" fillId="0" borderId="0" xfId="36" applyNumberFormat="1" applyFont="1" applyAlignment="1" applyProtection="1">
      <alignment horizontal="center" wrapText="1"/>
      <protection locked="0"/>
    </xf>
    <xf numFmtId="0" fontId="34" fillId="29" borderId="10" xfId="36" applyFont="1" applyFill="1" applyBorder="1" applyAlignment="1" applyProtection="1">
      <alignment horizontal="right" vertical="center" wrapText="1"/>
      <protection locked="0"/>
    </xf>
    <xf numFmtId="0" fontId="66" fillId="31" borderId="11" xfId="36" applyFont="1" applyFill="1" applyBorder="1" applyAlignment="1" applyProtection="1">
      <alignment horizontal="center" vertical="center" wrapText="1"/>
      <protection locked="0"/>
    </xf>
    <xf numFmtId="0" fontId="38" fillId="0" borderId="11" xfId="36" applyFont="1" applyFill="1" applyBorder="1" applyAlignment="1" applyProtection="1">
      <alignment horizontal="center" vertical="center" wrapText="1"/>
      <protection locked="0"/>
    </xf>
    <xf numFmtId="0" fontId="67" fillId="0" borderId="11" xfId="36" applyFont="1" applyFill="1" applyBorder="1" applyAlignment="1" applyProtection="1">
      <alignment horizontal="center" vertical="center" wrapText="1"/>
      <protection locked="0"/>
    </xf>
    <xf numFmtId="1" fontId="38" fillId="0" borderId="11" xfId="36" applyNumberFormat="1" applyFont="1" applyFill="1" applyBorder="1" applyAlignment="1" applyProtection="1">
      <alignment horizontal="center" vertical="center" wrapText="1"/>
      <protection locked="0"/>
    </xf>
    <xf numFmtId="14" fontId="38" fillId="0" borderId="11" xfId="36" applyNumberFormat="1" applyFont="1" applyFill="1" applyBorder="1" applyAlignment="1" applyProtection="1">
      <alignment horizontal="center" vertical="center" wrapText="1"/>
      <protection locked="0"/>
    </xf>
    <xf numFmtId="0" fontId="68" fillId="0" borderId="0" xfId="0" applyFont="1"/>
    <xf numFmtId="0" fontId="69" fillId="0" borderId="0" xfId="0" applyFont="1" applyFill="1" applyBorder="1" applyAlignment="1">
      <alignment vertical="center" wrapText="1"/>
    </xf>
    <xf numFmtId="0" fontId="60" fillId="27" borderId="0" xfId="0" applyFont="1" applyFill="1" applyAlignment="1">
      <alignment horizontal="center" vertical="center"/>
    </xf>
    <xf numFmtId="0" fontId="60" fillId="0" borderId="0" xfId="0" applyFont="1" applyAlignment="1">
      <alignment horizontal="center" vertical="center"/>
    </xf>
    <xf numFmtId="0" fontId="60" fillId="0" borderId="0" xfId="0" applyFont="1" applyFill="1" applyAlignment="1">
      <alignment horizontal="center" vertical="center"/>
    </xf>
    <xf numFmtId="0" fontId="69" fillId="0" borderId="0" xfId="0" applyFont="1" applyAlignment="1">
      <alignment wrapText="1"/>
    </xf>
    <xf numFmtId="0" fontId="70" fillId="0" borderId="11" xfId="0" applyFont="1" applyBorder="1" applyAlignment="1">
      <alignment vertical="center" wrapText="1"/>
    </xf>
    <xf numFmtId="0" fontId="70" fillId="0" borderId="0" xfId="0" applyFont="1" applyAlignment="1">
      <alignment vertical="center" wrapText="1"/>
    </xf>
    <xf numFmtId="0" fontId="71" fillId="27" borderId="0" xfId="0" applyFont="1" applyFill="1" applyAlignment="1">
      <alignment horizontal="center" vertical="center"/>
    </xf>
    <xf numFmtId="0" fontId="73" fillId="33" borderId="11" xfId="31" applyFont="1" applyFill="1" applyBorder="1" applyAlignment="1" applyProtection="1">
      <alignment horizontal="center" vertical="center" wrapText="1"/>
    </xf>
    <xf numFmtId="0" fontId="71" fillId="0" borderId="0" xfId="0" applyFont="1" applyAlignment="1">
      <alignment horizontal="center" vertical="center"/>
    </xf>
    <xf numFmtId="0" fontId="50" fillId="0" borderId="0" xfId="0" applyFont="1" applyFill="1" applyBorder="1" applyAlignment="1">
      <alignment vertical="center" wrapText="1"/>
    </xf>
    <xf numFmtId="0" fontId="52" fillId="0" borderId="0" xfId="0" applyFont="1" applyAlignment="1">
      <alignment horizontal="center" vertical="center"/>
    </xf>
    <xf numFmtId="0" fontId="52" fillId="0" borderId="0" xfId="0" applyFont="1" applyFill="1" applyBorder="1" applyAlignment="1">
      <alignment horizontal="center" vertical="center" wrapText="1"/>
    </xf>
    <xf numFmtId="0" fontId="74" fillId="0" borderId="0" xfId="0" applyFont="1" applyFill="1" applyBorder="1" applyAlignment="1">
      <alignment horizontal="left" vertical="center" wrapText="1"/>
    </xf>
    <xf numFmtId="0" fontId="60" fillId="0" borderId="0" xfId="0" applyFont="1" applyFill="1" applyAlignment="1">
      <alignment horizontal="left" vertical="center"/>
    </xf>
    <xf numFmtId="0" fontId="69" fillId="0" borderId="0" xfId="0" applyFont="1" applyAlignment="1">
      <alignment horizontal="center" vertical="center" wrapText="1"/>
    </xf>
    <xf numFmtId="0" fontId="71" fillId="0" borderId="0" xfId="0" applyFont="1" applyFill="1" applyAlignment="1">
      <alignment horizontal="center" vertical="center"/>
    </xf>
    <xf numFmtId="0" fontId="71" fillId="0" borderId="0" xfId="0" applyFont="1" applyAlignment="1">
      <alignment horizontal="center" vertical="center" wrapText="1"/>
    </xf>
    <xf numFmtId="0" fontId="71" fillId="0" borderId="0" xfId="0" applyFont="1" applyFill="1" applyAlignment="1">
      <alignment horizontal="center" vertical="center" wrapText="1"/>
    </xf>
    <xf numFmtId="0" fontId="60" fillId="0" borderId="0" xfId="0" applyFont="1" applyAlignment="1">
      <alignment horizontal="center" vertical="center" wrapText="1"/>
    </xf>
    <xf numFmtId="0" fontId="60" fillId="0" borderId="0" xfId="0" applyFont="1" applyFill="1" applyAlignment="1">
      <alignment horizontal="center" vertical="center" wrapText="1"/>
    </xf>
    <xf numFmtId="0" fontId="75" fillId="29" borderId="11" xfId="0" applyFont="1" applyFill="1" applyBorder="1" applyAlignment="1">
      <alignment horizontal="left" vertical="center" wrapText="1"/>
    </xf>
    <xf numFmtId="0" fontId="75" fillId="29" borderId="11" xfId="0" applyFont="1" applyFill="1" applyBorder="1" applyAlignment="1">
      <alignment vertical="center" wrapText="1"/>
    </xf>
    <xf numFmtId="0" fontId="76" fillId="34" borderId="11" xfId="0" applyFont="1" applyFill="1" applyBorder="1" applyAlignment="1">
      <alignment horizontal="center" vertical="center" wrapText="1"/>
    </xf>
    <xf numFmtId="14" fontId="60" fillId="0" borderId="11" xfId="36" applyNumberFormat="1" applyFont="1" applyFill="1" applyBorder="1" applyAlignment="1">
      <alignment horizontal="center" vertical="center"/>
    </xf>
    <xf numFmtId="167" fontId="60" fillId="0" borderId="11" xfId="36" applyNumberFormat="1" applyFont="1" applyFill="1" applyBorder="1" applyAlignment="1">
      <alignment horizontal="center" vertical="center"/>
    </xf>
    <xf numFmtId="14" fontId="56" fillId="29" borderId="11" xfId="36" applyNumberFormat="1" applyFont="1" applyFill="1" applyBorder="1" applyAlignment="1">
      <alignment horizontal="center" vertical="center" wrapText="1"/>
    </xf>
    <xf numFmtId="0" fontId="56" fillId="29" borderId="11" xfId="36" applyNumberFormat="1" applyFont="1" applyFill="1" applyBorder="1" applyAlignment="1">
      <alignment horizontal="center" vertical="center" wrapText="1"/>
    </xf>
    <xf numFmtId="0" fontId="26" fillId="0" borderId="0" xfId="36" applyFont="1" applyFill="1" applyAlignment="1" applyProtection="1">
      <alignment wrapText="1"/>
      <protection locked="0"/>
    </xf>
    <xf numFmtId="0" fontId="29" fillId="32" borderId="11" xfId="36" applyFont="1" applyFill="1" applyBorder="1" applyAlignment="1" applyProtection="1">
      <alignment horizontal="center" vertical="center" wrapText="1"/>
      <protection locked="0"/>
    </xf>
    <xf numFmtId="0" fontId="77" fillId="32" borderId="11" xfId="36" applyFont="1" applyFill="1" applyBorder="1" applyAlignment="1" applyProtection="1">
      <alignment horizontal="center" vertical="center" wrapText="1"/>
      <protection hidden="1"/>
    </xf>
    <xf numFmtId="0" fontId="26" fillId="0" borderId="0" xfId="36" applyFont="1" applyFill="1" applyAlignment="1" applyProtection="1">
      <alignment horizontal="center" wrapText="1"/>
      <protection locked="0"/>
    </xf>
    <xf numFmtId="0" fontId="77" fillId="0" borderId="11" xfId="36" applyFont="1" applyFill="1" applyBorder="1" applyAlignment="1" applyProtection="1">
      <alignment horizontal="center" vertical="center" wrapText="1"/>
      <protection hidden="1"/>
    </xf>
    <xf numFmtId="0" fontId="23" fillId="0" borderId="11" xfId="36" applyFont="1" applyFill="1" applyBorder="1" applyAlignment="1" applyProtection="1">
      <alignment vertical="center" wrapText="1"/>
      <protection locked="0"/>
    </xf>
    <xf numFmtId="49" fontId="23" fillId="0" borderId="11" xfId="36" applyNumberFormat="1" applyFont="1" applyFill="1" applyBorder="1" applyAlignment="1" applyProtection="1">
      <alignment horizontal="center" vertical="center" wrapText="1"/>
      <protection locked="0"/>
    </xf>
    <xf numFmtId="0" fontId="26" fillId="0" borderId="0" xfId="36" applyFont="1" applyFill="1" applyAlignment="1" applyProtection="1">
      <alignment vertical="center" wrapText="1"/>
      <protection locked="0"/>
    </xf>
    <xf numFmtId="1" fontId="26" fillId="0" borderId="0" xfId="36" applyNumberFormat="1" applyFont="1" applyFill="1" applyAlignment="1" applyProtection="1">
      <alignment horizontal="center" wrapText="1"/>
      <protection locked="0"/>
    </xf>
    <xf numFmtId="167" fontId="26" fillId="0" borderId="0" xfId="36" applyNumberFormat="1" applyFont="1" applyFill="1" applyAlignment="1" applyProtection="1">
      <alignment horizontal="center" wrapText="1"/>
      <protection locked="0"/>
    </xf>
    <xf numFmtId="49" fontId="26" fillId="0" borderId="0" xfId="36" applyNumberFormat="1" applyFont="1" applyFill="1" applyAlignment="1" applyProtection="1">
      <alignment horizontal="center" wrapText="1"/>
      <protection locked="0"/>
    </xf>
    <xf numFmtId="0" fontId="75" fillId="33" borderId="11" xfId="31" applyFont="1" applyFill="1" applyBorder="1" applyAlignment="1" applyProtection="1">
      <alignment horizontal="left" vertical="center" wrapText="1"/>
    </xf>
    <xf numFmtId="0" fontId="75" fillId="33" borderId="11" xfId="31" applyFont="1" applyFill="1" applyBorder="1" applyAlignment="1" applyProtection="1">
      <alignment horizontal="center" vertical="center" wrapText="1"/>
    </xf>
    <xf numFmtId="0" fontId="75" fillId="33" borderId="11" xfId="31" applyFont="1" applyFill="1" applyBorder="1" applyAlignment="1" applyProtection="1">
      <alignment horizontal="left" vertical="center"/>
    </xf>
    <xf numFmtId="0" fontId="78" fillId="28" borderId="11" xfId="0" applyFont="1" applyFill="1" applyBorder="1" applyAlignment="1">
      <alignment horizontal="center" vertical="center" wrapText="1"/>
    </xf>
    <xf numFmtId="0" fontId="79" fillId="0" borderId="0" xfId="0" applyFont="1" applyBorder="1" applyAlignment="1">
      <alignment vertical="center" wrapText="1"/>
    </xf>
    <xf numFmtId="0" fontId="80" fillId="29" borderId="11" xfId="0" applyNumberFormat="1" applyFont="1" applyFill="1" applyBorder="1" applyAlignment="1">
      <alignment horizontal="center" vertical="center" wrapText="1"/>
    </xf>
    <xf numFmtId="0" fontId="81" fillId="29" borderId="11" xfId="0" applyNumberFormat="1" applyFont="1" applyFill="1" applyBorder="1" applyAlignment="1">
      <alignment horizontal="center" vertical="center" wrapText="1"/>
    </xf>
    <xf numFmtId="14" fontId="81" fillId="29" borderId="11" xfId="0" applyNumberFormat="1" applyFont="1" applyFill="1" applyBorder="1" applyAlignment="1">
      <alignment horizontal="center" vertical="center" wrapText="1"/>
    </xf>
    <xf numFmtId="0" fontId="81" fillId="29" borderId="11" xfId="0" applyNumberFormat="1" applyFont="1" applyFill="1" applyBorder="1" applyAlignment="1">
      <alignment horizontal="left" vertical="center" wrapText="1"/>
    </xf>
    <xf numFmtId="167" fontId="81" fillId="29" borderId="11" xfId="0" applyNumberFormat="1" applyFont="1" applyFill="1" applyBorder="1" applyAlignment="1">
      <alignment horizontal="center" vertical="center" wrapText="1"/>
    </xf>
    <xf numFmtId="164" fontId="81" fillId="29" borderId="11" xfId="0" applyNumberFormat="1" applyFont="1" applyFill="1" applyBorder="1" applyAlignment="1">
      <alignment horizontal="center" vertical="center" wrapText="1"/>
    </xf>
    <xf numFmtId="0" fontId="82" fillId="0" borderId="0" xfId="0" applyFont="1" applyAlignment="1">
      <alignment vertical="center" wrapText="1"/>
    </xf>
    <xf numFmtId="0" fontId="83" fillId="0" borderId="0" xfId="0" applyFont="1" applyFill="1"/>
    <xf numFmtId="0" fontId="84" fillId="0" borderId="11" xfId="31" applyNumberFormat="1" applyFont="1" applyFill="1" applyBorder="1" applyAlignment="1" applyProtection="1">
      <alignment horizontal="center" vertical="center" wrapText="1"/>
    </xf>
    <xf numFmtId="14" fontId="85" fillId="30" borderId="11" xfId="31" applyNumberFormat="1" applyFont="1" applyFill="1" applyBorder="1" applyAlignment="1" applyProtection="1">
      <alignment horizontal="center" vertical="center" wrapText="1"/>
    </xf>
    <xf numFmtId="167" fontId="85" fillId="30" borderId="11" xfId="31" applyNumberFormat="1" applyFont="1" applyFill="1" applyBorder="1" applyAlignment="1" applyProtection="1">
      <alignment horizontal="center" vertical="center" wrapText="1"/>
    </xf>
    <xf numFmtId="1" fontId="85" fillId="30" borderId="11" xfId="31" applyNumberFormat="1" applyFont="1" applyFill="1" applyBorder="1" applyAlignment="1" applyProtection="1">
      <alignment horizontal="center" vertical="center" wrapText="1"/>
    </xf>
    <xf numFmtId="49" fontId="85" fillId="30" borderId="11" xfId="31" applyNumberFormat="1" applyFont="1" applyFill="1" applyBorder="1" applyAlignment="1" applyProtection="1">
      <alignment horizontal="center" vertical="center" wrapText="1"/>
    </xf>
    <xf numFmtId="0" fontId="82" fillId="30" borderId="11" xfId="0" applyNumberFormat="1" applyFont="1" applyFill="1" applyBorder="1" applyAlignment="1">
      <alignment horizontal="left" vertical="center" wrapText="1"/>
    </xf>
    <xf numFmtId="164" fontId="82" fillId="30" borderId="11" xfId="0" applyNumberFormat="1" applyFont="1" applyFill="1" applyBorder="1" applyAlignment="1">
      <alignment horizontal="center" vertical="center" wrapText="1"/>
    </xf>
    <xf numFmtId="167" fontId="82" fillId="30" borderId="11" xfId="0" applyNumberFormat="1" applyFont="1" applyFill="1" applyBorder="1" applyAlignment="1">
      <alignment horizontal="center" vertical="center" wrapText="1"/>
    </xf>
    <xf numFmtId="0" fontId="82" fillId="30" borderId="11" xfId="0" applyNumberFormat="1" applyFont="1" applyFill="1" applyBorder="1" applyAlignment="1">
      <alignment horizontal="center" vertical="center" wrapText="1"/>
    </xf>
    <xf numFmtId="0" fontId="86" fillId="30" borderId="11" xfId="31" applyNumberFormat="1" applyFont="1" applyFill="1" applyBorder="1" applyAlignment="1" applyProtection="1">
      <alignment horizontal="center" vertical="center" wrapText="1"/>
    </xf>
    <xf numFmtId="0" fontId="78" fillId="35" borderId="13" xfId="0" applyFont="1" applyFill="1" applyBorder="1" applyAlignment="1">
      <alignment vertical="center" wrapText="1"/>
    </xf>
    <xf numFmtId="0" fontId="21" fillId="0" borderId="0" xfId="0" applyNumberFormat="1" applyFont="1" applyAlignment="1">
      <alignment horizontal="left"/>
    </xf>
    <xf numFmtId="0" fontId="87" fillId="29" borderId="11"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7" fillId="36" borderId="17" xfId="0" applyFont="1" applyFill="1" applyBorder="1"/>
    <xf numFmtId="0" fontId="27" fillId="36" borderId="0" xfId="0" applyFont="1" applyFill="1" applyBorder="1"/>
    <xf numFmtId="0" fontId="27"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8" fillId="36" borderId="20" xfId="0" applyNumberFormat="1" applyFont="1" applyFill="1" applyBorder="1" applyAlignment="1">
      <alignment vertical="center" wrapText="1"/>
    </xf>
    <xf numFmtId="164" fontId="88" fillId="36" borderId="21" xfId="0" applyNumberFormat="1" applyFont="1" applyFill="1" applyBorder="1" applyAlignment="1">
      <alignment vertical="center" wrapText="1"/>
    </xf>
    <xf numFmtId="0" fontId="23" fillId="36" borderId="22" xfId="0" applyFont="1" applyFill="1" applyBorder="1"/>
    <xf numFmtId="0" fontId="23" fillId="36" borderId="13" xfId="0" applyFont="1" applyFill="1" applyBorder="1"/>
    <xf numFmtId="0" fontId="23" fillId="36" borderId="23" xfId="0" applyFont="1" applyFill="1" applyBorder="1"/>
    <xf numFmtId="167" fontId="23" fillId="32" borderId="11" xfId="36" applyNumberFormat="1" applyFont="1" applyFill="1" applyBorder="1" applyAlignment="1" applyProtection="1">
      <alignment horizontal="center" vertical="center" wrapText="1"/>
      <protection locked="0"/>
    </xf>
    <xf numFmtId="49" fontId="29" fillId="32" borderId="11" xfId="36" applyNumberFormat="1" applyFont="1" applyFill="1" applyBorder="1" applyAlignment="1" applyProtection="1">
      <alignment horizontal="center" vertical="center" wrapText="1"/>
      <protection locked="0"/>
    </xf>
    <xf numFmtId="1" fontId="29" fillId="32" borderId="11" xfId="36" applyNumberFormat="1" applyFont="1" applyFill="1" applyBorder="1" applyAlignment="1" applyProtection="1">
      <alignment horizontal="center" vertical="center" wrapText="1"/>
      <protection locked="0"/>
    </xf>
    <xf numFmtId="0" fontId="89" fillId="32" borderId="11" xfId="36" applyFont="1" applyFill="1" applyBorder="1" applyAlignment="1" applyProtection="1">
      <alignment horizontal="center" vertical="center" wrapText="1"/>
      <protection locked="0"/>
    </xf>
    <xf numFmtId="0" fontId="90" fillId="0" borderId="11" xfId="36" applyFont="1" applyFill="1" applyBorder="1" applyAlignment="1" applyProtection="1">
      <alignment horizontal="center" vertical="center" wrapText="1"/>
      <protection locked="0"/>
    </xf>
    <xf numFmtId="0" fontId="91" fillId="0" borderId="0" xfId="36" applyFont="1" applyFill="1" applyAlignment="1" applyProtection="1">
      <alignment horizontal="center" wrapText="1"/>
      <protection locked="0"/>
    </xf>
    <xf numFmtId="1" fontId="92" fillId="0" borderId="0" xfId="36" applyNumberFormat="1" applyFont="1" applyFill="1" applyAlignment="1" applyProtection="1">
      <alignment horizontal="center" wrapText="1"/>
      <protection locked="0"/>
    </xf>
    <xf numFmtId="0" fontId="93" fillId="0" borderId="11" xfId="36" applyFont="1" applyFill="1" applyBorder="1" applyAlignment="1">
      <alignment horizontal="center" vertical="center"/>
    </xf>
    <xf numFmtId="169" fontId="38" fillId="0" borderId="11" xfId="36" applyNumberFormat="1" applyFont="1" applyFill="1" applyBorder="1" applyAlignment="1" applyProtection="1">
      <alignment horizontal="center" vertical="center" wrapText="1"/>
      <protection locked="0"/>
    </xf>
    <xf numFmtId="0" fontId="94" fillId="0" borderId="11" xfId="36" applyFont="1" applyFill="1" applyBorder="1" applyAlignment="1">
      <alignment horizontal="left" vertical="center" wrapText="1"/>
    </xf>
    <xf numFmtId="0" fontId="35" fillId="30" borderId="24" xfId="36" applyFont="1" applyFill="1" applyBorder="1" applyAlignment="1" applyProtection="1">
      <alignment vertical="center" wrapText="1"/>
      <protection locked="0"/>
    </xf>
    <xf numFmtId="168" fontId="56" fillId="29" borderId="11" xfId="36" applyNumberFormat="1" applyFont="1" applyFill="1" applyBorder="1" applyAlignment="1">
      <alignment horizontal="center" vertical="center" wrapText="1"/>
    </xf>
    <xf numFmtId="168" fontId="51" fillId="0" borderId="0" xfId="36" applyNumberFormat="1" applyFont="1" applyFill="1"/>
    <xf numFmtId="168" fontId="48" fillId="24" borderId="0" xfId="36" applyNumberFormat="1" applyFont="1" applyFill="1" applyBorder="1" applyAlignment="1" applyProtection="1">
      <alignment horizontal="left" wrapText="1"/>
      <protection locked="0"/>
    </xf>
    <xf numFmtId="168" fontId="60" fillId="0" borderId="11" xfId="36" applyNumberFormat="1" applyFont="1" applyFill="1" applyBorder="1" applyAlignment="1">
      <alignment horizontal="center" vertical="center"/>
    </xf>
    <xf numFmtId="168" fontId="51" fillId="0" borderId="0" xfId="36" applyNumberFormat="1" applyFont="1" applyFill="1" applyBorder="1" applyAlignment="1">
      <alignment horizontal="center" vertical="center"/>
    </xf>
    <xf numFmtId="168" fontId="51" fillId="0" borderId="0" xfId="36" applyNumberFormat="1" applyFont="1" applyFill="1" applyAlignment="1">
      <alignment horizontal="left"/>
    </xf>
    <xf numFmtId="0" fontId="95" fillId="0" borderId="0" xfId="0" applyFont="1" applyAlignment="1">
      <alignment horizontal="center"/>
    </xf>
    <xf numFmtId="169" fontId="82" fillId="30" borderId="11" xfId="0" applyNumberFormat="1" applyFont="1" applyFill="1" applyBorder="1" applyAlignment="1">
      <alignment horizontal="center" vertical="center" wrapText="1"/>
    </xf>
    <xf numFmtId="168" fontId="82" fillId="30" borderId="11" xfId="0" applyNumberFormat="1" applyFont="1" applyFill="1" applyBorder="1" applyAlignment="1">
      <alignment horizontal="center" vertical="center" wrapText="1"/>
    </xf>
    <xf numFmtId="0" fontId="66" fillId="31" borderId="11" xfId="36" applyFont="1" applyFill="1" applyBorder="1" applyAlignment="1" applyProtection="1">
      <alignment horizontal="center" vertical="center" wrapText="1"/>
      <protection locked="0"/>
    </xf>
    <xf numFmtId="0" fontId="34" fillId="29" borderId="10" xfId="36" applyFont="1" applyFill="1" applyBorder="1" applyAlignment="1" applyProtection="1">
      <alignment horizontal="right" vertical="center" wrapText="1"/>
      <protection locked="0"/>
    </xf>
    <xf numFmtId="0" fontId="38" fillId="0" borderId="11" xfId="36" applyFont="1" applyFill="1" applyBorder="1" applyAlignment="1" applyProtection="1">
      <alignment horizontal="left" vertical="center" wrapText="1"/>
      <protection locked="0"/>
    </xf>
    <xf numFmtId="14" fontId="96" fillId="0" borderId="11" xfId="36" applyNumberFormat="1" applyFont="1" applyFill="1" applyBorder="1" applyAlignment="1" applyProtection="1">
      <alignment horizontal="center" vertical="center" wrapText="1"/>
      <protection locked="0"/>
    </xf>
    <xf numFmtId="0" fontId="34" fillId="29" borderId="10" xfId="36" applyFont="1" applyFill="1" applyBorder="1" applyAlignment="1" applyProtection="1">
      <alignment horizontal="right" vertical="center" wrapText="1"/>
      <protection locked="0"/>
    </xf>
    <xf numFmtId="0" fontId="60" fillId="27" borderId="0" xfId="0" applyFont="1" applyFill="1" applyAlignment="1">
      <alignment vertical="center"/>
    </xf>
    <xf numFmtId="0" fontId="29" fillId="29" borderId="12" xfId="36" applyFont="1" applyFill="1" applyBorder="1" applyAlignment="1" applyProtection="1">
      <alignment horizontal="right" vertical="center" wrapText="1"/>
      <protection locked="0"/>
    </xf>
    <xf numFmtId="0" fontId="71" fillId="30" borderId="0" xfId="0" applyFont="1" applyFill="1" applyAlignment="1">
      <alignment horizontal="center" vertical="center"/>
    </xf>
    <xf numFmtId="0" fontId="52" fillId="30" borderId="0" xfId="0" applyFont="1" applyFill="1" applyAlignment="1">
      <alignment horizontal="center" vertical="center"/>
    </xf>
    <xf numFmtId="0" fontId="71" fillId="30" borderId="0" xfId="0" applyFont="1" applyFill="1" applyBorder="1" applyAlignment="1">
      <alignment vertical="center"/>
    </xf>
    <xf numFmtId="0" fontId="71" fillId="30" borderId="0" xfId="0" applyFont="1" applyFill="1" applyAlignment="1">
      <alignment vertical="center"/>
    </xf>
    <xf numFmtId="0" fontId="60" fillId="30" borderId="0" xfId="0" applyFont="1" applyFill="1" applyAlignment="1">
      <alignment vertical="center"/>
    </xf>
    <xf numFmtId="0" fontId="92" fillId="29" borderId="12" xfId="36" applyFont="1" applyFill="1" applyBorder="1" applyAlignment="1" applyProtection="1">
      <alignment vertical="top" wrapText="1"/>
      <protection locked="0"/>
    </xf>
    <xf numFmtId="0" fontId="77" fillId="0" borderId="11" xfId="36" applyFont="1" applyFill="1" applyBorder="1" applyAlignment="1" applyProtection="1">
      <alignment horizontal="left" vertical="center" wrapText="1"/>
      <protection hidden="1"/>
    </xf>
    <xf numFmtId="1" fontId="26" fillId="0" borderId="0" xfId="36" applyNumberFormat="1" applyFont="1" applyFill="1" applyAlignment="1" applyProtection="1">
      <alignment horizontal="left" wrapText="1"/>
      <protection locked="0"/>
    </xf>
    <xf numFmtId="0" fontId="77" fillId="37" borderId="11" xfId="36" applyFont="1" applyFill="1" applyBorder="1" applyAlignment="1" applyProtection="1">
      <alignment horizontal="center" vertical="center" wrapText="1"/>
      <protection hidden="1"/>
    </xf>
    <xf numFmtId="14" fontId="23" fillId="37" borderId="11" xfId="36" applyNumberFormat="1" applyFont="1" applyFill="1" applyBorder="1" applyAlignment="1" applyProtection="1">
      <alignment horizontal="center" vertical="center" wrapText="1"/>
      <protection locked="0"/>
    </xf>
    <xf numFmtId="0" fontId="23" fillId="37" borderId="11" xfId="36" applyFont="1" applyFill="1" applyBorder="1" applyAlignment="1" applyProtection="1">
      <alignment vertical="center" wrapText="1"/>
      <protection locked="0"/>
    </xf>
    <xf numFmtId="0" fontId="90" fillId="37" borderId="11" xfId="36" applyFont="1" applyFill="1" applyBorder="1" applyAlignment="1" applyProtection="1">
      <alignment horizontal="center" vertical="center" wrapText="1"/>
      <protection locked="0"/>
    </xf>
    <xf numFmtId="167" fontId="23" fillId="37" borderId="11" xfId="36" applyNumberFormat="1" applyFont="1" applyFill="1" applyBorder="1" applyAlignment="1" applyProtection="1">
      <alignment horizontal="center" vertical="center" wrapText="1"/>
      <protection locked="0"/>
    </xf>
    <xf numFmtId="49" fontId="23" fillId="37" borderId="11" xfId="36" applyNumberFormat="1" applyFont="1" applyFill="1" applyBorder="1" applyAlignment="1" applyProtection="1">
      <alignment horizontal="center" vertical="center" wrapText="1"/>
      <protection locked="0"/>
    </xf>
    <xf numFmtId="1" fontId="23" fillId="37" borderId="11" xfId="36" applyNumberFormat="1" applyFont="1" applyFill="1" applyBorder="1" applyAlignment="1" applyProtection="1">
      <alignment horizontal="center" vertical="center" wrapText="1"/>
      <protection locked="0"/>
    </xf>
    <xf numFmtId="0" fontId="23" fillId="37" borderId="11" xfId="36" applyFont="1" applyFill="1" applyBorder="1" applyAlignment="1" applyProtection="1">
      <alignment horizontal="left" vertical="center" wrapText="1"/>
      <protection locked="0"/>
    </xf>
    <xf numFmtId="0" fontId="23" fillId="0" borderId="11" xfId="36" applyFont="1" applyFill="1" applyBorder="1" applyAlignment="1" applyProtection="1">
      <alignment horizontal="left" vertical="center" wrapText="1"/>
      <protection locked="0"/>
    </xf>
    <xf numFmtId="0" fontId="26" fillId="0" borderId="0" xfId="36" applyFont="1" applyFill="1" applyAlignment="1" applyProtection="1">
      <alignment horizontal="left" wrapText="1"/>
      <protection locked="0"/>
    </xf>
    <xf numFmtId="169" fontId="75" fillId="33" borderId="11" xfId="31" applyNumberFormat="1" applyFont="1" applyFill="1" applyBorder="1" applyAlignment="1" applyProtection="1">
      <alignment horizontal="center" vertical="center" wrapText="1"/>
    </xf>
    <xf numFmtId="165" fontId="72" fillId="32" borderId="24" xfId="0" applyNumberFormat="1" applyFont="1" applyFill="1" applyBorder="1" applyAlignment="1">
      <alignment vertical="center" wrapText="1"/>
    </xf>
    <xf numFmtId="165" fontId="72" fillId="32" borderId="25" xfId="0" applyNumberFormat="1" applyFont="1" applyFill="1" applyBorder="1" applyAlignment="1">
      <alignment vertical="center" wrapText="1"/>
    </xf>
    <xf numFmtId="0" fontId="97" fillId="29" borderId="11" xfId="36" applyFont="1" applyFill="1" applyBorder="1" applyAlignment="1">
      <alignment horizontal="center" vertical="center" wrapText="1"/>
    </xf>
    <xf numFmtId="14" fontId="97" fillId="29" borderId="11" xfId="36" applyNumberFormat="1" applyFont="1" applyFill="1" applyBorder="1" applyAlignment="1">
      <alignment horizontal="center" vertical="center" wrapText="1"/>
    </xf>
    <xf numFmtId="0" fontId="97" fillId="29" borderId="11" xfId="36" applyNumberFormat="1" applyFont="1" applyFill="1" applyBorder="1" applyAlignment="1">
      <alignment horizontal="center" vertical="center" wrapText="1"/>
    </xf>
    <xf numFmtId="168" fontId="97" fillId="29" borderId="11" xfId="36" applyNumberFormat="1" applyFont="1" applyFill="1" applyBorder="1" applyAlignment="1">
      <alignment horizontal="center" vertical="center" wrapText="1"/>
    </xf>
    <xf numFmtId="0" fontId="51" fillId="0" borderId="0" xfId="0" applyFont="1"/>
    <xf numFmtId="0" fontId="65" fillId="0" borderId="11" xfId="0" applyFont="1" applyBorder="1" applyAlignment="1">
      <alignment horizontal="center" vertical="center"/>
    </xf>
    <xf numFmtId="0" fontId="65" fillId="38" borderId="11" xfId="0" applyFont="1" applyFill="1" applyBorder="1" applyAlignment="1">
      <alignment horizontal="center" vertical="center"/>
    </xf>
    <xf numFmtId="0" fontId="65" fillId="32" borderId="11" xfId="0" applyFont="1" applyFill="1" applyBorder="1" applyAlignment="1">
      <alignment horizontal="center" vertical="center"/>
    </xf>
    <xf numFmtId="0" fontId="48" fillId="0" borderId="11" xfId="0" applyFont="1" applyBorder="1"/>
    <xf numFmtId="0" fontId="98" fillId="0" borderId="11" xfId="0" applyFont="1" applyBorder="1" applyAlignment="1">
      <alignment horizontal="center" vertical="center"/>
    </xf>
    <xf numFmtId="0" fontId="99" fillId="0" borderId="11" xfId="0" applyFont="1" applyBorder="1" applyAlignment="1">
      <alignment horizontal="center" vertical="center"/>
    </xf>
    <xf numFmtId="167" fontId="98" fillId="0" borderId="11" xfId="0" applyNumberFormat="1" applyFont="1" applyBorder="1" applyAlignment="1">
      <alignment horizontal="center" vertical="center"/>
    </xf>
    <xf numFmtId="169" fontId="98" fillId="35" borderId="11" xfId="0" applyNumberFormat="1" applyFont="1" applyFill="1" applyBorder="1" applyAlignment="1">
      <alignment horizontal="center" vertical="center"/>
    </xf>
    <xf numFmtId="168" fontId="98" fillId="0" borderId="11" xfId="0" applyNumberFormat="1" applyFont="1" applyBorder="1" applyAlignment="1">
      <alignment horizontal="center" vertical="center"/>
    </xf>
    <xf numFmtId="165" fontId="75" fillId="32" borderId="11" xfId="31" applyNumberFormat="1" applyFont="1" applyFill="1" applyBorder="1" applyAlignment="1" applyProtection="1">
      <alignment vertical="center" wrapText="1"/>
    </xf>
    <xf numFmtId="0" fontId="100" fillId="0" borderId="11" xfId="0" applyFont="1" applyBorder="1" applyAlignment="1">
      <alignment horizontal="left" vertical="center"/>
    </xf>
    <xf numFmtId="169" fontId="101" fillId="0" borderId="11" xfId="36" applyNumberFormat="1" applyFont="1" applyFill="1" applyBorder="1" applyAlignment="1" applyProtection="1">
      <alignment horizontal="center" vertical="center" wrapText="1"/>
      <protection locked="0"/>
    </xf>
    <xf numFmtId="0" fontId="102" fillId="0" borderId="11" xfId="36" applyFont="1" applyFill="1" applyBorder="1" applyAlignment="1">
      <alignment horizontal="center" vertical="center"/>
    </xf>
    <xf numFmtId="0" fontId="60" fillId="0" borderId="11" xfId="36" applyNumberFormat="1" applyFont="1" applyFill="1" applyBorder="1" applyAlignment="1">
      <alignment horizontal="left" vertical="center" wrapText="1"/>
    </xf>
    <xf numFmtId="1" fontId="94" fillId="0" borderId="11" xfId="36" applyNumberFormat="1" applyFont="1" applyFill="1" applyBorder="1" applyAlignment="1">
      <alignment horizontal="center" vertical="center" wrapText="1"/>
    </xf>
    <xf numFmtId="14" fontId="94" fillId="0" borderId="11" xfId="36" applyNumberFormat="1" applyFont="1" applyFill="1" applyBorder="1" applyAlignment="1">
      <alignment horizontal="center" vertical="center" wrapText="1"/>
    </xf>
    <xf numFmtId="0" fontId="94" fillId="0" borderId="11" xfId="36" applyFont="1" applyFill="1" applyBorder="1" applyAlignment="1">
      <alignment horizontal="center" vertical="center" wrapText="1"/>
    </xf>
    <xf numFmtId="169" fontId="103" fillId="0" borderId="11" xfId="36" applyNumberFormat="1" applyFont="1" applyFill="1" applyBorder="1" applyAlignment="1">
      <alignment horizontal="center" vertical="center"/>
    </xf>
    <xf numFmtId="49" fontId="104" fillId="0" borderId="11" xfId="36" applyNumberFormat="1" applyFont="1" applyFill="1" applyBorder="1" applyAlignment="1">
      <alignment horizontal="center" vertical="center"/>
    </xf>
    <xf numFmtId="49" fontId="104" fillId="37" borderId="11" xfId="36" applyNumberFormat="1" applyFont="1" applyFill="1" applyBorder="1" applyAlignment="1" applyProtection="1">
      <alignment horizontal="center" vertical="center"/>
      <protection locked="0" hidden="1"/>
    </xf>
    <xf numFmtId="49" fontId="104" fillId="37" borderId="11" xfId="36" applyNumberFormat="1" applyFont="1" applyFill="1" applyBorder="1" applyAlignment="1">
      <alignment horizontal="center" vertical="center"/>
    </xf>
    <xf numFmtId="49" fontId="104" fillId="37" borderId="11" xfId="36" applyNumberFormat="1" applyFont="1" applyFill="1" applyBorder="1" applyAlignment="1">
      <alignment vertical="center"/>
    </xf>
    <xf numFmtId="49" fontId="104" fillId="0" borderId="11" xfId="36" applyNumberFormat="1" applyFont="1" applyFill="1" applyBorder="1" applyAlignment="1">
      <alignment vertical="center"/>
    </xf>
    <xf numFmtId="169" fontId="92" fillId="29" borderId="10" xfId="36" applyNumberFormat="1" applyFont="1" applyFill="1" applyBorder="1" applyAlignment="1" applyProtection="1">
      <alignment vertical="center" wrapText="1"/>
      <protection locked="0"/>
    </xf>
    <xf numFmtId="169" fontId="92" fillId="29" borderId="12" xfId="36" applyNumberFormat="1" applyFont="1" applyFill="1" applyBorder="1" applyAlignment="1" applyProtection="1">
      <alignment vertical="center" wrapText="1"/>
      <protection locked="0"/>
    </xf>
    <xf numFmtId="0" fontId="0" fillId="35" borderId="0" xfId="0" applyFill="1"/>
    <xf numFmtId="0" fontId="52" fillId="35" borderId="15" xfId="36" applyFont="1" applyFill="1" applyBorder="1" applyAlignment="1">
      <alignment horizontal="center" vertical="center"/>
    </xf>
    <xf numFmtId="0" fontId="53" fillId="35" borderId="15" xfId="36" applyFont="1" applyFill="1" applyBorder="1" applyAlignment="1">
      <alignment horizontal="center" vertical="center"/>
    </xf>
    <xf numFmtId="1" fontId="52" fillId="35" borderId="15" xfId="36" applyNumberFormat="1" applyFont="1" applyFill="1" applyBorder="1" applyAlignment="1">
      <alignment horizontal="center" vertical="center"/>
    </xf>
    <xf numFmtId="14" fontId="52" fillId="35" borderId="15" xfId="36" applyNumberFormat="1" applyFont="1" applyFill="1" applyBorder="1" applyAlignment="1">
      <alignment horizontal="center" vertical="center"/>
    </xf>
    <xf numFmtId="0" fontId="52" fillId="35" borderId="15" xfId="36" applyNumberFormat="1" applyFont="1" applyFill="1" applyBorder="1" applyAlignment="1">
      <alignment horizontal="left" vertical="center" wrapText="1"/>
    </xf>
    <xf numFmtId="168" fontId="52" fillId="35" borderId="15" xfId="36" applyNumberFormat="1" applyFont="1" applyFill="1" applyBorder="1" applyAlignment="1">
      <alignment horizontal="center" vertical="center"/>
    </xf>
    <xf numFmtId="0" fontId="52" fillId="35" borderId="0" xfId="36" applyFont="1" applyFill="1" applyBorder="1" applyAlignment="1">
      <alignment horizontal="center" vertical="center"/>
    </xf>
    <xf numFmtId="0" fontId="53" fillId="35" borderId="0" xfId="36" applyFont="1" applyFill="1" applyBorder="1" applyAlignment="1">
      <alignment horizontal="center" vertical="center"/>
    </xf>
    <xf numFmtId="1" fontId="52" fillId="35" borderId="0" xfId="36" applyNumberFormat="1" applyFont="1" applyFill="1" applyBorder="1" applyAlignment="1">
      <alignment horizontal="center" vertical="center"/>
    </xf>
    <xf numFmtId="14" fontId="52" fillId="35" borderId="0" xfId="36" applyNumberFormat="1" applyFont="1" applyFill="1" applyBorder="1" applyAlignment="1">
      <alignment horizontal="center" vertical="center"/>
    </xf>
    <xf numFmtId="0" fontId="52" fillId="35" borderId="0" xfId="36" applyNumberFormat="1" applyFont="1" applyFill="1" applyBorder="1" applyAlignment="1">
      <alignment horizontal="left" vertical="center" wrapText="1"/>
    </xf>
    <xf numFmtId="168" fontId="52" fillId="35" borderId="0" xfId="36" applyNumberFormat="1" applyFont="1" applyFill="1" applyBorder="1" applyAlignment="1">
      <alignment horizontal="center" vertical="center"/>
    </xf>
    <xf numFmtId="0" fontId="52" fillId="35" borderId="13" xfId="36" applyFont="1" applyFill="1" applyBorder="1" applyAlignment="1">
      <alignment horizontal="center" vertical="center"/>
    </xf>
    <xf numFmtId="0" fontId="53" fillId="35" borderId="13" xfId="36" applyFont="1" applyFill="1" applyBorder="1" applyAlignment="1">
      <alignment horizontal="center" vertical="center"/>
    </xf>
    <xf numFmtId="1" fontId="52" fillId="35" borderId="13" xfId="36" applyNumberFormat="1" applyFont="1" applyFill="1" applyBorder="1" applyAlignment="1">
      <alignment horizontal="center" vertical="center"/>
    </xf>
    <xf numFmtId="14" fontId="52" fillId="35" borderId="13" xfId="36" applyNumberFormat="1" applyFont="1" applyFill="1" applyBorder="1" applyAlignment="1">
      <alignment horizontal="center" vertical="center"/>
    </xf>
    <xf numFmtId="0" fontId="52" fillId="35" borderId="13" xfId="36" applyNumberFormat="1" applyFont="1" applyFill="1" applyBorder="1" applyAlignment="1">
      <alignment horizontal="left" vertical="center" wrapText="1"/>
    </xf>
    <xf numFmtId="168" fontId="52" fillId="35" borderId="13" xfId="36" applyNumberFormat="1" applyFont="1" applyFill="1" applyBorder="1" applyAlignment="1">
      <alignment horizontal="center" vertical="center"/>
    </xf>
    <xf numFmtId="0" fontId="105" fillId="35" borderId="24" xfId="36" applyFont="1" applyFill="1" applyBorder="1" applyAlignment="1">
      <alignment vertical="center" wrapText="1"/>
    </xf>
    <xf numFmtId="0" fontId="105" fillId="35" borderId="24" xfId="36" applyFont="1" applyFill="1" applyBorder="1" applyAlignment="1">
      <alignment textRotation="90"/>
    </xf>
    <xf numFmtId="0" fontId="42" fillId="35" borderId="0" xfId="0" applyFont="1" applyFill="1" applyBorder="1" applyAlignment="1">
      <alignment horizontal="center"/>
    </xf>
    <xf numFmtId="0" fontId="42" fillId="35" borderId="13" xfId="0" applyFont="1" applyFill="1" applyBorder="1" applyAlignment="1">
      <alignment horizontal="center"/>
    </xf>
    <xf numFmtId="0" fontId="43" fillId="35" borderId="0" xfId="0" applyFont="1" applyFill="1"/>
    <xf numFmtId="0" fontId="76" fillId="32" borderId="0" xfId="31" applyFont="1" applyFill="1" applyBorder="1" applyAlignment="1" applyProtection="1">
      <alignment horizontal="center" vertical="center"/>
    </xf>
    <xf numFmtId="0" fontId="48" fillId="0" borderId="0" xfId="36" applyFont="1" applyAlignment="1" applyProtection="1">
      <alignment horizontal="center" vertical="center" wrapText="1"/>
      <protection locked="0"/>
    </xf>
    <xf numFmtId="0" fontId="99" fillId="0" borderId="0" xfId="36" applyFont="1" applyAlignment="1" applyProtection="1">
      <alignment wrapText="1"/>
      <protection locked="0"/>
    </xf>
    <xf numFmtId="0" fontId="99" fillId="0" borderId="0" xfId="36" applyFont="1" applyAlignment="1" applyProtection="1">
      <alignment vertical="center" wrapText="1"/>
      <protection locked="0"/>
    </xf>
    <xf numFmtId="0" fontId="99" fillId="0" borderId="0" xfId="36" applyFont="1" applyFill="1"/>
    <xf numFmtId="0" fontId="103" fillId="0" borderId="0" xfId="36" applyFont="1" applyFill="1" applyAlignment="1">
      <alignment vertical="center"/>
    </xf>
    <xf numFmtId="169" fontId="99" fillId="0" borderId="0" xfId="36" applyNumberFormat="1" applyFont="1" applyAlignment="1" applyProtection="1">
      <alignment wrapText="1"/>
      <protection locked="0"/>
    </xf>
    <xf numFmtId="169" fontId="99" fillId="0" borderId="0" xfId="36" applyNumberFormat="1" applyFont="1" applyAlignment="1" applyProtection="1">
      <alignment vertical="center" wrapText="1"/>
      <protection locked="0"/>
    </xf>
    <xf numFmtId="169" fontId="99" fillId="0" borderId="0" xfId="36" applyNumberFormat="1" applyFont="1" applyFill="1"/>
    <xf numFmtId="169" fontId="103" fillId="0" borderId="0" xfId="36" applyNumberFormat="1" applyFont="1" applyFill="1" applyAlignment="1">
      <alignment vertical="center"/>
    </xf>
    <xf numFmtId="0" fontId="29" fillId="0" borderId="0" xfId="36" applyFont="1" applyAlignment="1" applyProtection="1">
      <alignment horizontal="center" vertical="center" wrapText="1"/>
      <protection locked="0"/>
    </xf>
    <xf numFmtId="167" fontId="29" fillId="0" borderId="0" xfId="36" applyNumberFormat="1" applyFont="1" applyAlignment="1" applyProtection="1">
      <alignment horizontal="center" vertical="center" wrapText="1"/>
      <protection locked="0"/>
    </xf>
    <xf numFmtId="167" fontId="29" fillId="0" borderId="0" xfId="36" applyNumberFormat="1" applyFont="1" applyFill="1" applyAlignment="1" applyProtection="1">
      <alignment horizontal="center" vertical="center" wrapText="1"/>
      <protection locked="0"/>
    </xf>
    <xf numFmtId="168" fontId="48" fillId="0" borderId="0" xfId="36" applyNumberFormat="1" applyFont="1" applyAlignment="1" applyProtection="1">
      <alignment horizontal="center" vertical="center" wrapText="1"/>
      <protection locked="0"/>
    </xf>
    <xf numFmtId="168" fontId="51" fillId="0" borderId="0" xfId="36" applyNumberFormat="1" applyFont="1" applyFill="1" applyAlignment="1">
      <alignment horizontal="center" vertical="center"/>
    </xf>
    <xf numFmtId="169" fontId="29" fillId="0" borderId="0" xfId="36" applyNumberFormat="1" applyFont="1" applyAlignment="1" applyProtection="1">
      <alignment horizontal="center" vertical="center" wrapText="1"/>
      <protection locked="0"/>
    </xf>
    <xf numFmtId="169" fontId="29" fillId="0" borderId="0" xfId="36" applyNumberFormat="1" applyFont="1" applyFill="1" applyAlignment="1" applyProtection="1">
      <alignment horizontal="center" vertical="center" wrapText="1"/>
      <protection locked="0"/>
    </xf>
    <xf numFmtId="0" fontId="106" fillId="0" borderId="11" xfId="36" applyNumberFormat="1" applyFont="1" applyFill="1" applyBorder="1" applyAlignment="1">
      <alignment horizontal="center" vertical="center"/>
    </xf>
    <xf numFmtId="0" fontId="76" fillId="0" borderId="11" xfId="0" applyFont="1" applyBorder="1" applyAlignment="1">
      <alignment horizontal="center" vertical="center"/>
    </xf>
    <xf numFmtId="0" fontId="76" fillId="35" borderId="11" xfId="0" applyFont="1" applyFill="1" applyBorder="1" applyAlignment="1">
      <alignment horizontal="center" vertical="center"/>
    </xf>
    <xf numFmtId="0" fontId="75" fillId="34" borderId="26" xfId="36" applyFont="1" applyFill="1" applyBorder="1" applyAlignment="1">
      <alignment vertical="center"/>
    </xf>
    <xf numFmtId="0" fontId="75" fillId="34" borderId="24" xfId="36" applyFont="1" applyFill="1" applyBorder="1" applyAlignment="1">
      <alignment vertical="center"/>
    </xf>
    <xf numFmtId="0" fontId="75" fillId="34" borderId="25" xfId="36" applyFont="1" applyFill="1" applyBorder="1" applyAlignment="1">
      <alignment vertical="center"/>
    </xf>
    <xf numFmtId="49" fontId="29" fillId="0" borderId="11" xfId="36" applyNumberFormat="1" applyFont="1" applyFill="1" applyBorder="1" applyAlignment="1" applyProtection="1">
      <alignment vertical="center" wrapText="1"/>
      <protection locked="0"/>
    </xf>
    <xf numFmtId="0" fontId="92" fillId="29" borderId="10" xfId="36" applyFont="1" applyFill="1" applyBorder="1" applyAlignment="1" applyProtection="1">
      <alignment vertical="center" wrapText="1"/>
      <protection locked="0"/>
    </xf>
    <xf numFmtId="1" fontId="108" fillId="0" borderId="11" xfId="36" quotePrefix="1" applyNumberFormat="1" applyFont="1" applyFill="1" applyBorder="1" applyAlignment="1" applyProtection="1">
      <alignment horizontal="center" vertical="center"/>
      <protection locked="0"/>
    </xf>
    <xf numFmtId="0" fontId="72" fillId="39" borderId="27" xfId="0" applyFont="1" applyFill="1" applyBorder="1" applyAlignment="1">
      <alignment horizontal="center" vertical="center"/>
    </xf>
    <xf numFmtId="170" fontId="65" fillId="40" borderId="28" xfId="36" applyNumberFormat="1" applyFont="1" applyFill="1" applyBorder="1" applyAlignment="1" applyProtection="1">
      <alignment horizontal="center" vertical="center" wrapText="1"/>
      <protection locked="0"/>
    </xf>
    <xf numFmtId="168" fontId="65" fillId="40" borderId="28" xfId="36" applyNumberFormat="1" applyFont="1" applyFill="1" applyBorder="1" applyAlignment="1" applyProtection="1">
      <alignment horizontal="center" vertical="center" wrapText="1"/>
      <protection locked="0"/>
    </xf>
    <xf numFmtId="171" fontId="65" fillId="40" borderId="28" xfId="36" applyNumberFormat="1" applyFont="1" applyFill="1" applyBorder="1" applyAlignment="1" applyProtection="1">
      <alignment horizontal="center" vertical="center" wrapText="1"/>
      <protection locked="0"/>
    </xf>
    <xf numFmtId="169" fontId="65" fillId="40" borderId="28" xfId="36" applyNumberFormat="1" applyFont="1" applyFill="1" applyBorder="1" applyAlignment="1" applyProtection="1">
      <alignment horizontal="center" vertical="center" wrapText="1"/>
      <protection locked="0"/>
    </xf>
    <xf numFmtId="0" fontId="72" fillId="39" borderId="29" xfId="0" applyFont="1" applyFill="1" applyBorder="1" applyAlignment="1">
      <alignment horizontal="center" vertical="center"/>
    </xf>
    <xf numFmtId="167" fontId="65" fillId="40" borderId="28" xfId="36" applyNumberFormat="1" applyFont="1" applyFill="1" applyBorder="1" applyAlignment="1" applyProtection="1">
      <alignment horizontal="center" vertical="center" wrapText="1"/>
      <protection locked="0"/>
    </xf>
    <xf numFmtId="0" fontId="72" fillId="0" borderId="30" xfId="5" applyNumberFormat="1" applyFont="1" applyFill="1" applyBorder="1" applyAlignment="1">
      <alignment horizontal="center"/>
    </xf>
    <xf numFmtId="167" fontId="94" fillId="0" borderId="31" xfId="5" applyNumberFormat="1" applyFont="1" applyFill="1" applyBorder="1" applyAlignment="1">
      <alignment horizontal="center" vertical="center"/>
    </xf>
    <xf numFmtId="168" fontId="94" fillId="0" borderId="31" xfId="5" applyNumberFormat="1" applyFont="1" applyFill="1" applyBorder="1" applyAlignment="1">
      <alignment horizontal="center"/>
    </xf>
    <xf numFmtId="0" fontId="72" fillId="41" borderId="11" xfId="5" applyNumberFormat="1" applyFont="1" applyFill="1" applyBorder="1" applyAlignment="1">
      <alignment horizontal="center"/>
    </xf>
    <xf numFmtId="167" fontId="94" fillId="41" borderId="32" xfId="5" applyNumberFormat="1" applyFont="1" applyFill="1" applyBorder="1" applyAlignment="1">
      <alignment horizontal="center" vertical="center"/>
    </xf>
    <xf numFmtId="168" fontId="94" fillId="41" borderId="32" xfId="5" applyNumberFormat="1" applyFont="1" applyFill="1" applyBorder="1" applyAlignment="1">
      <alignment horizontal="center"/>
    </xf>
    <xf numFmtId="169" fontId="94" fillId="41" borderId="32" xfId="5" applyNumberFormat="1" applyFont="1" applyFill="1" applyBorder="1" applyAlignment="1">
      <alignment horizontal="center" vertical="center"/>
    </xf>
    <xf numFmtId="0" fontId="72" fillId="0" borderId="11" xfId="5" applyNumberFormat="1" applyFont="1" applyFill="1" applyBorder="1" applyAlignment="1">
      <alignment horizontal="center"/>
    </xf>
    <xf numFmtId="167" fontId="94" fillId="0" borderId="32" xfId="5" applyNumberFormat="1" applyFont="1" applyFill="1" applyBorder="1" applyAlignment="1">
      <alignment horizontal="center" vertical="center"/>
    </xf>
    <xf numFmtId="168" fontId="94" fillId="0" borderId="32" xfId="5" applyNumberFormat="1" applyFont="1" applyFill="1" applyBorder="1" applyAlignment="1">
      <alignment horizontal="center"/>
    </xf>
    <xf numFmtId="169" fontId="94" fillId="0" borderId="32" xfId="5" applyNumberFormat="1" applyFont="1" applyFill="1" applyBorder="1" applyAlignment="1">
      <alignment horizontal="center" vertical="center"/>
    </xf>
    <xf numFmtId="168" fontId="94" fillId="0" borderId="31" xfId="5" applyNumberFormat="1" applyFont="1" applyFill="1" applyBorder="1" applyAlignment="1">
      <alignment horizontal="center" vertical="center"/>
    </xf>
    <xf numFmtId="169" fontId="26" fillId="42" borderId="11" xfId="36" applyNumberFormat="1" applyFont="1" applyFill="1" applyBorder="1" applyAlignment="1" applyProtection="1">
      <alignment horizontal="center" vertical="center" wrapText="1"/>
      <protection hidden="1"/>
    </xf>
    <xf numFmtId="1" fontId="26" fillId="0" borderId="11" xfId="36" quotePrefix="1" applyNumberFormat="1" applyFont="1" applyFill="1" applyBorder="1" applyAlignment="1" applyProtection="1">
      <alignment horizontal="center" vertical="center" wrapText="1"/>
      <protection locked="0"/>
    </xf>
    <xf numFmtId="0" fontId="0" fillId="0" borderId="30" xfId="0" applyBorder="1"/>
    <xf numFmtId="0" fontId="0" fillId="0" borderId="31" xfId="0" applyBorder="1"/>
    <xf numFmtId="169" fontId="26" fillId="42" borderId="11" xfId="36" applyNumberFormat="1" applyFont="1" applyFill="1" applyBorder="1" applyAlignment="1" applyProtection="1">
      <alignment horizontal="center" vertical="center" wrapText="1"/>
      <protection locked="0"/>
    </xf>
    <xf numFmtId="0" fontId="106" fillId="0" borderId="11" xfId="36" quotePrefix="1" applyNumberFormat="1" applyFont="1" applyFill="1" applyBorder="1" applyAlignment="1">
      <alignment horizontal="center" vertical="center"/>
    </xf>
    <xf numFmtId="168" fontId="75" fillId="33" borderId="11" xfId="31" applyNumberFormat="1" applyFont="1" applyFill="1" applyBorder="1" applyAlignment="1" applyProtection="1">
      <alignment horizontal="center" vertical="center" wrapText="1"/>
    </xf>
    <xf numFmtId="169" fontId="92" fillId="29" borderId="10" xfId="36" applyNumberFormat="1" applyFont="1" applyFill="1" applyBorder="1" applyAlignment="1" applyProtection="1">
      <alignment horizontal="left" vertical="center" wrapText="1"/>
      <protection locked="0"/>
    </xf>
    <xf numFmtId="169" fontId="109" fillId="34" borderId="11" xfId="36" applyNumberFormat="1" applyFont="1" applyFill="1" applyBorder="1" applyAlignment="1">
      <alignment horizontal="center" vertical="center"/>
    </xf>
    <xf numFmtId="0" fontId="78" fillId="34" borderId="11" xfId="36" applyFont="1" applyFill="1" applyBorder="1" applyAlignment="1">
      <alignment horizontal="center" vertical="center"/>
    </xf>
    <xf numFmtId="0" fontId="110" fillId="29" borderId="10" xfId="36" applyFont="1" applyFill="1" applyBorder="1" applyAlignment="1" applyProtection="1">
      <alignment horizontal="center" vertical="center" wrapText="1"/>
      <protection locked="0"/>
    </xf>
    <xf numFmtId="167" fontId="45" fillId="0" borderId="33" xfId="37" quotePrefix="1" applyNumberFormat="1" applyFont="1" applyFill="1" applyBorder="1" applyAlignment="1" applyProtection="1">
      <alignment horizontal="center" vertical="center"/>
      <protection locked="0"/>
    </xf>
    <xf numFmtId="0" fontId="44" fillId="0" borderId="11" xfId="0" quotePrefix="1" applyNumberFormat="1" applyFont="1" applyFill="1" applyBorder="1" applyAlignment="1">
      <alignment horizontal="center" vertical="center"/>
    </xf>
    <xf numFmtId="0" fontId="100" fillId="0" borderId="11" xfId="0" applyFont="1" applyBorder="1" applyAlignment="1">
      <alignment horizontal="center" vertical="center"/>
    </xf>
    <xf numFmtId="0" fontId="111" fillId="0" borderId="0" xfId="0" quotePrefix="1" applyFont="1" applyFill="1" applyBorder="1" applyProtection="1">
      <protection locked="0"/>
    </xf>
    <xf numFmtId="0" fontId="108" fillId="0" borderId="11" xfId="36" quotePrefix="1" applyFont="1" applyFill="1" applyBorder="1" applyAlignment="1" applyProtection="1">
      <alignment horizontal="center" vertical="center"/>
      <protection locked="0"/>
    </xf>
    <xf numFmtId="14" fontId="52" fillId="0" borderId="11" xfId="36" applyNumberFormat="1" applyFont="1" applyFill="1" applyBorder="1" applyAlignment="1" applyProtection="1">
      <alignment horizontal="center" vertical="center"/>
      <protection locked="0"/>
    </xf>
    <xf numFmtId="0" fontId="52" fillId="0" borderId="11" xfId="36" applyFont="1" applyFill="1" applyBorder="1" applyAlignment="1" applyProtection="1">
      <alignment horizontal="left" vertical="center" wrapText="1"/>
      <protection locked="0"/>
    </xf>
    <xf numFmtId="167" fontId="108" fillId="0" borderId="11" xfId="36" applyNumberFormat="1" applyFont="1" applyFill="1" applyBorder="1" applyAlignment="1" applyProtection="1">
      <alignment horizontal="center" vertical="center"/>
      <protection locked="0"/>
    </xf>
    <xf numFmtId="0" fontId="77" fillId="37" borderId="11" xfId="36" applyFont="1" applyFill="1" applyBorder="1" applyAlignment="1" applyProtection="1">
      <alignment horizontal="left" vertical="center" wrapText="1"/>
      <protection hidden="1"/>
    </xf>
    <xf numFmtId="0" fontId="77" fillId="37" borderId="11" xfId="36" applyFont="1" applyFill="1" applyBorder="1" applyAlignment="1" applyProtection="1">
      <alignment horizontal="center" vertical="center" wrapText="1"/>
      <protection locked="0"/>
    </xf>
    <xf numFmtId="0" fontId="112" fillId="25" borderId="10" xfId="36" applyFont="1" applyFill="1" applyBorder="1" applyAlignment="1" applyProtection="1">
      <alignment vertical="center" wrapText="1"/>
      <protection locked="0"/>
    </xf>
    <xf numFmtId="0" fontId="113" fillId="0" borderId="0" xfId="37" applyFont="1" applyFill="1" applyBorder="1" applyAlignment="1" applyProtection="1">
      <alignment horizontal="center"/>
      <protection locked="0"/>
    </xf>
    <xf numFmtId="0" fontId="113" fillId="0" borderId="0" xfId="37" quotePrefix="1" applyFont="1" applyFill="1" applyBorder="1" applyAlignment="1">
      <alignment horizontal="center"/>
    </xf>
    <xf numFmtId="167" fontId="45" fillId="0" borderId="33" xfId="37" applyNumberFormat="1" applyFont="1" applyFill="1" applyBorder="1" applyAlignment="1" applyProtection="1">
      <alignment horizontal="center" vertical="center"/>
      <protection locked="0"/>
    </xf>
    <xf numFmtId="0" fontId="114" fillId="0" borderId="0" xfId="36" applyFont="1" applyAlignment="1" applyProtection="1">
      <alignment wrapText="1"/>
      <protection locked="0"/>
    </xf>
    <xf numFmtId="0" fontId="114" fillId="0" borderId="0" xfId="36" applyFont="1" applyAlignment="1" applyProtection="1">
      <alignment vertical="center" wrapText="1"/>
      <protection locked="0"/>
    </xf>
    <xf numFmtId="0" fontId="115" fillId="0" borderId="0" xfId="36" applyFont="1" applyFill="1" applyAlignment="1">
      <alignment vertical="center"/>
    </xf>
    <xf numFmtId="0" fontId="115" fillId="0" borderId="0" xfId="36" applyFont="1" applyFill="1"/>
    <xf numFmtId="0" fontId="113" fillId="45" borderId="0" xfId="37" quotePrefix="1" applyFont="1" applyFill="1" applyBorder="1" applyAlignment="1" applyProtection="1">
      <alignment horizontal="center"/>
      <protection locked="0"/>
    </xf>
    <xf numFmtId="0" fontId="35" fillId="30" borderId="24" xfId="36" applyFont="1" applyFill="1" applyBorder="1" applyAlignment="1" applyProtection="1">
      <alignment horizontal="left" vertical="center" wrapText="1"/>
      <protection locked="0"/>
    </xf>
    <xf numFmtId="0" fontId="75" fillId="34" borderId="26" xfId="36" applyFont="1" applyFill="1" applyBorder="1" applyAlignment="1" applyProtection="1">
      <alignment vertical="center"/>
      <protection locked="0"/>
    </xf>
    <xf numFmtId="0" fontId="75" fillId="34" borderId="24" xfId="36" applyFont="1" applyFill="1" applyBorder="1" applyAlignment="1" applyProtection="1">
      <alignment vertical="center"/>
      <protection locked="0"/>
    </xf>
    <xf numFmtId="0" fontId="116" fillId="34" borderId="24" xfId="36" applyFont="1" applyFill="1" applyBorder="1" applyAlignment="1" applyProtection="1">
      <alignment horizontal="right" vertical="center"/>
      <protection locked="0"/>
    </xf>
    <xf numFmtId="49" fontId="108" fillId="34" borderId="24" xfId="36" applyNumberFormat="1" applyFont="1" applyFill="1" applyBorder="1" applyAlignment="1" applyProtection="1">
      <alignment horizontal="left" vertical="center"/>
      <protection locked="0"/>
    </xf>
    <xf numFmtId="0" fontId="75" fillId="34" borderId="25" xfId="36" applyFont="1" applyFill="1" applyBorder="1" applyAlignment="1" applyProtection="1">
      <alignment vertical="center"/>
      <protection locked="0"/>
    </xf>
    <xf numFmtId="0" fontId="56" fillId="29" borderId="11" xfId="36" applyFont="1" applyFill="1" applyBorder="1" applyAlignment="1" applyProtection="1">
      <alignment horizontal="center" vertical="center" wrapText="1"/>
      <protection locked="0"/>
    </xf>
    <xf numFmtId="0" fontId="55" fillId="29" borderId="11" xfId="36" applyFont="1" applyFill="1" applyBorder="1" applyAlignment="1" applyProtection="1">
      <alignment horizontal="center" vertical="center" wrapText="1"/>
      <protection locked="0"/>
    </xf>
    <xf numFmtId="14" fontId="55" fillId="29" borderId="11" xfId="36" applyNumberFormat="1" applyFont="1" applyFill="1" applyBorder="1" applyAlignment="1" applyProtection="1">
      <alignment horizontal="center" vertical="center" wrapText="1"/>
      <protection locked="0"/>
    </xf>
    <xf numFmtId="0" fontId="55" fillId="29" borderId="11" xfId="36" applyNumberFormat="1" applyFont="1" applyFill="1" applyBorder="1" applyAlignment="1" applyProtection="1">
      <alignment horizontal="center" vertical="center" wrapText="1"/>
      <protection locked="0"/>
    </xf>
    <xf numFmtId="0" fontId="52" fillId="0" borderId="11" xfId="36" applyFont="1" applyFill="1" applyBorder="1" applyAlignment="1" applyProtection="1">
      <alignment horizontal="center" vertical="center"/>
      <protection locked="0"/>
    </xf>
    <xf numFmtId="0" fontId="53" fillId="0" borderId="11" xfId="36" applyFont="1" applyFill="1" applyBorder="1" applyAlignment="1" applyProtection="1">
      <alignment horizontal="center" vertical="center"/>
      <protection locked="0"/>
    </xf>
    <xf numFmtId="1" fontId="52" fillId="0" borderId="11" xfId="36" applyNumberFormat="1" applyFont="1" applyFill="1" applyBorder="1" applyAlignment="1" applyProtection="1">
      <alignment horizontal="center" vertical="center"/>
      <protection locked="0"/>
    </xf>
    <xf numFmtId="0" fontId="52" fillId="0" borderId="11" xfId="36" applyNumberFormat="1" applyFont="1" applyFill="1" applyBorder="1" applyAlignment="1" applyProtection="1">
      <alignment horizontal="left" vertical="center" wrapText="1"/>
      <protection locked="0"/>
    </xf>
    <xf numFmtId="0" fontId="107" fillId="0" borderId="11" xfId="36" applyFont="1" applyFill="1" applyBorder="1" applyAlignment="1" applyProtection="1">
      <alignment horizontal="left" vertical="center" wrapText="1"/>
      <protection locked="0"/>
    </xf>
    <xf numFmtId="0" fontId="55" fillId="29" borderId="11" xfId="36" applyFont="1" applyFill="1" applyBorder="1" applyAlignment="1" applyProtection="1">
      <alignment horizontal="center" vertical="center" wrapText="1"/>
    </xf>
    <xf numFmtId="167" fontId="45" fillId="0" borderId="33" xfId="37" quotePrefix="1" applyNumberFormat="1" applyFont="1" applyFill="1" applyBorder="1" applyAlignment="1" applyProtection="1">
      <alignment horizontal="center" vertical="center"/>
    </xf>
    <xf numFmtId="0" fontId="75" fillId="34" borderId="24" xfId="36" applyFont="1" applyFill="1" applyBorder="1" applyAlignment="1" applyProtection="1">
      <alignment vertical="center"/>
    </xf>
    <xf numFmtId="167" fontId="52" fillId="0" borderId="11" xfId="36" applyNumberFormat="1" applyFont="1" applyFill="1" applyBorder="1" applyAlignment="1" applyProtection="1">
      <alignment horizontal="center" vertical="center"/>
    </xf>
    <xf numFmtId="0" fontId="111" fillId="0" borderId="0" xfId="0" quotePrefix="1" applyFont="1" applyFill="1" applyBorder="1" applyAlignment="1" applyProtection="1">
      <alignment wrapText="1"/>
      <protection locked="0"/>
    </xf>
    <xf numFmtId="0" fontId="51" fillId="0" borderId="11" xfId="36" applyFont="1" applyFill="1" applyBorder="1" applyAlignment="1">
      <alignment horizontal="center" vertical="center" wrapText="1"/>
    </xf>
    <xf numFmtId="0" fontId="87" fillId="0" borderId="11" xfId="36" quotePrefix="1" applyFont="1" applyFill="1" applyBorder="1" applyAlignment="1" applyProtection="1">
      <alignment horizontal="center" vertical="center" wrapText="1"/>
      <protection locked="0"/>
    </xf>
    <xf numFmtId="14" fontId="51" fillId="0" borderId="11" xfId="36" applyNumberFormat="1" applyFont="1" applyFill="1" applyBorder="1" applyAlignment="1" applyProtection="1">
      <alignment horizontal="center" vertical="center" wrapText="1"/>
      <protection locked="0"/>
    </xf>
    <xf numFmtId="0" fontId="51" fillId="0" borderId="11" xfId="36" applyFont="1" applyFill="1" applyBorder="1" applyAlignment="1" applyProtection="1">
      <alignment horizontal="left" vertical="center" wrapText="1"/>
      <protection locked="0"/>
    </xf>
    <xf numFmtId="168" fontId="87" fillId="0" borderId="11" xfId="36" applyNumberFormat="1" applyFont="1" applyFill="1" applyBorder="1" applyAlignment="1" applyProtection="1">
      <alignment horizontal="center" vertical="center" wrapText="1"/>
      <protection locked="0"/>
    </xf>
    <xf numFmtId="1" fontId="87" fillId="0" borderId="11" xfId="36" quotePrefix="1" applyNumberFormat="1" applyFont="1" applyFill="1" applyBorder="1" applyAlignment="1" applyProtection="1">
      <alignment horizontal="center" vertical="center" wrapText="1"/>
      <protection locked="0"/>
    </xf>
    <xf numFmtId="0" fontId="117" fillId="0" borderId="11" xfId="36" applyFont="1" applyFill="1" applyBorder="1" applyAlignment="1">
      <alignment horizontal="center" vertical="center" wrapText="1"/>
    </xf>
    <xf numFmtId="1" fontId="51" fillId="0" borderId="11" xfId="36" applyNumberFormat="1" applyFont="1" applyFill="1" applyBorder="1" applyAlignment="1">
      <alignment horizontal="center" vertical="center" wrapText="1"/>
    </xf>
    <xf numFmtId="14" fontId="51" fillId="0" borderId="11" xfId="36" applyNumberFormat="1" applyFont="1" applyFill="1" applyBorder="1" applyAlignment="1">
      <alignment horizontal="center" vertical="center" wrapText="1"/>
    </xf>
    <xf numFmtId="0" fontId="51" fillId="0" borderId="11" xfId="36" applyNumberFormat="1" applyFont="1" applyFill="1" applyBorder="1" applyAlignment="1">
      <alignment horizontal="left" vertical="center" wrapText="1"/>
    </xf>
    <xf numFmtId="168" fontId="48" fillId="0" borderId="11" xfId="36" applyNumberFormat="1" applyFont="1" applyFill="1" applyBorder="1" applyAlignment="1">
      <alignment horizontal="center" vertical="center" wrapText="1"/>
    </xf>
    <xf numFmtId="0" fontId="87" fillId="34" borderId="24" xfId="36" applyFont="1" applyFill="1" applyBorder="1" applyAlignment="1">
      <alignment vertical="center" wrapText="1"/>
    </xf>
    <xf numFmtId="0" fontId="87" fillId="34" borderId="25" xfId="36" applyFont="1" applyFill="1" applyBorder="1" applyAlignment="1">
      <alignment vertical="center" wrapText="1"/>
    </xf>
    <xf numFmtId="0" fontId="118" fillId="29" borderId="12" xfId="36" applyNumberFormat="1" applyFont="1" applyFill="1" applyBorder="1" applyAlignment="1" applyProtection="1">
      <alignment vertical="center" wrapText="1"/>
      <protection locked="0"/>
    </xf>
    <xf numFmtId="0" fontId="118" fillId="29" borderId="12" xfId="36" applyNumberFormat="1" applyFont="1" applyFill="1" applyBorder="1" applyAlignment="1" applyProtection="1">
      <alignment horizontal="center" vertical="center" wrapText="1"/>
      <protection locked="0"/>
    </xf>
    <xf numFmtId="0" fontId="119" fillId="45" borderId="0" xfId="37" quotePrefix="1" applyFont="1" applyFill="1" applyBorder="1" applyAlignment="1" applyProtection="1">
      <alignment horizontal="center"/>
      <protection locked="0"/>
    </xf>
    <xf numFmtId="0" fontId="54" fillId="0" borderId="0" xfId="36" applyFont="1" applyFill="1"/>
    <xf numFmtId="0" fontId="54" fillId="0" borderId="0" xfId="36" applyFont="1" applyFill="1" applyAlignment="1">
      <alignment vertical="center"/>
    </xf>
    <xf numFmtId="172" fontId="100" fillId="0" borderId="11" xfId="0" applyNumberFormat="1" applyFont="1" applyBorder="1" applyAlignment="1">
      <alignment horizontal="center" vertical="center"/>
    </xf>
    <xf numFmtId="0" fontId="63" fillId="0" borderId="11" xfId="0" applyFont="1" applyBorder="1" applyAlignment="1">
      <alignment horizontal="left" vertical="center"/>
    </xf>
    <xf numFmtId="0" fontId="136" fillId="0" borderId="11" xfId="36" applyFont="1" applyFill="1" applyBorder="1" applyAlignment="1">
      <alignment horizontal="left" vertical="center" wrapText="1"/>
    </xf>
    <xf numFmtId="168" fontId="48" fillId="0" borderId="11" xfId="36" quotePrefix="1" applyNumberFormat="1" applyFont="1" applyFill="1" applyBorder="1" applyAlignment="1">
      <alignment horizontal="center" vertical="center" wrapText="1"/>
    </xf>
    <xf numFmtId="167" fontId="108" fillId="0" borderId="11" xfId="36" quotePrefix="1" applyNumberFormat="1" applyFont="1" applyFill="1" applyBorder="1" applyAlignment="1" applyProtection="1">
      <alignment horizontal="center" vertical="center"/>
      <protection locked="0"/>
    </xf>
    <xf numFmtId="0" fontId="138" fillId="25" borderId="10" xfId="36" applyFont="1" applyFill="1" applyBorder="1" applyAlignment="1" applyProtection="1">
      <alignment vertical="center" wrapText="1"/>
      <protection locked="0"/>
    </xf>
    <xf numFmtId="0" fontId="138" fillId="29" borderId="12" xfId="36" applyFont="1" applyFill="1" applyBorder="1" applyAlignment="1" applyProtection="1">
      <alignment vertical="center" wrapText="1"/>
      <protection locked="0"/>
    </xf>
    <xf numFmtId="0" fontId="139" fillId="24" borderId="0" xfId="36" applyFont="1" applyFill="1" applyBorder="1" applyAlignment="1" applyProtection="1">
      <alignment horizontal="left" wrapText="1"/>
      <protection locked="0"/>
    </xf>
    <xf numFmtId="0" fontId="140" fillId="0" borderId="0" xfId="36" applyFont="1" applyFill="1" applyAlignment="1" applyProtection="1">
      <alignment vertical="center"/>
      <protection locked="0"/>
    </xf>
    <xf numFmtId="0" fontId="140" fillId="0" borderId="0" xfId="36" applyFont="1" applyFill="1" applyAlignment="1" applyProtection="1">
      <alignment horizontal="center" vertical="center"/>
      <protection locked="0"/>
    </xf>
    <xf numFmtId="0" fontId="140" fillId="0" borderId="0" xfId="36" applyFont="1" applyFill="1"/>
    <xf numFmtId="0" fontId="140" fillId="0" borderId="0" xfId="36" applyFont="1" applyFill="1" applyAlignment="1"/>
    <xf numFmtId="0" fontId="76" fillId="48" borderId="11" xfId="0" applyFont="1" applyFill="1" applyBorder="1" applyAlignment="1">
      <alignment horizontal="center" vertical="center"/>
    </xf>
    <xf numFmtId="0" fontId="65" fillId="48" borderId="33" xfId="0" applyFont="1" applyFill="1" applyBorder="1" applyAlignment="1">
      <alignment horizontal="center" vertical="center" wrapText="1"/>
    </xf>
    <xf numFmtId="0" fontId="65" fillId="48" borderId="30" xfId="0" applyFont="1" applyFill="1" applyBorder="1" applyAlignment="1">
      <alignment horizontal="center" vertical="center" wrapText="1"/>
    </xf>
    <xf numFmtId="1" fontId="92" fillId="0" borderId="11" xfId="36" quotePrefix="1" applyNumberFormat="1" applyFont="1" applyFill="1" applyBorder="1" applyAlignment="1" applyProtection="1">
      <alignment horizontal="center" vertical="center" wrapText="1"/>
      <protection locked="0"/>
    </xf>
    <xf numFmtId="0" fontId="141" fillId="30" borderId="11" xfId="48" applyFont="1" applyFill="1" applyBorder="1" applyAlignment="1" applyProtection="1">
      <alignment horizontal="center" vertical="center" wrapText="1"/>
      <protection locked="0"/>
    </xf>
    <xf numFmtId="0" fontId="141" fillId="24" borderId="11" xfId="48" applyFont="1" applyFill="1" applyBorder="1" applyAlignment="1" applyProtection="1">
      <alignment horizontal="center" vertical="center" wrapText="1"/>
      <protection locked="0"/>
    </xf>
    <xf numFmtId="14" fontId="142" fillId="0" borderId="0" xfId="0" applyNumberFormat="1" applyFont="1" applyAlignment="1">
      <alignment vertical="center"/>
    </xf>
    <xf numFmtId="0" fontId="141" fillId="24" borderId="11" xfId="48" applyFont="1" applyFill="1" applyBorder="1" applyAlignment="1" applyProtection="1">
      <alignment vertical="center" wrapText="1"/>
      <protection locked="0"/>
    </xf>
    <xf numFmtId="0" fontId="141" fillId="30" borderId="11" xfId="48" applyFont="1" applyFill="1" applyBorder="1" applyAlignment="1" applyProtection="1">
      <alignment vertical="center" wrapText="1"/>
      <protection locked="0"/>
    </xf>
    <xf numFmtId="0" fontId="125" fillId="29" borderId="13" xfId="0" applyFont="1" applyFill="1" applyBorder="1" applyAlignment="1">
      <alignment horizontal="right" vertical="center" wrapText="1"/>
    </xf>
    <xf numFmtId="0" fontId="52" fillId="0" borderId="11" xfId="0" applyFont="1" applyFill="1" applyBorder="1" applyAlignment="1">
      <alignment horizontal="center" vertical="center"/>
    </xf>
    <xf numFmtId="14" fontId="52" fillId="0" borderId="11" xfId="0" applyNumberFormat="1" applyFont="1" applyFill="1" applyBorder="1" applyAlignment="1">
      <alignment horizontal="center" vertical="center"/>
    </xf>
    <xf numFmtId="0" fontId="52" fillId="0" borderId="11" xfId="0" applyFont="1" applyFill="1" applyBorder="1" applyAlignment="1">
      <alignment horizontal="left" vertical="center"/>
    </xf>
    <xf numFmtId="0" fontId="52" fillId="0" borderId="11" xfId="0" applyFont="1" applyFill="1" applyBorder="1" applyAlignment="1">
      <alignment vertical="center"/>
    </xf>
    <xf numFmtId="1" fontId="52" fillId="0" borderId="11" xfId="36" applyNumberFormat="1" applyFont="1" applyFill="1" applyBorder="1" applyAlignment="1" applyProtection="1">
      <alignment horizontal="center" vertical="center" wrapText="1"/>
      <protection locked="0"/>
    </xf>
    <xf numFmtId="168" fontId="52" fillId="0" borderId="11" xfId="36" applyNumberFormat="1" applyFont="1" applyFill="1" applyBorder="1" applyAlignment="1">
      <alignment horizontal="center" vertical="center"/>
    </xf>
    <xf numFmtId="0" fontId="52" fillId="0" borderId="11" xfId="0" applyNumberFormat="1" applyFont="1" applyFill="1" applyBorder="1" applyAlignment="1">
      <alignment horizontal="center" vertical="center"/>
    </xf>
    <xf numFmtId="0" fontId="118" fillId="29" borderId="12" xfId="36" quotePrefix="1" applyNumberFormat="1" applyFont="1" applyFill="1" applyBorder="1" applyAlignment="1" applyProtection="1">
      <alignment horizontal="center" vertical="center" wrapText="1"/>
      <protection locked="0"/>
    </xf>
    <xf numFmtId="0" fontId="143" fillId="0" borderId="33" xfId="0" applyFont="1" applyFill="1" applyBorder="1" applyAlignment="1">
      <alignment horizontal="center" vertical="center" wrapText="1"/>
    </xf>
    <xf numFmtId="0" fontId="143" fillId="0" borderId="33" xfId="0" applyFont="1" applyFill="1" applyBorder="1" applyAlignment="1">
      <alignment horizontal="center" vertical="center"/>
    </xf>
    <xf numFmtId="167" fontId="52" fillId="0" borderId="11" xfId="0" applyNumberFormat="1" applyFont="1" applyFill="1" applyBorder="1" applyAlignment="1">
      <alignment horizontal="center" vertical="center"/>
    </xf>
    <xf numFmtId="14" fontId="52" fillId="0" borderId="51" xfId="0" applyNumberFormat="1" applyFont="1" applyFill="1" applyBorder="1" applyAlignment="1">
      <alignment horizontal="center" vertical="center"/>
    </xf>
    <xf numFmtId="0" fontId="52" fillId="0" borderId="51" xfId="0" applyFont="1" applyFill="1" applyBorder="1" applyAlignment="1">
      <alignment horizontal="left" vertical="center"/>
    </xf>
    <xf numFmtId="0" fontId="52" fillId="0" borderId="51" xfId="0" applyFont="1" applyFill="1" applyBorder="1" applyAlignment="1">
      <alignment vertical="center"/>
    </xf>
    <xf numFmtId="1" fontId="52" fillId="0" borderId="51" xfId="36" applyNumberFormat="1" applyFont="1" applyFill="1" applyBorder="1" applyAlignment="1" applyProtection="1">
      <alignment horizontal="center" vertical="center" wrapText="1"/>
      <protection locked="0"/>
    </xf>
    <xf numFmtId="167" fontId="52" fillId="0" borderId="51" xfId="0" applyNumberFormat="1" applyFont="1" applyFill="1" applyBorder="1" applyAlignment="1">
      <alignment horizontal="center" vertical="center"/>
    </xf>
    <xf numFmtId="14" fontId="141" fillId="30" borderId="11" xfId="48" applyNumberFormat="1" applyFont="1" applyFill="1" applyBorder="1" applyAlignment="1" applyProtection="1">
      <alignment horizontal="center" vertical="center" wrapText="1"/>
      <protection locked="0"/>
    </xf>
    <xf numFmtId="0" fontId="88" fillId="36" borderId="19" xfId="0" applyNumberFormat="1" applyFont="1" applyFill="1" applyBorder="1" applyAlignment="1">
      <alignment horizontal="center" vertical="center" wrapText="1"/>
    </xf>
    <xf numFmtId="167" fontId="45" fillId="0" borderId="33" xfId="37" applyNumberFormat="1" applyFont="1" applyFill="1" applyBorder="1" applyAlignment="1" applyProtection="1">
      <alignment horizontal="center" vertical="center"/>
    </xf>
    <xf numFmtId="0" fontId="61" fillId="0" borderId="11" xfId="36" applyNumberFormat="1" applyFont="1" applyFill="1" applyBorder="1" applyAlignment="1">
      <alignment horizontal="center" vertical="center"/>
    </xf>
    <xf numFmtId="14" fontId="23" fillId="37" borderId="0" xfId="36" applyNumberFormat="1" applyFont="1" applyFill="1" applyBorder="1" applyAlignment="1" applyProtection="1">
      <alignment horizontal="center" vertical="center" wrapText="1"/>
      <protection locked="0"/>
    </xf>
    <xf numFmtId="0" fontId="77" fillId="37" borderId="0" xfId="36" applyFont="1" applyFill="1" applyBorder="1" applyAlignment="1" applyProtection="1">
      <alignment horizontal="center" vertical="center" wrapText="1"/>
      <protection hidden="1"/>
    </xf>
    <xf numFmtId="0" fontId="23" fillId="37" borderId="0" xfId="36" applyFont="1" applyFill="1" applyBorder="1" applyAlignment="1" applyProtection="1">
      <alignment vertical="center" wrapText="1"/>
      <protection locked="0"/>
    </xf>
    <xf numFmtId="0" fontId="77" fillId="37" borderId="11" xfId="36" quotePrefix="1" applyFont="1" applyFill="1" applyBorder="1" applyAlignment="1" applyProtection="1">
      <alignment horizontal="center" vertical="center" wrapText="1"/>
      <protection hidden="1"/>
    </xf>
    <xf numFmtId="0" fontId="29" fillId="0" borderId="0" xfId="36" applyFont="1" applyFill="1" applyAlignment="1" applyProtection="1">
      <alignment horizontal="center" wrapText="1"/>
      <protection locked="0"/>
    </xf>
    <xf numFmtId="168" fontId="144" fillId="0" borderId="11" xfId="36" applyNumberFormat="1" applyFont="1" applyFill="1" applyBorder="1" applyAlignment="1">
      <alignment horizontal="center" vertical="center" wrapText="1"/>
    </xf>
    <xf numFmtId="0" fontId="92" fillId="29" borderId="10" xfId="36" applyFont="1" applyFill="1" applyBorder="1" applyAlignment="1" applyProtection="1">
      <alignment horizontal="center" vertical="center" wrapText="1"/>
      <protection locked="0"/>
    </xf>
    <xf numFmtId="169" fontId="92" fillId="29" borderId="12" xfId="36" applyNumberFormat="1" applyFont="1" applyFill="1" applyBorder="1" applyAlignment="1" applyProtection="1">
      <alignment horizontal="center" vertical="center" wrapText="1"/>
      <protection locked="0"/>
    </xf>
    <xf numFmtId="49" fontId="29" fillId="0" borderId="11" xfId="36" applyNumberFormat="1" applyFont="1" applyFill="1" applyBorder="1" applyAlignment="1" applyProtection="1">
      <alignment horizontal="center" vertical="center" wrapText="1"/>
      <protection locked="0"/>
    </xf>
    <xf numFmtId="0" fontId="145" fillId="0" borderId="11" xfId="36" applyFont="1" applyFill="1" applyBorder="1" applyAlignment="1" applyProtection="1">
      <alignment horizontal="left" vertical="center" wrapText="1"/>
      <protection locked="0"/>
    </xf>
    <xf numFmtId="168" fontId="146" fillId="0" borderId="11" xfId="36" applyNumberFormat="1" applyFont="1" applyFill="1" applyBorder="1" applyAlignment="1" applyProtection="1">
      <alignment horizontal="center" vertical="center" wrapText="1"/>
      <protection locked="0"/>
    </xf>
    <xf numFmtId="168" fontId="147" fillId="0" borderId="11" xfId="36" applyNumberFormat="1" applyFont="1" applyFill="1" applyBorder="1" applyAlignment="1">
      <alignment horizontal="center" vertical="center" wrapText="1"/>
    </xf>
    <xf numFmtId="168" fontId="51" fillId="0" borderId="11" xfId="0" applyNumberFormat="1" applyFont="1" applyBorder="1" applyAlignment="1">
      <alignment horizontal="center" vertical="center"/>
    </xf>
    <xf numFmtId="168" fontId="51" fillId="0" borderId="11" xfId="36" quotePrefix="1" applyNumberFormat="1" applyFont="1" applyFill="1" applyBorder="1" applyAlignment="1">
      <alignment horizontal="center" vertical="center" wrapText="1"/>
    </xf>
    <xf numFmtId="168" fontId="51" fillId="0" borderId="11" xfId="36" applyNumberFormat="1" applyFont="1" applyFill="1" applyBorder="1" applyAlignment="1">
      <alignment horizontal="center" vertical="center" wrapText="1"/>
    </xf>
    <xf numFmtId="167" fontId="98" fillId="44" borderId="11" xfId="0" applyNumberFormat="1" applyFont="1" applyFill="1" applyBorder="1" applyAlignment="1">
      <alignment horizontal="center" vertical="center"/>
    </xf>
    <xf numFmtId="0" fontId="76" fillId="44" borderId="11" xfId="0" applyFont="1" applyFill="1" applyBorder="1" applyAlignment="1">
      <alignment horizontal="center" vertical="center"/>
    </xf>
    <xf numFmtId="164" fontId="120" fillId="36" borderId="17" xfId="0" applyNumberFormat="1" applyFont="1" applyFill="1" applyBorder="1" applyAlignment="1">
      <alignment horizontal="right" vertical="center"/>
    </xf>
    <xf numFmtId="164" fontId="120" fillId="36" borderId="0" xfId="0" applyNumberFormat="1" applyFont="1" applyFill="1" applyBorder="1" applyAlignment="1">
      <alignment horizontal="right" vertical="center"/>
    </xf>
    <xf numFmtId="164" fontId="120" fillId="36" borderId="37" xfId="0" applyNumberFormat="1" applyFont="1" applyFill="1" applyBorder="1" applyAlignment="1">
      <alignment horizontal="right" vertical="center"/>
    </xf>
    <xf numFmtId="164" fontId="120" fillId="36" borderId="38" xfId="0" applyNumberFormat="1" applyFont="1" applyFill="1" applyBorder="1" applyAlignment="1">
      <alignment horizontal="right" vertical="center"/>
    </xf>
    <xf numFmtId="164" fontId="120" fillId="36" borderId="39" xfId="0" applyNumberFormat="1" applyFont="1" applyFill="1" applyBorder="1" applyAlignment="1">
      <alignment horizontal="right" vertical="center"/>
    </xf>
    <xf numFmtId="164" fontId="120" fillId="36" borderId="40" xfId="0" applyNumberFormat="1" applyFont="1" applyFill="1" applyBorder="1" applyAlignment="1">
      <alignment horizontal="right" vertical="center"/>
    </xf>
    <xf numFmtId="164" fontId="88" fillId="36" borderId="19" xfId="0" applyNumberFormat="1" applyFont="1" applyFill="1" applyBorder="1" applyAlignment="1">
      <alignment horizontal="left" vertical="center" wrapText="1"/>
    </xf>
    <xf numFmtId="164" fontId="88" fillId="36" borderId="20" xfId="0" applyNumberFormat="1" applyFont="1" applyFill="1" applyBorder="1" applyAlignment="1">
      <alignment horizontal="left" vertical="center" wrapText="1"/>
    </xf>
    <xf numFmtId="164" fontId="88" fillId="36" borderId="21" xfId="0" applyNumberFormat="1" applyFont="1" applyFill="1" applyBorder="1" applyAlignment="1">
      <alignment horizontal="left" vertical="center" wrapText="1"/>
    </xf>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0" fontId="120" fillId="36" borderId="17" xfId="0" applyFont="1" applyFill="1" applyBorder="1" applyAlignment="1">
      <alignment horizontal="center" vertical="center" wrapText="1"/>
    </xf>
    <xf numFmtId="0" fontId="120" fillId="36" borderId="0" xfId="0" applyFont="1" applyFill="1" applyBorder="1" applyAlignment="1">
      <alignment horizontal="center" vertical="center" wrapText="1"/>
    </xf>
    <xf numFmtId="0" fontId="120" fillId="36" borderId="18" xfId="0" applyFont="1" applyFill="1" applyBorder="1" applyAlignment="1">
      <alignment horizontal="center" vertical="center" wrapText="1"/>
    </xf>
    <xf numFmtId="0" fontId="28" fillId="36" borderId="17" xfId="0" applyFont="1" applyFill="1" applyBorder="1" applyAlignment="1">
      <alignment horizontal="center" vertical="center" wrapText="1"/>
    </xf>
    <xf numFmtId="0" fontId="28" fillId="36" borderId="0" xfId="0" applyFont="1" applyFill="1" applyBorder="1" applyAlignment="1">
      <alignment horizontal="center" vertical="center" wrapText="1"/>
    </xf>
    <xf numFmtId="0" fontId="28" fillId="36" borderId="18" xfId="0" applyFont="1" applyFill="1" applyBorder="1" applyAlignment="1">
      <alignment horizontal="center" vertical="center" wrapText="1"/>
    </xf>
    <xf numFmtId="164" fontId="26" fillId="36" borderId="17" xfId="0" applyNumberFormat="1" applyFont="1" applyFill="1" applyBorder="1" applyAlignment="1">
      <alignment horizontal="center" vertical="center" wrapText="1"/>
    </xf>
    <xf numFmtId="164" fontId="26" fillId="36" borderId="0" xfId="0" applyNumberFormat="1" applyFont="1" applyFill="1" applyBorder="1" applyAlignment="1">
      <alignment horizontal="center" vertical="center"/>
    </xf>
    <xf numFmtId="164" fontId="26" fillId="36" borderId="18" xfId="0" applyNumberFormat="1" applyFont="1" applyFill="1" applyBorder="1" applyAlignment="1">
      <alignment horizontal="center" vertical="center"/>
    </xf>
    <xf numFmtId="164" fontId="121" fillId="36" borderId="17" xfId="0" applyNumberFormat="1" applyFont="1" applyFill="1" applyBorder="1" applyAlignment="1">
      <alignment horizontal="center" vertical="center" wrapText="1"/>
    </xf>
    <xf numFmtId="0" fontId="121" fillId="36" borderId="0" xfId="0" applyFont="1" applyFill="1" applyBorder="1" applyAlignment="1">
      <alignment horizontal="center" vertical="center" wrapText="1"/>
    </xf>
    <xf numFmtId="0" fontId="121" fillId="36" borderId="18" xfId="0" applyFont="1" applyFill="1" applyBorder="1" applyAlignment="1">
      <alignment horizontal="center" vertical="center" wrapText="1"/>
    </xf>
    <xf numFmtId="164" fontId="122" fillId="29" borderId="41" xfId="0" applyNumberFormat="1" applyFont="1" applyFill="1" applyBorder="1" applyAlignment="1">
      <alignment horizontal="center" vertical="center"/>
    </xf>
    <xf numFmtId="164" fontId="122" fillId="29" borderId="42" xfId="0" applyNumberFormat="1" applyFont="1" applyFill="1" applyBorder="1" applyAlignment="1">
      <alignment horizontal="center" vertical="center"/>
    </xf>
    <xf numFmtId="164" fontId="122" fillId="29" borderId="43"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120" fillId="36" borderId="34" xfId="0" applyNumberFormat="1" applyFont="1" applyFill="1" applyBorder="1" applyAlignment="1">
      <alignment horizontal="right" vertical="center"/>
    </xf>
    <xf numFmtId="164" fontId="120" fillId="36" borderId="35" xfId="0" applyNumberFormat="1" applyFont="1" applyFill="1" applyBorder="1" applyAlignment="1">
      <alignment horizontal="right" vertical="center"/>
    </xf>
    <xf numFmtId="164" fontId="120" fillId="36" borderId="36" xfId="0" applyNumberFormat="1" applyFont="1" applyFill="1" applyBorder="1" applyAlignment="1">
      <alignment horizontal="right" vertical="center"/>
    </xf>
    <xf numFmtId="0" fontId="123" fillId="34" borderId="11" xfId="0" applyFont="1" applyFill="1" applyBorder="1" applyAlignment="1">
      <alignment horizontal="center" vertical="center" wrapText="1"/>
    </xf>
    <xf numFmtId="0" fontId="124" fillId="34" borderId="11" xfId="0" applyFont="1" applyFill="1" applyBorder="1" applyAlignment="1">
      <alignment horizontal="center" vertical="center" wrapText="1"/>
    </xf>
    <xf numFmtId="0" fontId="125" fillId="29" borderId="13" xfId="0" applyFont="1" applyFill="1" applyBorder="1" applyAlignment="1">
      <alignment horizontal="left" vertical="center" wrapText="1"/>
    </xf>
    <xf numFmtId="0" fontId="125" fillId="29" borderId="23" xfId="0" applyFont="1" applyFill="1" applyBorder="1" applyAlignment="1">
      <alignment horizontal="left" vertical="center" wrapText="1"/>
    </xf>
    <xf numFmtId="0" fontId="63" fillId="28" borderId="0" xfId="0" applyFont="1" applyFill="1" applyBorder="1" applyAlignment="1">
      <alignment horizontal="center" vertical="center" wrapText="1"/>
    </xf>
    <xf numFmtId="0" fontId="63" fillId="28" borderId="18" xfId="0" applyFont="1" applyFill="1" applyBorder="1" applyAlignment="1">
      <alignment horizontal="center" vertical="center" wrapText="1"/>
    </xf>
    <xf numFmtId="0" fontId="126" fillId="26" borderId="15" xfId="0" applyFont="1" applyFill="1" applyBorder="1" applyAlignment="1">
      <alignment horizontal="center" vertical="center" wrapText="1"/>
    </xf>
    <xf numFmtId="0" fontId="126" fillId="26" borderId="16" xfId="0" applyFont="1" applyFill="1" applyBorder="1" applyAlignment="1">
      <alignment horizontal="center" vertical="center" wrapText="1"/>
    </xf>
    <xf numFmtId="0" fontId="50" fillId="35" borderId="0" xfId="0" applyFont="1" applyFill="1" applyBorder="1" applyAlignment="1">
      <alignment horizontal="center" vertical="center" wrapText="1"/>
    </xf>
    <xf numFmtId="0" fontId="50" fillId="35" borderId="18" xfId="0" applyFont="1" applyFill="1" applyBorder="1" applyAlignment="1">
      <alignment horizontal="center" vertical="center" wrapText="1"/>
    </xf>
    <xf numFmtId="166" fontId="35" fillId="30" borderId="24" xfId="36" applyNumberFormat="1" applyFont="1" applyFill="1" applyBorder="1" applyAlignment="1" applyProtection="1">
      <alignment horizontal="center" vertical="center" wrapText="1"/>
      <protection locked="0"/>
    </xf>
    <xf numFmtId="0" fontId="33" fillId="0" borderId="44" xfId="36" applyFont="1" applyFill="1" applyBorder="1" applyAlignment="1" applyProtection="1">
      <alignment horizontal="center" vertical="center" wrapText="1"/>
      <protection locked="0"/>
    </xf>
    <xf numFmtId="0" fontId="35" fillId="30" borderId="24" xfId="36" applyFont="1" applyFill="1" applyBorder="1" applyAlignment="1" applyProtection="1">
      <alignment horizontal="right" vertical="center" wrapText="1"/>
      <protection locked="0"/>
    </xf>
    <xf numFmtId="0" fontId="100" fillId="44" borderId="24" xfId="0" applyFont="1" applyFill="1" applyBorder="1" applyAlignment="1">
      <alignment horizontal="center" vertical="center"/>
    </xf>
    <xf numFmtId="0" fontId="127" fillId="29" borderId="0" xfId="36" applyFont="1" applyFill="1" applyBorder="1" applyAlignment="1" applyProtection="1">
      <alignment horizontal="center" vertical="center" wrapText="1"/>
      <protection locked="0"/>
    </xf>
    <xf numFmtId="0" fontId="128" fillId="34" borderId="0" xfId="36" applyFont="1" applyFill="1" applyBorder="1" applyAlignment="1" applyProtection="1">
      <alignment horizontal="center" vertical="center" wrapText="1"/>
      <protection locked="0"/>
    </xf>
    <xf numFmtId="0" fontId="63" fillId="32" borderId="0" xfId="0" applyFont="1" applyFill="1" applyBorder="1" applyAlignment="1">
      <alignment horizontal="center" vertical="center"/>
    </xf>
    <xf numFmtId="0" fontId="100" fillId="44" borderId="13" xfId="0" applyFont="1" applyFill="1" applyBorder="1" applyAlignment="1">
      <alignment horizontal="center" vertical="center"/>
    </xf>
    <xf numFmtId="0" fontId="75" fillId="34" borderId="26" xfId="36" applyFont="1" applyFill="1" applyBorder="1" applyAlignment="1">
      <alignment horizontal="center" vertical="center"/>
    </xf>
    <xf numFmtId="0" fontId="75" fillId="34" borderId="24" xfId="36" applyFont="1" applyFill="1" applyBorder="1" applyAlignment="1">
      <alignment horizontal="center" vertical="center"/>
    </xf>
    <xf numFmtId="0" fontId="105" fillId="34" borderId="33" xfId="36" applyFont="1" applyFill="1" applyBorder="1" applyAlignment="1">
      <alignment horizontal="center" vertical="center" wrapText="1"/>
    </xf>
    <xf numFmtId="0" fontId="105" fillId="34" borderId="30" xfId="36" applyFont="1" applyFill="1" applyBorder="1" applyAlignment="1">
      <alignment horizontal="center" vertical="center" wrapText="1"/>
    </xf>
    <xf numFmtId="0" fontId="128" fillId="34" borderId="45" xfId="36" applyFont="1" applyFill="1" applyBorder="1" applyAlignment="1" applyProtection="1">
      <alignment horizontal="center" vertical="center" wrapText="1"/>
      <protection locked="0"/>
    </xf>
    <xf numFmtId="0" fontId="65" fillId="25" borderId="10" xfId="36" applyFont="1" applyFill="1" applyBorder="1" applyAlignment="1" applyProtection="1">
      <alignment horizontal="right" vertical="center" wrapText="1"/>
      <protection locked="0"/>
    </xf>
    <xf numFmtId="0" fontId="129" fillId="25" borderId="10" xfId="31" applyFont="1" applyFill="1" applyBorder="1" applyAlignment="1" applyProtection="1">
      <alignment horizontal="left" vertical="center" wrapText="1"/>
      <protection locked="0"/>
    </xf>
    <xf numFmtId="0" fontId="64" fillId="25" borderId="10" xfId="36" applyNumberFormat="1" applyFont="1" applyFill="1" applyBorder="1" applyAlignment="1" applyProtection="1">
      <alignment horizontal="center" vertical="center" wrapText="1"/>
      <protection locked="0"/>
    </xf>
    <xf numFmtId="166" fontId="48" fillId="24" borderId="44" xfId="36" applyNumberFormat="1" applyFont="1" applyFill="1" applyBorder="1" applyAlignment="1" applyProtection="1">
      <alignment horizontal="center" vertical="center" wrapText="1"/>
      <protection locked="0"/>
    </xf>
    <xf numFmtId="0" fontId="118" fillId="25" borderId="10" xfId="36" applyNumberFormat="1" applyFont="1" applyFill="1" applyBorder="1" applyAlignment="1" applyProtection="1">
      <alignment horizontal="left" vertical="center" wrapText="1"/>
      <protection locked="0"/>
    </xf>
    <xf numFmtId="167" fontId="49" fillId="25" borderId="10" xfId="36" applyNumberFormat="1" applyFont="1" applyFill="1" applyBorder="1" applyAlignment="1" applyProtection="1">
      <alignment horizontal="left" vertical="center" wrapText="1"/>
      <protection locked="0"/>
    </xf>
    <xf numFmtId="0" fontId="55" fillId="34" borderId="11" xfId="36" applyFont="1" applyFill="1" applyBorder="1" applyAlignment="1" applyProtection="1">
      <alignment horizontal="center" vertical="center" wrapText="1"/>
      <protection locked="0"/>
    </xf>
    <xf numFmtId="0" fontId="56" fillId="34" borderId="33" xfId="36" applyFont="1" applyFill="1" applyBorder="1" applyAlignment="1" applyProtection="1">
      <alignment horizontal="center" textRotation="90" wrapText="1"/>
      <protection locked="0"/>
    </xf>
    <xf numFmtId="0" fontId="56" fillId="34" borderId="30" xfId="36" applyFont="1" applyFill="1" applyBorder="1" applyAlignment="1" applyProtection="1">
      <alignment horizontal="center" textRotation="90" wrapText="1"/>
      <protection locked="0"/>
    </xf>
    <xf numFmtId="0" fontId="55" fillId="34" borderId="33" xfId="36" applyFont="1" applyFill="1" applyBorder="1" applyAlignment="1" applyProtection="1">
      <alignment horizontal="center" vertical="center" wrapText="1"/>
      <protection locked="0"/>
    </xf>
    <xf numFmtId="0" fontId="55" fillId="34" borderId="30" xfId="36" applyFont="1" applyFill="1" applyBorder="1" applyAlignment="1" applyProtection="1">
      <alignment horizontal="center" vertical="center" wrapText="1"/>
      <protection locked="0"/>
    </xf>
    <xf numFmtId="0" fontId="65" fillId="29" borderId="12" xfId="36" applyFont="1" applyFill="1" applyBorder="1" applyAlignment="1" applyProtection="1">
      <alignment horizontal="right" vertical="center" wrapText="1"/>
      <protection locked="0"/>
    </xf>
    <xf numFmtId="0" fontId="118" fillId="29" borderId="12" xfId="36" applyFont="1" applyFill="1" applyBorder="1" applyAlignment="1" applyProtection="1">
      <alignment horizontal="left" vertical="center" wrapText="1"/>
      <protection locked="0"/>
    </xf>
    <xf numFmtId="0" fontId="56" fillId="34" borderId="11" xfId="36" applyFont="1" applyFill="1" applyBorder="1" applyAlignment="1" applyProtection="1">
      <alignment horizontal="center" textRotation="90" wrapText="1"/>
      <protection locked="0"/>
    </xf>
    <xf numFmtId="0" fontId="100" fillId="29" borderId="0" xfId="36" applyFont="1" applyFill="1" applyBorder="1" applyAlignment="1" applyProtection="1">
      <alignment horizontal="center" vertical="center" wrapText="1"/>
      <protection locked="0"/>
    </xf>
    <xf numFmtId="0" fontId="132" fillId="31" borderId="45" xfId="36" applyFont="1" applyFill="1" applyBorder="1" applyAlignment="1" applyProtection="1">
      <alignment horizontal="center" vertical="center" wrapText="1"/>
      <protection locked="0"/>
    </xf>
    <xf numFmtId="0" fontId="59" fillId="29" borderId="10" xfId="36" applyFont="1" applyFill="1" applyBorder="1" applyAlignment="1" applyProtection="1">
      <alignment horizontal="right" vertical="center" wrapText="1"/>
      <protection locked="0"/>
    </xf>
    <xf numFmtId="0" fontId="133" fillId="29" borderId="10" xfId="31" applyFont="1" applyFill="1" applyBorder="1" applyAlignment="1" applyProtection="1">
      <alignment horizontal="left" vertical="center" wrapText="1"/>
      <protection locked="0"/>
    </xf>
    <xf numFmtId="49" fontId="78" fillId="34" borderId="11" xfId="36" applyNumberFormat="1" applyFont="1" applyFill="1" applyBorder="1" applyAlignment="1">
      <alignment horizontal="center" vertical="center" textRotation="90" wrapText="1"/>
    </xf>
    <xf numFmtId="2" fontId="78" fillId="34" borderId="11" xfId="36" applyNumberFormat="1" applyFont="1" applyFill="1" applyBorder="1" applyAlignment="1">
      <alignment horizontal="center" vertical="center" textRotation="90" wrapText="1"/>
    </xf>
    <xf numFmtId="0" fontId="78" fillId="34" borderId="11" xfId="36" applyFont="1" applyFill="1" applyBorder="1" applyAlignment="1">
      <alignment horizontal="center" vertical="center" textRotation="90" wrapText="1"/>
    </xf>
    <xf numFmtId="0" fontId="58" fillId="29" borderId="12" xfId="36" applyFont="1" applyFill="1" applyBorder="1" applyAlignment="1" applyProtection="1">
      <alignment horizontal="left" vertical="center" wrapText="1"/>
      <protection locked="0"/>
    </xf>
    <xf numFmtId="166" fontId="100" fillId="24" borderId="44" xfId="36" applyNumberFormat="1" applyFont="1" applyFill="1" applyBorder="1" applyAlignment="1" applyProtection="1">
      <alignment horizontal="center" vertical="center" wrapText="1"/>
      <protection locked="0"/>
    </xf>
    <xf numFmtId="0" fontId="59" fillId="29" borderId="12" xfId="36" applyFont="1" applyFill="1" applyBorder="1" applyAlignment="1" applyProtection="1">
      <alignment horizontal="right" vertical="center" wrapText="1"/>
      <protection locked="0"/>
    </xf>
    <xf numFmtId="165" fontId="131" fillId="29" borderId="12" xfId="36" quotePrefix="1" applyNumberFormat="1" applyFont="1" applyFill="1" applyBorder="1" applyAlignment="1" applyProtection="1">
      <alignment horizontal="left" vertical="center" wrapText="1"/>
      <protection locked="0"/>
    </xf>
    <xf numFmtId="165" fontId="131" fillId="29" borderId="12" xfId="36" applyNumberFormat="1" applyFont="1" applyFill="1" applyBorder="1" applyAlignment="1" applyProtection="1">
      <alignment horizontal="left" vertical="center" wrapText="1"/>
      <protection locked="0"/>
    </xf>
    <xf numFmtId="0" fontId="78" fillId="34" borderId="26" xfId="36" applyFont="1" applyFill="1" applyBorder="1" applyAlignment="1">
      <alignment horizontal="center" vertical="center"/>
    </xf>
    <xf numFmtId="0" fontId="78" fillId="34" borderId="24" xfId="36" applyFont="1" applyFill="1" applyBorder="1" applyAlignment="1">
      <alignment horizontal="center" vertical="center"/>
    </xf>
    <xf numFmtId="0" fontId="78" fillId="34" borderId="25" xfId="36" applyFont="1" applyFill="1" applyBorder="1" applyAlignment="1">
      <alignment horizontal="center" vertical="center"/>
    </xf>
    <xf numFmtId="0" fontId="105" fillId="34" borderId="11" xfId="36" applyFont="1" applyFill="1" applyBorder="1" applyAlignment="1">
      <alignment horizontal="center" textRotation="90"/>
    </xf>
    <xf numFmtId="0" fontId="130" fillId="25" borderId="10" xfId="36" applyNumberFormat="1" applyFont="1" applyFill="1" applyBorder="1" applyAlignment="1" applyProtection="1">
      <alignment horizontal="center" vertical="center" wrapText="1"/>
      <protection locked="0"/>
    </xf>
    <xf numFmtId="0" fontId="131" fillId="29" borderId="10" xfId="36" applyFont="1" applyFill="1" applyBorder="1" applyAlignment="1" applyProtection="1">
      <alignment horizontal="left" vertical="center" wrapText="1"/>
      <protection locked="0"/>
    </xf>
    <xf numFmtId="169" fontId="112" fillId="25" borderId="10" xfId="36" applyNumberFormat="1" applyFont="1" applyFill="1" applyBorder="1" applyAlignment="1" applyProtection="1">
      <alignment horizontal="left" vertical="center" wrapText="1"/>
      <protection locked="0"/>
    </xf>
    <xf numFmtId="0" fontId="59" fillId="29" borderId="12" xfId="36" applyFont="1" applyFill="1" applyBorder="1" applyAlignment="1" applyProtection="1">
      <alignment horizontal="center" vertical="center" wrapText="1"/>
      <protection locked="0"/>
    </xf>
    <xf numFmtId="2" fontId="134" fillId="31" borderId="11" xfId="36" applyNumberFormat="1" applyFont="1" applyFill="1" applyBorder="1" applyAlignment="1" applyProtection="1">
      <alignment horizontal="center" vertical="center" wrapText="1"/>
      <protection locked="0"/>
    </xf>
    <xf numFmtId="0" fontId="36" fillId="29" borderId="0" xfId="36" applyFont="1" applyFill="1" applyBorder="1" applyAlignment="1" applyProtection="1">
      <alignment horizontal="center" vertical="center" wrapText="1"/>
      <protection locked="0"/>
    </xf>
    <xf numFmtId="0" fontId="35" fillId="31" borderId="0" xfId="36" applyFont="1" applyFill="1" applyBorder="1" applyAlignment="1" applyProtection="1">
      <alignment horizontal="center" vertical="center" wrapText="1"/>
      <protection locked="0"/>
    </xf>
    <xf numFmtId="0" fontId="134" fillId="31" borderId="11" xfId="36" applyFont="1" applyFill="1" applyBorder="1" applyAlignment="1" applyProtection="1">
      <alignment horizontal="center" vertical="center" wrapText="1"/>
      <protection locked="0"/>
    </xf>
    <xf numFmtId="0" fontId="26" fillId="29" borderId="12" xfId="36" applyFont="1" applyFill="1" applyBorder="1" applyAlignment="1" applyProtection="1">
      <alignment horizontal="right" vertical="center" wrapText="1"/>
      <protection locked="0"/>
    </xf>
    <xf numFmtId="165" fontId="31" fillId="29" borderId="12" xfId="36" applyNumberFormat="1" applyFont="1" applyFill="1" applyBorder="1" applyAlignment="1" applyProtection="1">
      <alignment horizontal="left" vertical="center" wrapText="1"/>
      <protection locked="0"/>
    </xf>
    <xf numFmtId="167" fontId="92" fillId="29" borderId="10" xfId="36" applyNumberFormat="1" applyFont="1" applyFill="1" applyBorder="1" applyAlignment="1" applyProtection="1">
      <alignment horizontal="left" vertical="center" wrapText="1"/>
      <protection locked="0"/>
    </xf>
    <xf numFmtId="0" fontId="31" fillId="29" borderId="12" xfId="36" applyFont="1" applyFill="1" applyBorder="1" applyAlignment="1" applyProtection="1">
      <alignment horizontal="left" vertical="center" wrapText="1"/>
      <protection locked="0"/>
    </xf>
    <xf numFmtId="14" fontId="134" fillId="31" borderId="11" xfId="36" applyNumberFormat="1" applyFont="1" applyFill="1" applyBorder="1" applyAlignment="1" applyProtection="1">
      <alignment horizontal="center" vertical="center" wrapText="1"/>
      <protection locked="0"/>
    </xf>
    <xf numFmtId="0" fontId="26" fillId="29" borderId="10" xfId="36" applyFont="1" applyFill="1" applyBorder="1" applyAlignment="1" applyProtection="1">
      <alignment horizontal="right" vertical="center" wrapText="1"/>
      <protection locked="0"/>
    </xf>
    <xf numFmtId="0" fontId="135" fillId="29" borderId="10" xfId="31" applyFont="1" applyFill="1" applyBorder="1" applyAlignment="1" applyProtection="1">
      <alignment horizontal="left" vertical="center" wrapText="1"/>
      <protection locked="0"/>
    </xf>
    <xf numFmtId="0" fontId="31" fillId="29" borderId="12" xfId="36" applyFont="1" applyFill="1" applyBorder="1" applyAlignment="1" applyProtection="1">
      <alignment horizontal="center" vertical="center" wrapText="1"/>
      <protection locked="0"/>
    </xf>
    <xf numFmtId="0" fontId="29" fillId="0" borderId="0" xfId="36" applyFont="1" applyFill="1" applyAlignment="1" applyProtection="1">
      <alignment horizontal="center" wrapText="1"/>
      <protection locked="0"/>
    </xf>
    <xf numFmtId="0" fontId="29" fillId="0" borderId="0" xfId="36" applyFont="1" applyFill="1" applyAlignment="1" applyProtection="1">
      <alignment horizontal="center" vertical="center" wrapText="1"/>
      <protection locked="0"/>
    </xf>
    <xf numFmtId="166" fontId="65" fillId="24" borderId="44" xfId="36" applyNumberFormat="1" applyFont="1" applyFill="1" applyBorder="1" applyAlignment="1" applyProtection="1">
      <alignment horizontal="center" vertical="center" wrapText="1"/>
      <protection locked="0"/>
    </xf>
    <xf numFmtId="0" fontId="66" fillId="31" borderId="11" xfId="36" applyFont="1" applyFill="1" applyBorder="1" applyAlignment="1" applyProtection="1">
      <alignment horizontal="center" vertical="center" wrapText="1"/>
      <protection locked="0"/>
    </xf>
    <xf numFmtId="0" fontId="76" fillId="32" borderId="0" xfId="31" applyFont="1" applyFill="1" applyBorder="1" applyAlignment="1" applyProtection="1">
      <alignment horizontal="center" vertical="center"/>
    </xf>
    <xf numFmtId="0" fontId="65" fillId="35" borderId="11" xfId="0" applyFont="1" applyFill="1" applyBorder="1" applyAlignment="1">
      <alignment horizontal="center" vertical="center"/>
    </xf>
    <xf numFmtId="0" fontId="136" fillId="29" borderId="0" xfId="36" applyFont="1" applyFill="1" applyBorder="1" applyAlignment="1" applyProtection="1">
      <alignment horizontal="center" vertical="center" wrapText="1"/>
      <protection locked="0"/>
    </xf>
    <xf numFmtId="0" fontId="132" fillId="34" borderId="0" xfId="36" applyFont="1" applyFill="1" applyBorder="1" applyAlignment="1" applyProtection="1">
      <alignment horizontal="center" vertical="center" wrapText="1"/>
      <protection locked="0"/>
    </xf>
    <xf numFmtId="0" fontId="65" fillId="43" borderId="11" xfId="0" applyFont="1" applyFill="1" applyBorder="1" applyAlignment="1">
      <alignment horizontal="center" vertical="center" wrapText="1"/>
    </xf>
    <xf numFmtId="0" fontId="65" fillId="43" borderId="11" xfId="0" applyFont="1" applyFill="1" applyBorder="1" applyAlignment="1">
      <alignment horizontal="center" vertical="center"/>
    </xf>
    <xf numFmtId="22" fontId="76" fillId="32" borderId="0" xfId="31" applyNumberFormat="1" applyFont="1" applyFill="1" applyBorder="1" applyAlignment="1" applyProtection="1">
      <alignment horizontal="center" vertical="center"/>
    </xf>
    <xf numFmtId="0" fontId="75" fillId="34" borderId="25" xfId="36" applyFont="1" applyFill="1" applyBorder="1" applyAlignment="1">
      <alignment horizontal="center" vertical="center"/>
    </xf>
    <xf numFmtId="0" fontId="63" fillId="44" borderId="24" xfId="0" applyFont="1" applyFill="1" applyBorder="1" applyAlignment="1">
      <alignment horizontal="center" vertical="center"/>
    </xf>
    <xf numFmtId="0" fontId="42" fillId="44" borderId="13" xfId="0" applyFont="1" applyFill="1" applyBorder="1" applyAlignment="1">
      <alignment horizontal="center"/>
    </xf>
    <xf numFmtId="0" fontId="75" fillId="35" borderId="26" xfId="36" applyFont="1" applyFill="1" applyBorder="1" applyAlignment="1">
      <alignment horizontal="center" vertical="center"/>
    </xf>
    <xf numFmtId="0" fontId="75" fillId="35" borderId="24" xfId="36" applyFont="1" applyFill="1" applyBorder="1" applyAlignment="1">
      <alignment horizontal="center" vertical="center"/>
    </xf>
    <xf numFmtId="0" fontId="105" fillId="35" borderId="15" xfId="36" applyFont="1" applyFill="1" applyBorder="1" applyAlignment="1">
      <alignment horizontal="center" vertical="center" wrapText="1"/>
    </xf>
    <xf numFmtId="0" fontId="105" fillId="35" borderId="0" xfId="36" applyFont="1" applyFill="1" applyBorder="1" applyAlignment="1">
      <alignment horizontal="center" vertical="center" wrapText="1"/>
    </xf>
    <xf numFmtId="0" fontId="55" fillId="34" borderId="33" xfId="36" applyFont="1" applyFill="1" applyBorder="1" applyAlignment="1">
      <alignment horizontal="center" vertical="center" wrapText="1"/>
    </xf>
    <xf numFmtId="0" fontId="55" fillId="34" borderId="30" xfId="36" applyFont="1" applyFill="1" applyBorder="1" applyAlignment="1">
      <alignment horizontal="center" vertical="center" wrapText="1"/>
    </xf>
    <xf numFmtId="0" fontId="75" fillId="34" borderId="26" xfId="36" applyFont="1" applyFill="1" applyBorder="1" applyAlignment="1">
      <alignment horizontal="left" vertical="center" wrapText="1"/>
    </xf>
    <xf numFmtId="0" fontId="75" fillId="34" borderId="24" xfId="36" applyFont="1" applyFill="1" applyBorder="1" applyAlignment="1">
      <alignment horizontal="left" vertical="center" wrapText="1"/>
    </xf>
    <xf numFmtId="0" fontId="76" fillId="34" borderId="26" xfId="36" applyFont="1" applyFill="1" applyBorder="1" applyAlignment="1">
      <alignment horizontal="left" vertical="center" wrapText="1"/>
    </xf>
    <xf numFmtId="0" fontId="76" fillId="34" borderId="24" xfId="36" applyFont="1" applyFill="1" applyBorder="1" applyAlignment="1">
      <alignment horizontal="left" vertical="center" wrapText="1"/>
    </xf>
    <xf numFmtId="0" fontId="76" fillId="34" borderId="25" xfId="36" applyFont="1" applyFill="1" applyBorder="1" applyAlignment="1">
      <alignment horizontal="left" vertical="center" wrapText="1"/>
    </xf>
    <xf numFmtId="168" fontId="50" fillId="29" borderId="12" xfId="36" applyNumberFormat="1" applyFont="1" applyFill="1" applyBorder="1" applyAlignment="1" applyProtection="1">
      <alignment horizontal="center" vertical="center" wrapText="1"/>
      <protection locked="0"/>
    </xf>
    <xf numFmtId="168" fontId="55" fillId="34" borderId="11" xfId="36" applyNumberFormat="1" applyFont="1" applyFill="1" applyBorder="1" applyAlignment="1">
      <alignment horizontal="center" vertical="center" wrapText="1"/>
    </xf>
    <xf numFmtId="0" fontId="55" fillId="34" borderId="11" xfId="36" applyFont="1" applyFill="1" applyBorder="1" applyAlignment="1">
      <alignment horizontal="center" vertical="center" wrapText="1"/>
    </xf>
    <xf numFmtId="168" fontId="49" fillId="25" borderId="10" xfId="36" applyNumberFormat="1" applyFont="1" applyFill="1" applyBorder="1" applyAlignment="1" applyProtection="1">
      <alignment horizontal="left" vertical="center" wrapText="1"/>
      <protection locked="0"/>
    </xf>
    <xf numFmtId="0" fontId="56" fillId="34" borderId="11" xfId="36" applyFont="1" applyFill="1" applyBorder="1" applyAlignment="1">
      <alignment horizontal="center" textRotation="90" wrapText="1"/>
    </xf>
    <xf numFmtId="0" fontId="56" fillId="34" borderId="33" xfId="36" applyFont="1" applyFill="1" applyBorder="1" applyAlignment="1">
      <alignment horizontal="center" textRotation="90" wrapText="1"/>
    </xf>
    <xf numFmtId="0" fontId="56" fillId="34" borderId="30" xfId="36" applyFont="1" applyFill="1" applyBorder="1" applyAlignment="1">
      <alignment horizontal="center" textRotation="90" wrapText="1"/>
    </xf>
    <xf numFmtId="0" fontId="118" fillId="29" borderId="12" xfId="36" quotePrefix="1" applyNumberFormat="1" applyFont="1" applyFill="1" applyBorder="1" applyAlignment="1" applyProtection="1">
      <alignment horizontal="left" vertical="center" wrapText="1"/>
      <protection locked="0"/>
    </xf>
    <xf numFmtId="0" fontId="118" fillId="29" borderId="12" xfId="36" applyNumberFormat="1" applyFont="1" applyFill="1" applyBorder="1" applyAlignment="1" applyProtection="1">
      <alignment horizontal="left" vertical="center" wrapText="1"/>
      <protection locked="0"/>
    </xf>
    <xf numFmtId="165" fontId="31" fillId="29" borderId="12" xfId="36" quotePrefix="1" applyNumberFormat="1" applyFont="1" applyFill="1" applyBorder="1" applyAlignment="1" applyProtection="1">
      <alignment horizontal="left" vertical="center" wrapText="1"/>
      <protection locked="0"/>
    </xf>
    <xf numFmtId="0" fontId="136" fillId="35" borderId="13" xfId="0" applyFont="1" applyFill="1" applyBorder="1" applyAlignment="1">
      <alignment horizontal="center" vertical="center" wrapText="1"/>
    </xf>
    <xf numFmtId="0" fontId="78" fillId="35" borderId="13" xfId="0" applyFont="1" applyFill="1" applyBorder="1" applyAlignment="1">
      <alignment horizontal="right" vertical="center" wrapText="1"/>
    </xf>
    <xf numFmtId="0" fontId="72" fillId="46" borderId="46" xfId="0" applyNumberFormat="1" applyFont="1" applyFill="1" applyBorder="1" applyAlignment="1">
      <alignment horizontal="center" vertical="center"/>
    </xf>
    <xf numFmtId="0" fontId="72" fillId="46" borderId="47" xfId="0" applyNumberFormat="1" applyFont="1" applyFill="1" applyBorder="1" applyAlignment="1">
      <alignment horizontal="center" vertical="center"/>
    </xf>
    <xf numFmtId="0" fontId="137" fillId="47" borderId="48" xfId="0" applyFont="1" applyFill="1" applyBorder="1" applyAlignment="1">
      <alignment horizontal="center" vertical="center"/>
    </xf>
    <xf numFmtId="0" fontId="137" fillId="47" borderId="0" xfId="0" applyFont="1" applyFill="1" applyBorder="1" applyAlignment="1">
      <alignment horizontal="center" vertical="center"/>
    </xf>
    <xf numFmtId="0" fontId="72" fillId="46" borderId="49" xfId="0" applyNumberFormat="1" applyFont="1" applyFill="1" applyBorder="1" applyAlignment="1">
      <alignment horizontal="center" vertical="center"/>
    </xf>
    <xf numFmtId="0" fontId="72" fillId="46" borderId="50" xfId="0" applyNumberFormat="1" applyFont="1" applyFill="1" applyBorder="1" applyAlignment="1">
      <alignment horizontal="center" vertical="center"/>
    </xf>
  </cellXfs>
  <cellStyles count="49">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rmal 2 2" xfId="48"/>
    <cellStyle name="Normal_AZ IF ÇOK İŞ" xfId="37"/>
    <cellStyle name="Not" xfId="38" builtinId="10" customBuiltin="1"/>
    <cellStyle name="Nötr" xfId="39" builtinId="28" customBuiltin="1"/>
    <cellStyle name="Toplam" xfId="40" builtinId="25" customBuiltin="1"/>
    <cellStyle name="Uyarı Metni" xfId="41" builtinId="11" customBuiltin="1"/>
    <cellStyle name="Vurgu1" xfId="42" builtinId="29" customBuiltin="1"/>
    <cellStyle name="Vurgu2" xfId="43" builtinId="33" customBuiltin="1"/>
    <cellStyle name="Vurgu3" xfId="44" builtinId="37" customBuiltin="1"/>
    <cellStyle name="Vurgu4" xfId="45" builtinId="41" customBuiltin="1"/>
    <cellStyle name="Vurgu5" xfId="46" builtinId="45" customBuiltin="1"/>
    <cellStyle name="Vurgu6" xfId="47" builtinId="49" customBuiltin="1"/>
  </cellStyles>
  <dxfs count="14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006100"/>
      </font>
      <fill>
        <patternFill>
          <bgColor rgb="FFC6EFCE"/>
        </patternFill>
      </fill>
    </dxf>
    <dxf>
      <font>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lor rgb="FF9C6500"/>
      </font>
      <fill>
        <patternFill>
          <bgColor rgb="FFFFEB9C"/>
        </patternFill>
      </fill>
    </dxf>
    <dxf>
      <font>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ndense val="0"/>
        <extend val="0"/>
        <color rgb="FF006100"/>
      </font>
      <fill>
        <patternFill>
          <bgColor rgb="FFC6EFCE"/>
        </patternFill>
      </fill>
    </dxf>
    <dxf>
      <font>
        <color rgb="FF9C6500"/>
      </font>
      <fill>
        <patternFill>
          <bgColor rgb="FFFFEB9C"/>
        </patternFill>
      </fill>
    </dxf>
    <dxf>
      <font>
        <condense val="0"/>
        <extend val="0"/>
        <color rgb="FF006100"/>
      </font>
      <fill>
        <patternFill>
          <bgColor rgb="FFC6EFCE"/>
        </patternFill>
      </fill>
    </dxf>
    <dxf>
      <fill>
        <patternFill>
          <bgColor theme="9" tint="0.79998168889431442"/>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2.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8.png"/></Relationships>
</file>

<file path=xl/drawings/_rels/drawing5.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1.png"/></Relationships>
</file>

<file path=xl/drawings/_rels/drawing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2.png"/></Relationships>
</file>

<file path=xl/drawings/_rels/drawing9.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7</xdr:col>
      <xdr:colOff>285750</xdr:colOff>
      <xdr:row>2</xdr:row>
      <xdr:rowOff>104775</xdr:rowOff>
    </xdr:from>
    <xdr:to>
      <xdr:col>8</xdr:col>
      <xdr:colOff>533400</xdr:colOff>
      <xdr:row>7</xdr:row>
      <xdr:rowOff>95250</xdr:rowOff>
    </xdr:to>
    <xdr:pic>
      <xdr:nvPicPr>
        <xdr:cNvPr id="186585" name="Resim 1"/>
        <xdr:cNvPicPr>
          <a:picLocks noChangeArrowheads="1"/>
        </xdr:cNvPicPr>
      </xdr:nvPicPr>
      <xdr:blipFill>
        <a:blip xmlns:r="http://schemas.openxmlformats.org/officeDocument/2006/relationships" r:embed="rId1" cstate="print"/>
        <a:srcRect/>
        <a:stretch>
          <a:fillRect/>
        </a:stretch>
      </xdr:blipFill>
      <xdr:spPr bwMode="auto">
        <a:xfrm>
          <a:off x="4352925" y="1743075"/>
          <a:ext cx="800100" cy="819150"/>
        </a:xfrm>
        <a:prstGeom prst="rect">
          <a:avLst/>
        </a:prstGeom>
        <a:noFill/>
        <a:ln w="9525">
          <a:noFill/>
          <a:miter lim="800000"/>
          <a:headEnd/>
          <a:tailEnd/>
        </a:ln>
        <a:effectLst>
          <a:outerShdw dist="35921" dir="2700000" algn="ctr" rotWithShape="0">
            <a:srgbClr val="808080"/>
          </a:outerShdw>
        </a:effectLst>
      </xdr:spPr>
    </xdr:pic>
    <xdr:clientData/>
  </xdr:twoCellAnchor>
  <xdr:twoCellAnchor>
    <xdr:from>
      <xdr:col>0</xdr:col>
      <xdr:colOff>295275</xdr:colOff>
      <xdr:row>19</xdr:row>
      <xdr:rowOff>371475</xdr:rowOff>
    </xdr:from>
    <xdr:to>
      <xdr:col>1</xdr:col>
      <xdr:colOff>266700</xdr:colOff>
      <xdr:row>21</xdr:row>
      <xdr:rowOff>180975</xdr:rowOff>
    </xdr:to>
    <xdr:grpSp>
      <xdr:nvGrpSpPr>
        <xdr:cNvPr id="186921" name="5 Grup"/>
        <xdr:cNvGrpSpPr>
          <a:grpSpLocks/>
        </xdr:cNvGrpSpPr>
      </xdr:nvGrpSpPr>
      <xdr:grpSpPr bwMode="auto">
        <a:xfrm>
          <a:off x="310515" y="7624752"/>
          <a:ext cx="760777" cy="681870"/>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6924" name="Resim 1"/>
          <xdr:cNvPicPr>
            <a:picLocks noChangeArrowheads="1"/>
          </xdr:cNvPicPr>
        </xdr:nvPicPr>
        <xdr:blipFill>
          <a:blip xmlns:r="http://schemas.openxmlformats.org/officeDocument/2006/relationships" r:embed="rId2" cstate="print"/>
          <a:srcRect/>
          <a:stretch>
            <a:fillRect/>
          </a:stretch>
        </xdr:blipFill>
        <xdr:spPr bwMode="auto">
          <a:xfrm>
            <a:off x="376238" y="7934326"/>
            <a:ext cx="273843" cy="278606"/>
          </a:xfrm>
          <a:prstGeom prst="rect">
            <a:avLst/>
          </a:prstGeom>
          <a:noFill/>
          <a:ln w="9525">
            <a:noFill/>
            <a:miter lim="800000"/>
            <a:headEnd/>
            <a:tailEnd/>
          </a:ln>
        </xdr:spPr>
      </xdr:pic>
    </xdr:grpSp>
    <xdr:clientData/>
  </xdr:twoCellAnchor>
  <xdr:twoCellAnchor editAs="oneCell">
    <xdr:from>
      <xdr:col>2</xdr:col>
      <xdr:colOff>123825</xdr:colOff>
      <xdr:row>2</xdr:row>
      <xdr:rowOff>76200</xdr:rowOff>
    </xdr:from>
    <xdr:to>
      <xdr:col>3</xdr:col>
      <xdr:colOff>514350</xdr:colOff>
      <xdr:row>8</xdr:row>
      <xdr:rowOff>19050</xdr:rowOff>
    </xdr:to>
    <xdr:pic>
      <xdr:nvPicPr>
        <xdr:cNvPr id="186922" name="Resim 2"/>
        <xdr:cNvPicPr>
          <a:picLocks noChangeAspect="1"/>
        </xdr:cNvPicPr>
      </xdr:nvPicPr>
      <xdr:blipFill>
        <a:blip xmlns:r="http://schemas.openxmlformats.org/officeDocument/2006/relationships" r:embed="rId3" cstate="print"/>
        <a:srcRect/>
        <a:stretch>
          <a:fillRect/>
        </a:stretch>
      </xdr:blipFill>
      <xdr:spPr bwMode="auto">
        <a:xfrm>
          <a:off x="1428750" y="1714500"/>
          <a:ext cx="942975" cy="93345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1428750</xdr:colOff>
      <xdr:row>0</xdr:row>
      <xdr:rowOff>66675</xdr:rowOff>
    </xdr:from>
    <xdr:to>
      <xdr:col>15</xdr:col>
      <xdr:colOff>0</xdr:colOff>
      <xdr:row>1</xdr:row>
      <xdr:rowOff>304800</xdr:rowOff>
    </xdr:to>
    <xdr:pic macro="[0]!Resim1_Tıklat">
      <xdr:nvPicPr>
        <xdr:cNvPr id="2" name="Resim 1"/>
        <xdr:cNvPicPr>
          <a:picLocks noChangeArrowheads="1"/>
        </xdr:cNvPicPr>
      </xdr:nvPicPr>
      <xdr:blipFill>
        <a:blip xmlns:r="http://schemas.openxmlformats.org/officeDocument/2006/relationships" r:embed="rId1" cstate="print"/>
        <a:srcRect/>
        <a:stretch>
          <a:fillRect/>
        </a:stretch>
      </xdr:blipFill>
      <xdr:spPr bwMode="auto">
        <a:xfrm>
          <a:off x="10363200" y="66675"/>
          <a:ext cx="971550" cy="876300"/>
        </a:xfrm>
        <a:prstGeom prst="rect">
          <a:avLst/>
        </a:prstGeom>
        <a:noFill/>
        <a:ln w="9525">
          <a:noFill/>
          <a:miter lim="800000"/>
          <a:headEnd/>
          <a:tailEnd/>
        </a:ln>
        <a:effectLst>
          <a:outerShdw dist="35921" dir="2700000" algn="ctr" rotWithShape="0">
            <a:srgbClr val="808080"/>
          </a:outerShdw>
        </a:effectLst>
      </xdr:spPr>
    </xdr:pic>
    <xdr:clientData/>
  </xdr:twoCellAnchor>
  <xdr:twoCellAnchor editAs="oneCell">
    <xdr:from>
      <xdr:col>2</xdr:col>
      <xdr:colOff>95250</xdr:colOff>
      <xdr:row>0</xdr:row>
      <xdr:rowOff>57150</xdr:rowOff>
    </xdr:from>
    <xdr:to>
      <xdr:col>3</xdr:col>
      <xdr:colOff>9526</xdr:colOff>
      <xdr:row>1</xdr:row>
      <xdr:rowOff>285750</xdr:rowOff>
    </xdr:to>
    <xdr:pic>
      <xdr:nvPicPr>
        <xdr:cNvPr id="3" name="Resim 3"/>
        <xdr:cNvPicPr>
          <a:picLocks noChangeAspect="1"/>
        </xdr:cNvPicPr>
      </xdr:nvPicPr>
      <xdr:blipFill>
        <a:blip xmlns:r="http://schemas.openxmlformats.org/officeDocument/2006/relationships" r:embed="rId2" cstate="print"/>
        <a:srcRect/>
        <a:stretch>
          <a:fillRect/>
        </a:stretch>
      </xdr:blipFill>
      <xdr:spPr bwMode="auto">
        <a:xfrm>
          <a:off x="1085850" y="57150"/>
          <a:ext cx="876300" cy="8667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1266825</xdr:colOff>
      <xdr:row>0</xdr:row>
      <xdr:rowOff>95250</xdr:rowOff>
    </xdr:from>
    <xdr:to>
      <xdr:col>15</xdr:col>
      <xdr:colOff>257175</xdr:colOff>
      <xdr:row>1</xdr:row>
      <xdr:rowOff>219075</xdr:rowOff>
    </xdr:to>
    <xdr:pic>
      <xdr:nvPicPr>
        <xdr:cNvPr id="187457" name="Resim 1"/>
        <xdr:cNvPicPr>
          <a:picLocks noChangeArrowheads="1"/>
        </xdr:cNvPicPr>
      </xdr:nvPicPr>
      <xdr:blipFill>
        <a:blip xmlns:r="http://schemas.openxmlformats.org/officeDocument/2006/relationships" r:embed="rId1" cstate="print"/>
        <a:srcRect/>
        <a:stretch>
          <a:fillRect/>
        </a:stretch>
      </xdr:blipFill>
      <xdr:spPr bwMode="auto">
        <a:xfrm>
          <a:off x="11268075" y="95250"/>
          <a:ext cx="819150" cy="733425"/>
        </a:xfrm>
        <a:prstGeom prst="rect">
          <a:avLst/>
        </a:prstGeom>
        <a:noFill/>
        <a:ln w="9525">
          <a:noFill/>
          <a:miter lim="800000"/>
          <a:headEnd/>
          <a:tailEnd/>
        </a:ln>
        <a:effectLst>
          <a:outerShdw dist="35921" dir="2700000" algn="ctr" rotWithShape="0">
            <a:srgbClr val="808080"/>
          </a:outerShdw>
        </a:effectLst>
      </xdr:spPr>
    </xdr:pic>
    <xdr:clientData/>
  </xdr:twoCellAnchor>
  <xdr:twoCellAnchor editAs="oneCell">
    <xdr:from>
      <xdr:col>2</xdr:col>
      <xdr:colOff>447675</xdr:colOff>
      <xdr:row>0</xdr:row>
      <xdr:rowOff>161925</xdr:rowOff>
    </xdr:from>
    <xdr:to>
      <xdr:col>3</xdr:col>
      <xdr:colOff>771525</xdr:colOff>
      <xdr:row>1</xdr:row>
      <xdr:rowOff>171450</xdr:rowOff>
    </xdr:to>
    <xdr:pic>
      <xdr:nvPicPr>
        <xdr:cNvPr id="187592" name="Resim 2"/>
        <xdr:cNvPicPr>
          <a:picLocks noChangeAspect="1"/>
        </xdr:cNvPicPr>
      </xdr:nvPicPr>
      <xdr:blipFill>
        <a:blip xmlns:r="http://schemas.openxmlformats.org/officeDocument/2006/relationships" r:embed="rId2" cstate="print"/>
        <a:srcRect/>
        <a:stretch>
          <a:fillRect/>
        </a:stretch>
      </xdr:blipFill>
      <xdr:spPr bwMode="auto">
        <a:xfrm>
          <a:off x="1057275" y="161925"/>
          <a:ext cx="933450" cy="6191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1320801</xdr:colOff>
      <xdr:row>0</xdr:row>
      <xdr:rowOff>0</xdr:rowOff>
    </xdr:from>
    <xdr:to>
      <xdr:col>15</xdr:col>
      <xdr:colOff>42334</xdr:colOff>
      <xdr:row>1</xdr:row>
      <xdr:rowOff>298450</xdr:rowOff>
    </xdr:to>
    <xdr:pic macro="[0]!Resim1_Tıklat">
      <xdr:nvPicPr>
        <xdr:cNvPr id="163140" name="Resim 1"/>
        <xdr:cNvPicPr>
          <a:picLocks noChangeArrowheads="1"/>
        </xdr:cNvPicPr>
      </xdr:nvPicPr>
      <xdr:blipFill>
        <a:blip xmlns:r="http://schemas.openxmlformats.org/officeDocument/2006/relationships" r:embed="rId1" cstate="print"/>
        <a:srcRect/>
        <a:stretch>
          <a:fillRect/>
        </a:stretch>
      </xdr:blipFill>
      <xdr:spPr bwMode="auto">
        <a:xfrm>
          <a:off x="9882718" y="0"/>
          <a:ext cx="1145116" cy="975783"/>
        </a:xfrm>
        <a:prstGeom prst="rect">
          <a:avLst/>
        </a:prstGeom>
        <a:noFill/>
        <a:ln w="9525">
          <a:noFill/>
          <a:miter lim="800000"/>
          <a:headEnd/>
          <a:tailEnd/>
        </a:ln>
        <a:effectLst>
          <a:outerShdw dist="35921" dir="2700000" algn="ctr" rotWithShape="0">
            <a:srgbClr val="808080"/>
          </a:outerShdw>
        </a:effectLst>
      </xdr:spPr>
    </xdr:pic>
    <xdr:clientData/>
  </xdr:twoCellAnchor>
  <xdr:twoCellAnchor editAs="oneCell">
    <xdr:from>
      <xdr:col>2</xdr:col>
      <xdr:colOff>390525</xdr:colOff>
      <xdr:row>0</xdr:row>
      <xdr:rowOff>28575</xdr:rowOff>
    </xdr:from>
    <xdr:to>
      <xdr:col>3</xdr:col>
      <xdr:colOff>295275</xdr:colOff>
      <xdr:row>1</xdr:row>
      <xdr:rowOff>228600</xdr:rowOff>
    </xdr:to>
    <xdr:pic>
      <xdr:nvPicPr>
        <xdr:cNvPr id="163293" name="Resim 3"/>
        <xdr:cNvPicPr>
          <a:picLocks noChangeAspect="1"/>
        </xdr:cNvPicPr>
      </xdr:nvPicPr>
      <xdr:blipFill>
        <a:blip xmlns:r="http://schemas.openxmlformats.org/officeDocument/2006/relationships" r:embed="rId2" cstate="print"/>
        <a:srcRect/>
        <a:stretch>
          <a:fillRect/>
        </a:stretch>
      </xdr:blipFill>
      <xdr:spPr bwMode="auto">
        <a:xfrm>
          <a:off x="1228725" y="28575"/>
          <a:ext cx="866775" cy="8763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28</xdr:col>
      <xdr:colOff>95251</xdr:colOff>
      <xdr:row>0</xdr:row>
      <xdr:rowOff>95250</xdr:rowOff>
    </xdr:from>
    <xdr:to>
      <xdr:col>31</xdr:col>
      <xdr:colOff>415636</xdr:colOff>
      <xdr:row>2</xdr:row>
      <xdr:rowOff>259773</xdr:rowOff>
    </xdr:to>
    <xdr:pic>
      <xdr:nvPicPr>
        <xdr:cNvPr id="165181" name="Resim 1"/>
        <xdr:cNvPicPr>
          <a:picLocks noChangeArrowheads="1"/>
        </xdr:cNvPicPr>
      </xdr:nvPicPr>
      <xdr:blipFill>
        <a:blip xmlns:r="http://schemas.openxmlformats.org/officeDocument/2006/relationships" r:embed="rId1" cstate="print"/>
        <a:srcRect/>
        <a:stretch>
          <a:fillRect/>
        </a:stretch>
      </xdr:blipFill>
      <xdr:spPr bwMode="auto">
        <a:xfrm>
          <a:off x="22678160" y="95250"/>
          <a:ext cx="2398567" cy="1515341"/>
        </a:xfrm>
        <a:prstGeom prst="rect">
          <a:avLst/>
        </a:prstGeom>
        <a:noFill/>
        <a:ln w="9525">
          <a:noFill/>
          <a:miter lim="800000"/>
          <a:headEnd/>
          <a:tailEnd/>
        </a:ln>
        <a:effectLst>
          <a:outerShdw dist="35921" dir="2700000" algn="ctr" rotWithShape="0">
            <a:srgbClr val="808080"/>
          </a:outerShdw>
        </a:effectLst>
      </xdr:spPr>
    </xdr:pic>
    <xdr:clientData/>
  </xdr:twoCellAnchor>
  <xdr:twoCellAnchor editAs="oneCell">
    <xdr:from>
      <xdr:col>4</xdr:col>
      <xdr:colOff>1400175</xdr:colOff>
      <xdr:row>0</xdr:row>
      <xdr:rowOff>190500</xdr:rowOff>
    </xdr:from>
    <xdr:to>
      <xdr:col>5</xdr:col>
      <xdr:colOff>342900</xdr:colOff>
      <xdr:row>1</xdr:row>
      <xdr:rowOff>400050</xdr:rowOff>
    </xdr:to>
    <xdr:pic>
      <xdr:nvPicPr>
        <xdr:cNvPr id="165317" name="Resim 3"/>
        <xdr:cNvPicPr>
          <a:picLocks noChangeAspect="1"/>
        </xdr:cNvPicPr>
      </xdr:nvPicPr>
      <xdr:blipFill>
        <a:blip xmlns:r="http://schemas.openxmlformats.org/officeDocument/2006/relationships" r:embed="rId2" cstate="print"/>
        <a:srcRect/>
        <a:stretch>
          <a:fillRect/>
        </a:stretch>
      </xdr:blipFill>
      <xdr:spPr bwMode="auto">
        <a:xfrm>
          <a:off x="3752850" y="190500"/>
          <a:ext cx="1104900" cy="10953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10</xdr:col>
      <xdr:colOff>561975</xdr:colOff>
      <xdr:row>0</xdr:row>
      <xdr:rowOff>95250</xdr:rowOff>
    </xdr:from>
    <xdr:to>
      <xdr:col>12</xdr:col>
      <xdr:colOff>247650</xdr:colOff>
      <xdr:row>1</xdr:row>
      <xdr:rowOff>295275</xdr:rowOff>
    </xdr:to>
    <xdr:pic macro="[0]!atma">
      <xdr:nvPicPr>
        <xdr:cNvPr id="175350" name="Resim 1"/>
        <xdr:cNvPicPr>
          <a:picLocks noChangeArrowheads="1"/>
        </xdr:cNvPicPr>
      </xdr:nvPicPr>
      <xdr:blipFill>
        <a:blip xmlns:r="http://schemas.openxmlformats.org/officeDocument/2006/relationships" r:embed="rId1" cstate="print"/>
        <a:srcRect/>
        <a:stretch>
          <a:fillRect/>
        </a:stretch>
      </xdr:blipFill>
      <xdr:spPr bwMode="auto">
        <a:xfrm>
          <a:off x="8362950" y="95250"/>
          <a:ext cx="809625" cy="819150"/>
        </a:xfrm>
        <a:prstGeom prst="rect">
          <a:avLst/>
        </a:prstGeom>
        <a:noFill/>
        <a:ln w="9525">
          <a:noFill/>
          <a:miter lim="800000"/>
          <a:headEnd/>
          <a:tailEnd/>
        </a:ln>
        <a:effectLst>
          <a:outerShdw dist="35921" dir="2700000" algn="ctr" rotWithShape="0">
            <a:srgbClr val="808080"/>
          </a:outerShdw>
        </a:effectLst>
      </xdr:spPr>
    </xdr:pic>
    <xdr:clientData/>
  </xdr:twoCellAnchor>
  <xdr:twoCellAnchor editAs="oneCell">
    <xdr:from>
      <xdr:col>0</xdr:col>
      <xdr:colOff>247650</xdr:colOff>
      <xdr:row>0</xdr:row>
      <xdr:rowOff>76200</xdr:rowOff>
    </xdr:from>
    <xdr:to>
      <xdr:col>3</xdr:col>
      <xdr:colOff>323850</xdr:colOff>
      <xdr:row>1</xdr:row>
      <xdr:rowOff>285750</xdr:rowOff>
    </xdr:to>
    <xdr:pic>
      <xdr:nvPicPr>
        <xdr:cNvPr id="175528" name="Resim 2"/>
        <xdr:cNvPicPr>
          <a:picLocks noChangeAspect="1"/>
        </xdr:cNvPicPr>
      </xdr:nvPicPr>
      <xdr:blipFill>
        <a:blip xmlns:r="http://schemas.openxmlformats.org/officeDocument/2006/relationships" r:embed="rId2" cstate="print"/>
        <a:srcRect/>
        <a:stretch>
          <a:fillRect/>
        </a:stretch>
      </xdr:blipFill>
      <xdr:spPr bwMode="auto">
        <a:xfrm>
          <a:off x="247650" y="76200"/>
          <a:ext cx="942975" cy="82867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15</xdr:col>
      <xdr:colOff>190500</xdr:colOff>
      <xdr:row>0</xdr:row>
      <xdr:rowOff>95250</xdr:rowOff>
    </xdr:from>
    <xdr:to>
      <xdr:col>16</xdr:col>
      <xdr:colOff>571500</xdr:colOff>
      <xdr:row>1</xdr:row>
      <xdr:rowOff>314325</xdr:rowOff>
    </xdr:to>
    <xdr:pic>
      <xdr:nvPicPr>
        <xdr:cNvPr id="189501" name="Resim 1"/>
        <xdr:cNvPicPr>
          <a:picLocks noChangeArrowheads="1"/>
        </xdr:cNvPicPr>
      </xdr:nvPicPr>
      <xdr:blipFill>
        <a:blip xmlns:r="http://schemas.openxmlformats.org/officeDocument/2006/relationships" r:embed="rId1" cstate="print"/>
        <a:srcRect/>
        <a:stretch>
          <a:fillRect/>
        </a:stretch>
      </xdr:blipFill>
      <xdr:spPr bwMode="auto">
        <a:xfrm>
          <a:off x="12820650" y="95250"/>
          <a:ext cx="990600" cy="952500"/>
        </a:xfrm>
        <a:prstGeom prst="rect">
          <a:avLst/>
        </a:prstGeom>
        <a:noFill/>
        <a:ln w="9525">
          <a:noFill/>
          <a:miter lim="800000"/>
          <a:headEnd/>
          <a:tailEnd/>
        </a:ln>
        <a:effectLst>
          <a:outerShdw dist="35921" dir="2700000" algn="ctr" rotWithShape="0">
            <a:srgbClr val="808080"/>
          </a:outerShdw>
        </a:effectLst>
      </xdr:spPr>
    </xdr:pic>
    <xdr:clientData/>
  </xdr:twoCellAnchor>
  <xdr:twoCellAnchor editAs="oneCell">
    <xdr:from>
      <xdr:col>1</xdr:col>
      <xdr:colOff>666750</xdr:colOff>
      <xdr:row>0</xdr:row>
      <xdr:rowOff>142875</xdr:rowOff>
    </xdr:from>
    <xdr:to>
      <xdr:col>1</xdr:col>
      <xdr:colOff>1781175</xdr:colOff>
      <xdr:row>1</xdr:row>
      <xdr:rowOff>304800</xdr:rowOff>
    </xdr:to>
    <xdr:pic>
      <xdr:nvPicPr>
        <xdr:cNvPr id="189636" name="Resim 2"/>
        <xdr:cNvPicPr>
          <a:picLocks noChangeAspect="1"/>
        </xdr:cNvPicPr>
      </xdr:nvPicPr>
      <xdr:blipFill>
        <a:blip xmlns:r="http://schemas.openxmlformats.org/officeDocument/2006/relationships" r:embed="rId2" cstate="print"/>
        <a:srcRect/>
        <a:stretch>
          <a:fillRect/>
        </a:stretch>
      </xdr:blipFill>
      <xdr:spPr bwMode="auto">
        <a:xfrm>
          <a:off x="1276350" y="142875"/>
          <a:ext cx="1114425" cy="8953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8</xdr:col>
      <xdr:colOff>434975</xdr:colOff>
      <xdr:row>0</xdr:row>
      <xdr:rowOff>0</xdr:rowOff>
    </xdr:from>
    <xdr:to>
      <xdr:col>11</xdr:col>
      <xdr:colOff>44450</xdr:colOff>
      <xdr:row>1</xdr:row>
      <xdr:rowOff>123825</xdr:rowOff>
    </xdr:to>
    <xdr:pic>
      <xdr:nvPicPr>
        <xdr:cNvPr id="188481" name="Resim 1"/>
        <xdr:cNvPicPr>
          <a:picLocks noChangeArrowheads="1"/>
        </xdr:cNvPicPr>
      </xdr:nvPicPr>
      <xdr:blipFill>
        <a:blip xmlns:r="http://schemas.openxmlformats.org/officeDocument/2006/relationships" r:embed="rId1" cstate="print"/>
        <a:srcRect/>
        <a:stretch>
          <a:fillRect/>
        </a:stretch>
      </xdr:blipFill>
      <xdr:spPr bwMode="auto">
        <a:xfrm>
          <a:off x="6165850" y="0"/>
          <a:ext cx="815975" cy="727075"/>
        </a:xfrm>
        <a:prstGeom prst="rect">
          <a:avLst/>
        </a:prstGeom>
        <a:noFill/>
        <a:ln w="9525">
          <a:noFill/>
          <a:miter lim="800000"/>
          <a:headEnd/>
          <a:tailEnd/>
        </a:ln>
        <a:effectLst>
          <a:outerShdw dist="35921" dir="2700000" algn="ctr" rotWithShape="0">
            <a:srgbClr val="808080"/>
          </a:outerShdw>
        </a:effectLst>
      </xdr:spPr>
    </xdr:pic>
    <xdr:clientData/>
  </xdr:twoCellAnchor>
  <xdr:twoCellAnchor editAs="oneCell">
    <xdr:from>
      <xdr:col>2</xdr:col>
      <xdr:colOff>447675</xdr:colOff>
      <xdr:row>0</xdr:row>
      <xdr:rowOff>161925</xdr:rowOff>
    </xdr:from>
    <xdr:to>
      <xdr:col>3</xdr:col>
      <xdr:colOff>771525</xdr:colOff>
      <xdr:row>1</xdr:row>
      <xdr:rowOff>171450</xdr:rowOff>
    </xdr:to>
    <xdr:pic>
      <xdr:nvPicPr>
        <xdr:cNvPr id="188616" name="Resim 2"/>
        <xdr:cNvPicPr>
          <a:picLocks noChangeAspect="1"/>
        </xdr:cNvPicPr>
      </xdr:nvPicPr>
      <xdr:blipFill>
        <a:blip xmlns:r="http://schemas.openxmlformats.org/officeDocument/2006/relationships" r:embed="rId2" cstate="print"/>
        <a:srcRect/>
        <a:stretch>
          <a:fillRect/>
        </a:stretch>
      </xdr:blipFill>
      <xdr:spPr bwMode="auto">
        <a:xfrm>
          <a:off x="1057275" y="161925"/>
          <a:ext cx="933450" cy="61912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13</xdr:col>
      <xdr:colOff>1428750</xdr:colOff>
      <xdr:row>0</xdr:row>
      <xdr:rowOff>66675</xdr:rowOff>
    </xdr:from>
    <xdr:to>
      <xdr:col>15</xdr:col>
      <xdr:colOff>0</xdr:colOff>
      <xdr:row>1</xdr:row>
      <xdr:rowOff>304800</xdr:rowOff>
    </xdr:to>
    <xdr:pic macro="[0]!Resim1_Tıklat">
      <xdr:nvPicPr>
        <xdr:cNvPr id="162117" name="Resim 1"/>
        <xdr:cNvPicPr>
          <a:picLocks noChangeArrowheads="1"/>
        </xdr:cNvPicPr>
      </xdr:nvPicPr>
      <xdr:blipFill>
        <a:blip xmlns:r="http://schemas.openxmlformats.org/officeDocument/2006/relationships" r:embed="rId1" cstate="print"/>
        <a:srcRect/>
        <a:stretch>
          <a:fillRect/>
        </a:stretch>
      </xdr:blipFill>
      <xdr:spPr bwMode="auto">
        <a:xfrm>
          <a:off x="10191750" y="66675"/>
          <a:ext cx="838200" cy="876300"/>
        </a:xfrm>
        <a:prstGeom prst="rect">
          <a:avLst/>
        </a:prstGeom>
        <a:noFill/>
        <a:ln w="9525">
          <a:noFill/>
          <a:miter lim="800000"/>
          <a:headEnd/>
          <a:tailEnd/>
        </a:ln>
        <a:effectLst>
          <a:outerShdw dist="35921" dir="2700000" algn="ctr" rotWithShape="0">
            <a:srgbClr val="808080"/>
          </a:outerShdw>
        </a:effectLst>
      </xdr:spPr>
    </xdr:pic>
    <xdr:clientData/>
  </xdr:twoCellAnchor>
  <xdr:twoCellAnchor editAs="oneCell">
    <xdr:from>
      <xdr:col>2</xdr:col>
      <xdr:colOff>95250</xdr:colOff>
      <xdr:row>0</xdr:row>
      <xdr:rowOff>57150</xdr:rowOff>
    </xdr:from>
    <xdr:to>
      <xdr:col>3</xdr:col>
      <xdr:colOff>9525</xdr:colOff>
      <xdr:row>1</xdr:row>
      <xdr:rowOff>285750</xdr:rowOff>
    </xdr:to>
    <xdr:pic>
      <xdr:nvPicPr>
        <xdr:cNvPr id="162252" name="Resim 3"/>
        <xdr:cNvPicPr>
          <a:picLocks noChangeAspect="1"/>
        </xdr:cNvPicPr>
      </xdr:nvPicPr>
      <xdr:blipFill>
        <a:blip xmlns:r="http://schemas.openxmlformats.org/officeDocument/2006/relationships" r:embed="rId2" cstate="print"/>
        <a:srcRect/>
        <a:stretch>
          <a:fillRect/>
        </a:stretch>
      </xdr:blipFill>
      <xdr:spPr bwMode="auto">
        <a:xfrm>
          <a:off x="1085850" y="57150"/>
          <a:ext cx="876300" cy="86677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10</xdr:col>
      <xdr:colOff>666750</xdr:colOff>
      <xdr:row>0</xdr:row>
      <xdr:rowOff>104775</xdr:rowOff>
    </xdr:from>
    <xdr:to>
      <xdr:col>12</xdr:col>
      <xdr:colOff>266700</xdr:colOff>
      <xdr:row>1</xdr:row>
      <xdr:rowOff>304800</xdr:rowOff>
    </xdr:to>
    <xdr:pic macro="[0]!atma">
      <xdr:nvPicPr>
        <xdr:cNvPr id="166205" name="Resim 1"/>
        <xdr:cNvPicPr>
          <a:picLocks noChangeArrowheads="1"/>
        </xdr:cNvPicPr>
      </xdr:nvPicPr>
      <xdr:blipFill>
        <a:blip xmlns:r="http://schemas.openxmlformats.org/officeDocument/2006/relationships" r:embed="rId1" cstate="print"/>
        <a:srcRect/>
        <a:stretch>
          <a:fillRect/>
        </a:stretch>
      </xdr:blipFill>
      <xdr:spPr bwMode="auto">
        <a:xfrm>
          <a:off x="8448675" y="104775"/>
          <a:ext cx="819150" cy="819150"/>
        </a:xfrm>
        <a:prstGeom prst="rect">
          <a:avLst/>
        </a:prstGeom>
        <a:noFill/>
        <a:ln w="9525">
          <a:noFill/>
          <a:miter lim="800000"/>
          <a:headEnd/>
          <a:tailEnd/>
        </a:ln>
        <a:effectLst>
          <a:outerShdw dist="35921" dir="2700000" algn="ctr" rotWithShape="0">
            <a:srgbClr val="808080"/>
          </a:outerShdw>
        </a:effectLst>
      </xdr:spPr>
    </xdr:pic>
    <xdr:clientData/>
  </xdr:twoCellAnchor>
  <xdr:twoCellAnchor editAs="oneCell">
    <xdr:from>
      <xdr:col>1</xdr:col>
      <xdr:colOff>0</xdr:colOff>
      <xdr:row>0</xdr:row>
      <xdr:rowOff>76200</xdr:rowOff>
    </xdr:from>
    <xdr:to>
      <xdr:col>3</xdr:col>
      <xdr:colOff>409575</xdr:colOff>
      <xdr:row>2</xdr:row>
      <xdr:rowOff>0</xdr:rowOff>
    </xdr:to>
    <xdr:pic>
      <xdr:nvPicPr>
        <xdr:cNvPr id="166341" name="Resim 3"/>
        <xdr:cNvPicPr>
          <a:picLocks noChangeAspect="1"/>
        </xdr:cNvPicPr>
      </xdr:nvPicPr>
      <xdr:blipFill>
        <a:blip xmlns:r="http://schemas.openxmlformats.org/officeDocument/2006/relationships" r:embed="rId2" cstate="print"/>
        <a:srcRect/>
        <a:stretch>
          <a:fillRect/>
        </a:stretch>
      </xdr:blipFill>
      <xdr:spPr bwMode="auto">
        <a:xfrm>
          <a:off x="400050" y="76200"/>
          <a:ext cx="876300" cy="8667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sheetPr codeName="Sayfa1">
    <tabColor rgb="FFFFFF00"/>
  </sheetPr>
  <dimension ref="A1:K30"/>
  <sheetViews>
    <sheetView view="pageBreakPreview" zoomScale="112" zoomScaleSheetLayoutView="112" workbookViewId="0">
      <selection activeCell="I26" sqref="I26"/>
    </sheetView>
  </sheetViews>
  <sheetFormatPr defaultRowHeight="12.75"/>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c r="A1" s="170"/>
      <c r="B1" s="171"/>
      <c r="C1" s="171"/>
      <c r="D1" s="171"/>
      <c r="E1" s="171"/>
      <c r="F1" s="171"/>
      <c r="G1" s="171"/>
      <c r="H1" s="171"/>
      <c r="I1" s="171"/>
      <c r="J1" s="171"/>
      <c r="K1" s="172"/>
    </row>
    <row r="2" spans="1:11" ht="116.25" customHeight="1">
      <c r="A2" s="473" t="s">
        <v>115</v>
      </c>
      <c r="B2" s="474"/>
      <c r="C2" s="474"/>
      <c r="D2" s="474"/>
      <c r="E2" s="474"/>
      <c r="F2" s="474"/>
      <c r="G2" s="474"/>
      <c r="H2" s="474"/>
      <c r="I2" s="474"/>
      <c r="J2" s="474"/>
      <c r="K2" s="475"/>
    </row>
    <row r="3" spans="1:11" ht="14.25">
      <c r="A3" s="173"/>
      <c r="B3" s="174"/>
      <c r="C3" s="174"/>
      <c r="D3" s="174"/>
      <c r="E3" s="174"/>
      <c r="F3" s="174"/>
      <c r="G3" s="174"/>
      <c r="H3" s="174"/>
      <c r="I3" s="174"/>
      <c r="J3" s="174"/>
      <c r="K3" s="175"/>
    </row>
    <row r="4" spans="1:11">
      <c r="A4" s="176"/>
      <c r="B4" s="177"/>
      <c r="C4" s="177"/>
      <c r="D4" s="177"/>
      <c r="E4" s="177"/>
      <c r="F4" s="177"/>
      <c r="G4" s="177"/>
      <c r="H4" s="177"/>
      <c r="I4" s="177"/>
      <c r="J4" s="177"/>
      <c r="K4" s="178"/>
    </row>
    <row r="5" spans="1:11">
      <c r="A5" s="176"/>
      <c r="B5" s="177"/>
      <c r="C5" s="177"/>
      <c r="D5" s="177"/>
      <c r="E5" s="177"/>
      <c r="F5" s="177"/>
      <c r="G5" s="177"/>
      <c r="H5" s="177"/>
      <c r="I5" s="177"/>
      <c r="J5" s="177"/>
      <c r="K5" s="178"/>
    </row>
    <row r="6" spans="1:11">
      <c r="A6" s="176"/>
      <c r="B6" s="177"/>
      <c r="C6" s="177"/>
      <c r="D6" s="177"/>
      <c r="E6" s="177"/>
      <c r="F6" s="177"/>
      <c r="G6" s="177"/>
      <c r="H6" s="177"/>
      <c r="I6" s="177"/>
      <c r="J6" s="177"/>
      <c r="K6" s="178"/>
    </row>
    <row r="7" spans="1:11">
      <c r="A7" s="176"/>
      <c r="B7" s="177"/>
      <c r="C7" s="177"/>
      <c r="D7" s="177"/>
      <c r="E7" s="177"/>
      <c r="F7" s="177"/>
      <c r="G7" s="177"/>
      <c r="H7" s="177"/>
      <c r="I7" s="177"/>
      <c r="J7" s="177"/>
      <c r="K7" s="178"/>
    </row>
    <row r="8" spans="1:11">
      <c r="A8" s="176"/>
      <c r="B8" s="177"/>
      <c r="C8" s="177"/>
      <c r="D8" s="177"/>
      <c r="E8" s="177"/>
      <c r="F8" s="177"/>
      <c r="G8" s="177"/>
      <c r="H8" s="177"/>
      <c r="I8" s="177"/>
      <c r="J8" s="177"/>
      <c r="K8" s="178"/>
    </row>
    <row r="9" spans="1:11">
      <c r="A9" s="176"/>
      <c r="B9" s="177"/>
      <c r="C9" s="177"/>
      <c r="D9" s="177"/>
      <c r="E9" s="177"/>
      <c r="F9" s="177"/>
      <c r="G9" s="177"/>
      <c r="H9" s="177"/>
      <c r="I9" s="177"/>
      <c r="J9" s="177"/>
      <c r="K9" s="178"/>
    </row>
    <row r="10" spans="1:11">
      <c r="A10" s="176"/>
      <c r="B10" s="177"/>
      <c r="C10" s="177"/>
      <c r="D10" s="177"/>
      <c r="E10" s="177"/>
      <c r="F10" s="177"/>
      <c r="G10" s="177"/>
      <c r="H10" s="177"/>
      <c r="I10" s="177"/>
      <c r="J10" s="177"/>
      <c r="K10" s="178"/>
    </row>
    <row r="11" spans="1:11">
      <c r="A11" s="176"/>
      <c r="B11" s="177"/>
      <c r="C11" s="177"/>
      <c r="D11" s="177"/>
      <c r="E11" s="177"/>
      <c r="F11" s="177"/>
      <c r="G11" s="177"/>
      <c r="H11" s="177"/>
      <c r="I11" s="177"/>
      <c r="J11" s="177"/>
      <c r="K11" s="178"/>
    </row>
    <row r="12" spans="1:11" ht="51.75" customHeight="1">
      <c r="A12" s="488"/>
      <c r="B12" s="489"/>
      <c r="C12" s="489"/>
      <c r="D12" s="489"/>
      <c r="E12" s="489"/>
      <c r="F12" s="489"/>
      <c r="G12" s="489"/>
      <c r="H12" s="489"/>
      <c r="I12" s="489"/>
      <c r="J12" s="489"/>
      <c r="K12" s="490"/>
    </row>
    <row r="13" spans="1:11" ht="71.25" customHeight="1">
      <c r="A13" s="476"/>
      <c r="B13" s="477"/>
      <c r="C13" s="477"/>
      <c r="D13" s="477"/>
      <c r="E13" s="477"/>
      <c r="F13" s="477"/>
      <c r="G13" s="477"/>
      <c r="H13" s="477"/>
      <c r="I13" s="477"/>
      <c r="J13" s="477"/>
      <c r="K13" s="478"/>
    </row>
    <row r="14" spans="1:11" ht="72" customHeight="1">
      <c r="A14" s="482" t="str">
        <f>F19</f>
        <v>2013-14 Öğretim Yılı Okullararası Puanlı  Atletizm Türkiye Birinciliği</v>
      </c>
      <c r="B14" s="483"/>
      <c r="C14" s="483"/>
      <c r="D14" s="483"/>
      <c r="E14" s="483"/>
      <c r="F14" s="483"/>
      <c r="G14" s="483"/>
      <c r="H14" s="483"/>
      <c r="I14" s="483"/>
      <c r="J14" s="483"/>
      <c r="K14" s="484"/>
    </row>
    <row r="15" spans="1:11" ht="51.75" customHeight="1">
      <c r="A15" s="479"/>
      <c r="B15" s="480"/>
      <c r="C15" s="480"/>
      <c r="D15" s="480"/>
      <c r="E15" s="480"/>
      <c r="F15" s="480"/>
      <c r="G15" s="480"/>
      <c r="H15" s="480"/>
      <c r="I15" s="480"/>
      <c r="J15" s="480"/>
      <c r="K15" s="481"/>
    </row>
    <row r="16" spans="1:11">
      <c r="A16" s="176"/>
      <c r="B16" s="177"/>
      <c r="C16" s="177"/>
      <c r="D16" s="177"/>
      <c r="E16" s="177"/>
      <c r="F16" s="177"/>
      <c r="G16" s="177"/>
      <c r="H16" s="177"/>
      <c r="I16" s="177"/>
      <c r="J16" s="177"/>
      <c r="K16" s="178"/>
    </row>
    <row r="17" spans="1:11" ht="25.5">
      <c r="A17" s="491"/>
      <c r="B17" s="492"/>
      <c r="C17" s="492"/>
      <c r="D17" s="492"/>
      <c r="E17" s="492"/>
      <c r="F17" s="492"/>
      <c r="G17" s="492"/>
      <c r="H17" s="492"/>
      <c r="I17" s="492"/>
      <c r="J17" s="492"/>
      <c r="K17" s="493"/>
    </row>
    <row r="18" spans="1:11" ht="24.75" customHeight="1">
      <c r="A18" s="485" t="s">
        <v>58</v>
      </c>
      <c r="B18" s="486"/>
      <c r="C18" s="486"/>
      <c r="D18" s="486"/>
      <c r="E18" s="486"/>
      <c r="F18" s="486"/>
      <c r="G18" s="486"/>
      <c r="H18" s="486"/>
      <c r="I18" s="486"/>
      <c r="J18" s="486"/>
      <c r="K18" s="487"/>
    </row>
    <row r="19" spans="1:11" s="31" customFormat="1" ht="35.25" customHeight="1">
      <c r="A19" s="494" t="s">
        <v>54</v>
      </c>
      <c r="B19" s="495"/>
      <c r="C19" s="495"/>
      <c r="D19" s="495"/>
      <c r="E19" s="496"/>
      <c r="F19" s="464" t="s">
        <v>512</v>
      </c>
      <c r="G19" s="465"/>
      <c r="H19" s="465"/>
      <c r="I19" s="465"/>
      <c r="J19" s="465"/>
      <c r="K19" s="466"/>
    </row>
    <row r="20" spans="1:11" s="31" customFormat="1" ht="35.25" customHeight="1">
      <c r="A20" s="458" t="s">
        <v>55</v>
      </c>
      <c r="B20" s="459"/>
      <c r="C20" s="459"/>
      <c r="D20" s="459"/>
      <c r="E20" s="460"/>
      <c r="F20" s="464" t="s">
        <v>511</v>
      </c>
      <c r="G20" s="465"/>
      <c r="H20" s="465"/>
      <c r="I20" s="465"/>
      <c r="J20" s="465"/>
      <c r="K20" s="466"/>
    </row>
    <row r="21" spans="1:11" s="31" customFormat="1" ht="35.25" customHeight="1">
      <c r="A21" s="458" t="s">
        <v>56</v>
      </c>
      <c r="B21" s="459"/>
      <c r="C21" s="459"/>
      <c r="D21" s="459"/>
      <c r="E21" s="460"/>
      <c r="F21" s="464" t="s">
        <v>265</v>
      </c>
      <c r="G21" s="465"/>
      <c r="H21" s="465"/>
      <c r="I21" s="465"/>
      <c r="J21" s="465"/>
      <c r="K21" s="466"/>
    </row>
    <row r="22" spans="1:11" s="31" customFormat="1" ht="35.25" customHeight="1">
      <c r="A22" s="458" t="s">
        <v>57</v>
      </c>
      <c r="B22" s="459"/>
      <c r="C22" s="459"/>
      <c r="D22" s="459"/>
      <c r="E22" s="460"/>
      <c r="F22" s="464" t="s">
        <v>513</v>
      </c>
      <c r="G22" s="465"/>
      <c r="H22" s="465"/>
      <c r="I22" s="465"/>
      <c r="J22" s="465"/>
      <c r="K22" s="466"/>
    </row>
    <row r="23" spans="1:11" s="31" customFormat="1" ht="35.25" customHeight="1">
      <c r="A23" s="461" t="s">
        <v>59</v>
      </c>
      <c r="B23" s="462"/>
      <c r="C23" s="462"/>
      <c r="D23" s="462"/>
      <c r="E23" s="463"/>
      <c r="F23" s="438">
        <v>109</v>
      </c>
      <c r="G23" s="179"/>
      <c r="H23" s="179"/>
      <c r="I23" s="179"/>
      <c r="J23" s="179"/>
      <c r="K23" s="180"/>
    </row>
    <row r="24" spans="1:11" ht="15.75">
      <c r="A24" s="461" t="s">
        <v>525</v>
      </c>
      <c r="B24" s="462"/>
      <c r="C24" s="462"/>
      <c r="D24" s="462"/>
      <c r="E24" s="463"/>
      <c r="F24" s="438">
        <v>41</v>
      </c>
      <c r="G24" s="179"/>
      <c r="H24" s="179"/>
      <c r="I24" s="179"/>
      <c r="J24" s="179"/>
      <c r="K24" s="180"/>
    </row>
    <row r="25" spans="1:11" ht="20.25">
      <c r="A25" s="470"/>
      <c r="B25" s="471"/>
      <c r="C25" s="471"/>
      <c r="D25" s="471"/>
      <c r="E25" s="471"/>
      <c r="F25" s="471"/>
      <c r="G25" s="471"/>
      <c r="H25" s="471"/>
      <c r="I25" s="471"/>
      <c r="J25" s="471"/>
      <c r="K25" s="472"/>
    </row>
    <row r="26" spans="1:11">
      <c r="A26" s="176"/>
      <c r="B26" s="177"/>
      <c r="C26" s="177"/>
      <c r="D26" s="177"/>
      <c r="E26" s="177"/>
      <c r="F26" s="177"/>
      <c r="G26" s="177"/>
      <c r="H26" s="177"/>
      <c r="I26" s="177"/>
      <c r="J26" s="177"/>
      <c r="K26" s="178"/>
    </row>
    <row r="27" spans="1:11" ht="20.25">
      <c r="A27" s="467"/>
      <c r="B27" s="468"/>
      <c r="C27" s="468"/>
      <c r="D27" s="468"/>
      <c r="E27" s="468"/>
      <c r="F27" s="468"/>
      <c r="G27" s="468"/>
      <c r="H27" s="468"/>
      <c r="I27" s="468"/>
      <c r="J27" s="468"/>
      <c r="K27" s="469"/>
    </row>
    <row r="28" spans="1:11">
      <c r="A28" s="176"/>
      <c r="B28" s="177"/>
      <c r="C28" s="177"/>
      <c r="D28" s="177"/>
      <c r="E28" s="177"/>
      <c r="F28" s="177"/>
      <c r="G28" s="177"/>
      <c r="H28" s="177"/>
      <c r="I28" s="177"/>
      <c r="J28" s="177"/>
      <c r="K28" s="178"/>
    </row>
    <row r="29" spans="1:11">
      <c r="A29" s="176"/>
      <c r="B29" s="177"/>
      <c r="C29" s="177"/>
      <c r="D29" s="177"/>
      <c r="E29" s="177"/>
      <c r="F29" s="177"/>
      <c r="G29" s="177"/>
      <c r="H29" s="177"/>
      <c r="I29" s="177"/>
      <c r="J29" s="177"/>
      <c r="K29" s="178"/>
    </row>
    <row r="30" spans="1:11">
      <c r="A30" s="181"/>
      <c r="B30" s="182"/>
      <c r="C30" s="182"/>
      <c r="D30" s="182"/>
      <c r="E30" s="182"/>
      <c r="F30" s="182"/>
      <c r="G30" s="182"/>
      <c r="H30" s="182"/>
      <c r="I30" s="182"/>
      <c r="J30" s="182"/>
      <c r="K30" s="183"/>
    </row>
  </sheetData>
  <customSheetViews>
    <customSheetView guid="{EC999A80-859B-4475-B63F-D6CE8B953956}" scale="112" showPageBreaks="1" view="pageBreakPreview" topLeftCell="A7">
      <selection activeCell="G23" sqref="G23"/>
      <pageMargins left="0.55118110236220474" right="0.27559055118110237" top="0.47244094488188981" bottom="0.27559055118110237" header="0.35433070866141736" footer="0.15748031496062992"/>
      <printOptions horizontalCentered="1" verticalCentered="1"/>
      <pageSetup paperSize="9" scale="95" orientation="portrait" horizontalDpi="300" verticalDpi="300" r:id="rId1"/>
      <headerFooter alignWithMargins="0"/>
    </customSheetView>
  </customSheetViews>
  <mergeCells count="19">
    <mergeCell ref="A2:K2"/>
    <mergeCell ref="A13:K13"/>
    <mergeCell ref="A15:K15"/>
    <mergeCell ref="A14:K14"/>
    <mergeCell ref="A24:E24"/>
    <mergeCell ref="F19:K19"/>
    <mergeCell ref="F20:K20"/>
    <mergeCell ref="A18:K18"/>
    <mergeCell ref="A12:K12"/>
    <mergeCell ref="A17:K17"/>
    <mergeCell ref="A19:E19"/>
    <mergeCell ref="A20:E20"/>
    <mergeCell ref="A21:E21"/>
    <mergeCell ref="A22:E22"/>
    <mergeCell ref="A23:E23"/>
    <mergeCell ref="F21:K21"/>
    <mergeCell ref="F22:K22"/>
    <mergeCell ref="A27:K27"/>
    <mergeCell ref="A25:K25"/>
  </mergeCells>
  <phoneticPr fontId="1" type="noConversion"/>
  <printOptions horizontalCentered="1" verticalCentered="1"/>
  <pageMargins left="0.55118110236220474" right="0.27559055118110237" top="0.47244094488188981" bottom="0.27559055118110237" header="0.35433070866141736" footer="0.15748031496062992"/>
  <pageSetup paperSize="9" scale="95" orientation="portrait" horizontalDpi="300" verticalDpi="300" r:id="rId2"/>
  <headerFooter alignWithMargins="0"/>
  <drawing r:id="rId3"/>
</worksheet>
</file>

<file path=xl/worksheets/sheet10.xml><?xml version="1.0" encoding="utf-8"?>
<worksheet xmlns="http://schemas.openxmlformats.org/spreadsheetml/2006/main" xmlns:r="http://schemas.openxmlformats.org/officeDocument/2006/relationships">
  <sheetPr codeName="Sayfa10">
    <tabColor rgb="FF7030A0"/>
  </sheetPr>
  <dimension ref="A1:AA49"/>
  <sheetViews>
    <sheetView view="pageBreakPreview" zoomScale="90" zoomScaleSheetLayoutView="90" workbookViewId="0">
      <selection activeCell="N10" sqref="N10"/>
    </sheetView>
  </sheetViews>
  <sheetFormatPr defaultRowHeight="12.75"/>
  <cols>
    <col min="1" max="1" width="4.85546875" style="23" customWidth="1"/>
    <col min="2" max="2" width="10" style="23" bestFit="1" customWidth="1"/>
    <col min="3" max="3" width="14.42578125" style="21" customWidth="1"/>
    <col min="4" max="4" width="19.7109375" style="47" customWidth="1"/>
    <col min="5" max="5" width="23.7109375" style="47" customWidth="1"/>
    <col min="6" max="6" width="9.28515625" style="196" customWidth="1"/>
    <col min="7" max="7" width="7.5703125" style="24" customWidth="1"/>
    <col min="8" max="8" width="1.5703125" style="21" customWidth="1"/>
    <col min="9" max="9" width="4.42578125" style="23" customWidth="1"/>
    <col min="10" max="10" width="12.140625" style="23" hidden="1" customWidth="1"/>
    <col min="11" max="11" width="6.5703125" style="23" customWidth="1"/>
    <col min="12" max="12" width="11.5703125" style="25" customWidth="1"/>
    <col min="13" max="13" width="20.28515625" style="51" customWidth="1"/>
    <col min="14" max="14" width="26.7109375" style="51" customWidth="1"/>
    <col min="15" max="15" width="9.28515625" style="51" customWidth="1"/>
    <col min="16" max="16" width="7.7109375" style="21" customWidth="1"/>
    <col min="17" max="17" width="5.7109375" style="21" customWidth="1"/>
    <col min="18" max="19" width="9.140625" style="21"/>
    <col min="20" max="20" width="7.7109375" style="300" bestFit="1" customWidth="1"/>
    <col min="21" max="21" width="5.5703125" style="20" bestFit="1" customWidth="1"/>
    <col min="22" max="16384" width="9.140625" style="21"/>
  </cols>
  <sheetData>
    <row r="1" spans="1:27" s="10" customFormat="1" ht="50.25" customHeight="1">
      <c r="A1" s="511" t="s">
        <v>115</v>
      </c>
      <c r="B1" s="511"/>
      <c r="C1" s="511"/>
      <c r="D1" s="511"/>
      <c r="E1" s="511"/>
      <c r="F1" s="511"/>
      <c r="G1" s="511"/>
      <c r="H1" s="511"/>
      <c r="I1" s="511"/>
      <c r="J1" s="511"/>
      <c r="K1" s="511"/>
      <c r="L1" s="511"/>
      <c r="M1" s="511"/>
      <c r="N1" s="511"/>
      <c r="O1" s="511"/>
      <c r="P1" s="511"/>
      <c r="T1" s="299"/>
      <c r="U1" s="287"/>
    </row>
    <row r="2" spans="1:27" s="10" customFormat="1" ht="24.75" customHeight="1">
      <c r="A2" s="519" t="s">
        <v>512</v>
      </c>
      <c r="B2" s="519"/>
      <c r="C2" s="519"/>
      <c r="D2" s="519"/>
      <c r="E2" s="519"/>
      <c r="F2" s="519"/>
      <c r="G2" s="519"/>
      <c r="H2" s="519"/>
      <c r="I2" s="519"/>
      <c r="J2" s="519"/>
      <c r="K2" s="519"/>
      <c r="L2" s="519"/>
      <c r="M2" s="519"/>
      <c r="N2" s="519"/>
      <c r="O2" s="519"/>
      <c r="P2" s="519"/>
      <c r="T2" s="299"/>
      <c r="U2" s="287"/>
    </row>
    <row r="3" spans="1:27" s="12" customFormat="1" ht="29.25" customHeight="1">
      <c r="A3" s="520" t="s">
        <v>66</v>
      </c>
      <c r="B3" s="520"/>
      <c r="C3" s="520"/>
      <c r="D3" s="521" t="s">
        <v>314</v>
      </c>
      <c r="E3" s="521"/>
      <c r="F3" s="522"/>
      <c r="G3" s="522"/>
      <c r="H3" s="11"/>
      <c r="I3" s="594"/>
      <c r="J3" s="594"/>
      <c r="K3" s="594"/>
      <c r="L3" s="594"/>
      <c r="M3" s="82"/>
      <c r="N3" s="524"/>
      <c r="O3" s="524"/>
      <c r="P3" s="524"/>
      <c r="T3" s="299"/>
      <c r="U3" s="287"/>
    </row>
    <row r="4" spans="1:27" s="12" customFormat="1" ht="17.25" customHeight="1">
      <c r="A4" s="531" t="s">
        <v>56</v>
      </c>
      <c r="B4" s="531"/>
      <c r="C4" s="531"/>
      <c r="D4" s="532" t="s">
        <v>265</v>
      </c>
      <c r="E4" s="532"/>
      <c r="F4" s="591" t="s">
        <v>506</v>
      </c>
      <c r="G4" s="591"/>
      <c r="H4" s="591"/>
      <c r="I4" s="591"/>
      <c r="J4" s="591"/>
      <c r="K4" s="591"/>
      <c r="L4" s="30"/>
      <c r="M4" s="83" t="s">
        <v>5</v>
      </c>
      <c r="N4" s="598" t="s">
        <v>503</v>
      </c>
      <c r="O4" s="599"/>
      <c r="P4" s="599"/>
      <c r="T4" s="299"/>
      <c r="U4" s="287"/>
    </row>
    <row r="5" spans="1:27" s="10" customFormat="1" ht="15" customHeight="1">
      <c r="A5" s="13"/>
      <c r="B5" s="13"/>
      <c r="C5" s="14"/>
      <c r="D5" s="15"/>
      <c r="E5" s="16"/>
      <c r="F5" s="197"/>
      <c r="G5" s="16"/>
      <c r="H5" s="16"/>
      <c r="I5" s="13"/>
      <c r="J5" s="13"/>
      <c r="K5" s="13"/>
      <c r="L5" s="17"/>
      <c r="M5" s="18"/>
      <c r="N5" s="568">
        <v>41791.831305671294</v>
      </c>
      <c r="O5" s="568"/>
      <c r="P5" s="568"/>
      <c r="T5" s="299"/>
      <c r="U5" s="287"/>
    </row>
    <row r="6" spans="1:27" s="19" customFormat="1" ht="18.75" customHeight="1">
      <c r="A6" s="595" t="s">
        <v>11</v>
      </c>
      <c r="B6" s="596" t="s">
        <v>51</v>
      </c>
      <c r="C6" s="526" t="s">
        <v>63</v>
      </c>
      <c r="D6" s="593" t="s">
        <v>13</v>
      </c>
      <c r="E6" s="593" t="s">
        <v>156</v>
      </c>
      <c r="F6" s="592" t="s">
        <v>14</v>
      </c>
      <c r="G6" s="584" t="s">
        <v>264</v>
      </c>
      <c r="I6" s="306" t="s">
        <v>15</v>
      </c>
      <c r="J6" s="307"/>
      <c r="K6" s="307"/>
      <c r="L6" s="307"/>
      <c r="M6" s="307"/>
      <c r="N6" s="307"/>
      <c r="O6" s="307"/>
      <c r="P6" s="308"/>
      <c r="T6" s="300"/>
      <c r="U6" s="20"/>
    </row>
    <row r="7" spans="1:27" ht="26.25" customHeight="1">
      <c r="A7" s="595"/>
      <c r="B7" s="597"/>
      <c r="C7" s="526"/>
      <c r="D7" s="593"/>
      <c r="E7" s="593"/>
      <c r="F7" s="592"/>
      <c r="G7" s="585"/>
      <c r="H7" s="20"/>
      <c r="I7" s="45" t="s">
        <v>11</v>
      </c>
      <c r="J7" s="45" t="s">
        <v>52</v>
      </c>
      <c r="K7" s="45" t="s">
        <v>51</v>
      </c>
      <c r="L7" s="131" t="s">
        <v>12</v>
      </c>
      <c r="M7" s="132" t="s">
        <v>13</v>
      </c>
      <c r="N7" s="132" t="s">
        <v>156</v>
      </c>
      <c r="O7" s="195" t="s">
        <v>14</v>
      </c>
      <c r="P7" s="45" t="s">
        <v>26</v>
      </c>
    </row>
    <row r="8" spans="1:27" s="19" customFormat="1" ht="29.25" customHeight="1">
      <c r="A8" s="381">
        <v>1</v>
      </c>
      <c r="B8" s="382">
        <v>198</v>
      </c>
      <c r="C8" s="383">
        <v>37303</v>
      </c>
      <c r="D8" s="384" t="s">
        <v>458</v>
      </c>
      <c r="E8" s="384" t="s">
        <v>459</v>
      </c>
      <c r="F8" s="385">
        <v>25126</v>
      </c>
      <c r="G8" s="386"/>
      <c r="H8" s="380"/>
      <c r="I8" s="381">
        <v>1</v>
      </c>
      <c r="J8" s="387" t="s">
        <v>266</v>
      </c>
      <c r="K8" s="373">
        <v>74</v>
      </c>
      <c r="L8" s="389">
        <v>37561</v>
      </c>
      <c r="M8" s="390" t="s">
        <v>442</v>
      </c>
      <c r="N8" s="390" t="s">
        <v>441</v>
      </c>
      <c r="O8" s="402">
        <v>32779</v>
      </c>
      <c r="P8" s="388">
        <v>3</v>
      </c>
      <c r="T8" s="300"/>
      <c r="U8" s="20"/>
      <c r="Y8" s="396"/>
      <c r="Z8" s="396"/>
      <c r="AA8" s="360"/>
    </row>
    <row r="9" spans="1:27" s="19" customFormat="1" ht="29.25" customHeight="1">
      <c r="A9" s="381">
        <v>2</v>
      </c>
      <c r="B9" s="382">
        <v>9</v>
      </c>
      <c r="C9" s="383">
        <v>37292</v>
      </c>
      <c r="D9" s="384" t="s">
        <v>350</v>
      </c>
      <c r="E9" s="384" t="s">
        <v>349</v>
      </c>
      <c r="F9" s="385">
        <v>25573</v>
      </c>
      <c r="G9" s="386">
        <v>79</v>
      </c>
      <c r="H9" s="380"/>
      <c r="I9" s="381">
        <v>2</v>
      </c>
      <c r="J9" s="387" t="s">
        <v>267</v>
      </c>
      <c r="K9" s="373">
        <v>51</v>
      </c>
      <c r="L9" s="389">
        <v>37257</v>
      </c>
      <c r="M9" s="390" t="s">
        <v>411</v>
      </c>
      <c r="N9" s="390" t="s">
        <v>410</v>
      </c>
      <c r="O9" s="391">
        <v>34296</v>
      </c>
      <c r="P9" s="388">
        <v>7</v>
      </c>
      <c r="T9" s="300"/>
      <c r="U9" s="20"/>
      <c r="Y9" s="396"/>
      <c r="Z9" s="396"/>
      <c r="AA9" s="360"/>
    </row>
    <row r="10" spans="1:27" s="19" customFormat="1" ht="29.25" customHeight="1">
      <c r="A10" s="381">
        <v>3</v>
      </c>
      <c r="B10" s="382">
        <v>2</v>
      </c>
      <c r="C10" s="383">
        <v>37316</v>
      </c>
      <c r="D10" s="384" t="s">
        <v>342</v>
      </c>
      <c r="E10" s="384" t="s">
        <v>343</v>
      </c>
      <c r="F10" s="385">
        <v>25815</v>
      </c>
      <c r="G10" s="386">
        <v>74</v>
      </c>
      <c r="H10" s="380"/>
      <c r="I10" s="381">
        <v>3</v>
      </c>
      <c r="J10" s="387" t="s">
        <v>268</v>
      </c>
      <c r="K10" s="373">
        <v>62</v>
      </c>
      <c r="L10" s="389">
        <v>37438</v>
      </c>
      <c r="M10" s="390" t="s">
        <v>430</v>
      </c>
      <c r="N10" s="390" t="s">
        <v>429</v>
      </c>
      <c r="O10" s="391">
        <v>32225</v>
      </c>
      <c r="P10" s="388">
        <v>2</v>
      </c>
      <c r="T10" s="300"/>
      <c r="U10" s="20"/>
      <c r="Y10" s="396"/>
      <c r="Z10" s="396"/>
      <c r="AA10" s="360"/>
    </row>
    <row r="11" spans="1:27" s="19" customFormat="1" ht="29.25" customHeight="1">
      <c r="A11" s="381">
        <v>4</v>
      </c>
      <c r="B11" s="382">
        <v>199</v>
      </c>
      <c r="C11" s="383">
        <v>37273</v>
      </c>
      <c r="D11" s="384" t="s">
        <v>460</v>
      </c>
      <c r="E11" s="384" t="s">
        <v>461</v>
      </c>
      <c r="F11" s="385">
        <v>30231</v>
      </c>
      <c r="G11" s="386"/>
      <c r="H11" s="380"/>
      <c r="I11" s="381">
        <v>4</v>
      </c>
      <c r="J11" s="387" t="s">
        <v>269</v>
      </c>
      <c r="K11" s="373">
        <v>12</v>
      </c>
      <c r="L11" s="389">
        <v>37456</v>
      </c>
      <c r="M11" s="390" t="s">
        <v>357</v>
      </c>
      <c r="N11" s="390" t="s">
        <v>356</v>
      </c>
      <c r="O11" s="391" t="s">
        <v>325</v>
      </c>
      <c r="P11" s="388" t="s">
        <v>527</v>
      </c>
      <c r="T11" s="300"/>
      <c r="U11" s="20"/>
      <c r="Y11" s="396"/>
      <c r="Z11" s="396"/>
      <c r="AA11" s="360"/>
    </row>
    <row r="12" spans="1:27" s="19" customFormat="1" ht="29.25" customHeight="1">
      <c r="A12" s="381">
        <v>5</v>
      </c>
      <c r="B12" s="382">
        <v>46</v>
      </c>
      <c r="C12" s="383">
        <v>37468</v>
      </c>
      <c r="D12" s="384" t="s">
        <v>406</v>
      </c>
      <c r="E12" s="384" t="s">
        <v>405</v>
      </c>
      <c r="F12" s="385">
        <v>30536</v>
      </c>
      <c r="G12" s="386">
        <v>62</v>
      </c>
      <c r="H12" s="380"/>
      <c r="I12" s="381">
        <v>5</v>
      </c>
      <c r="J12" s="387" t="s">
        <v>270</v>
      </c>
      <c r="K12" s="373">
        <v>56</v>
      </c>
      <c r="L12" s="389" t="s">
        <v>419</v>
      </c>
      <c r="M12" s="390" t="s">
        <v>420</v>
      </c>
      <c r="N12" s="390" t="s">
        <v>418</v>
      </c>
      <c r="O12" s="391">
        <v>33191</v>
      </c>
      <c r="P12" s="388">
        <v>4</v>
      </c>
      <c r="T12" s="300"/>
      <c r="U12" s="20"/>
      <c r="Y12" s="396"/>
      <c r="Z12" s="396"/>
      <c r="AA12" s="360"/>
    </row>
    <row r="13" spans="1:27" s="19" customFormat="1" ht="29.25" customHeight="1">
      <c r="A13" s="381">
        <v>6</v>
      </c>
      <c r="B13" s="382">
        <v>201</v>
      </c>
      <c r="C13" s="383" t="s">
        <v>464</v>
      </c>
      <c r="D13" s="384" t="s">
        <v>465</v>
      </c>
      <c r="E13" s="384" t="s">
        <v>466</v>
      </c>
      <c r="F13" s="385">
        <v>30604</v>
      </c>
      <c r="G13" s="386"/>
      <c r="H13" s="380"/>
      <c r="I13" s="381">
        <v>6</v>
      </c>
      <c r="J13" s="387" t="s">
        <v>271</v>
      </c>
      <c r="K13" s="373">
        <v>80</v>
      </c>
      <c r="L13" s="389" t="s">
        <v>447</v>
      </c>
      <c r="M13" s="390" t="s">
        <v>448</v>
      </c>
      <c r="N13" s="390" t="s">
        <v>514</v>
      </c>
      <c r="O13" s="391">
        <v>31645</v>
      </c>
      <c r="P13" s="388">
        <v>1</v>
      </c>
      <c r="T13" s="300"/>
      <c r="U13" s="20"/>
      <c r="Y13" s="396"/>
      <c r="Z13" s="396"/>
      <c r="AA13" s="360"/>
    </row>
    <row r="14" spans="1:27" s="19" customFormat="1" ht="29.25" customHeight="1">
      <c r="A14" s="381">
        <v>7</v>
      </c>
      <c r="B14" s="382">
        <v>45</v>
      </c>
      <c r="C14" s="383">
        <v>37310</v>
      </c>
      <c r="D14" s="384" t="s">
        <v>398</v>
      </c>
      <c r="E14" s="384" t="s">
        <v>397</v>
      </c>
      <c r="F14" s="385">
        <v>30958</v>
      </c>
      <c r="G14" s="386">
        <v>54</v>
      </c>
      <c r="H14" s="380"/>
      <c r="I14" s="381">
        <v>7</v>
      </c>
      <c r="J14" s="387" t="s">
        <v>272</v>
      </c>
      <c r="K14" s="373">
        <v>18</v>
      </c>
      <c r="L14" s="389">
        <v>37371</v>
      </c>
      <c r="M14" s="390" t="s">
        <v>363</v>
      </c>
      <c r="N14" s="390" t="s">
        <v>362</v>
      </c>
      <c r="O14" s="391">
        <v>33866</v>
      </c>
      <c r="P14" s="388">
        <v>6</v>
      </c>
      <c r="T14" s="300"/>
      <c r="U14" s="20"/>
      <c r="Y14" s="396"/>
      <c r="Z14" s="396"/>
      <c r="AA14" s="360"/>
    </row>
    <row r="15" spans="1:27" s="19" customFormat="1" ht="29.25" customHeight="1">
      <c r="A15" s="381">
        <v>8</v>
      </c>
      <c r="B15" s="382">
        <v>33</v>
      </c>
      <c r="C15" s="383" t="s">
        <v>382</v>
      </c>
      <c r="D15" s="384" t="s">
        <v>383</v>
      </c>
      <c r="E15" s="384" t="s">
        <v>381</v>
      </c>
      <c r="F15" s="385">
        <v>31114</v>
      </c>
      <c r="G15" s="386">
        <v>51</v>
      </c>
      <c r="H15" s="380"/>
      <c r="I15" s="381">
        <v>8</v>
      </c>
      <c r="J15" s="387" t="s">
        <v>273</v>
      </c>
      <c r="K15" s="373">
        <v>39</v>
      </c>
      <c r="L15" s="389">
        <v>37536</v>
      </c>
      <c r="M15" s="390" t="s">
        <v>392</v>
      </c>
      <c r="N15" s="390" t="s">
        <v>391</v>
      </c>
      <c r="O15" s="391">
        <v>33819</v>
      </c>
      <c r="P15" s="388">
        <v>5</v>
      </c>
      <c r="T15" s="300"/>
      <c r="U15" s="20"/>
      <c r="Y15" s="360"/>
      <c r="Z15" s="396"/>
      <c r="AA15" s="360"/>
    </row>
    <row r="16" spans="1:27" s="19" customFormat="1" ht="29.25" customHeight="1">
      <c r="A16" s="381">
        <v>9</v>
      </c>
      <c r="B16" s="382">
        <v>203</v>
      </c>
      <c r="C16" s="383">
        <v>37334</v>
      </c>
      <c r="D16" s="384" t="s">
        <v>469</v>
      </c>
      <c r="E16" s="384" t="s">
        <v>470</v>
      </c>
      <c r="F16" s="385">
        <v>31233</v>
      </c>
      <c r="G16" s="386"/>
      <c r="H16" s="380"/>
      <c r="I16" s="381">
        <v>9</v>
      </c>
      <c r="J16" s="387" t="s">
        <v>274</v>
      </c>
      <c r="K16" s="388" t="s">
        <v>526</v>
      </c>
      <c r="L16" s="389" t="s">
        <v>526</v>
      </c>
      <c r="M16" s="390" t="s">
        <v>526</v>
      </c>
      <c r="N16" s="390" t="s">
        <v>526</v>
      </c>
      <c r="O16" s="391"/>
      <c r="P16" s="388"/>
      <c r="T16" s="300"/>
      <c r="U16" s="20"/>
      <c r="Y16" s="360"/>
      <c r="Z16" s="396"/>
      <c r="AA16" s="360"/>
    </row>
    <row r="17" spans="1:27" s="19" customFormat="1" ht="29.25" customHeight="1">
      <c r="A17" s="381">
        <v>10</v>
      </c>
      <c r="B17" s="382">
        <v>204</v>
      </c>
      <c r="C17" s="383">
        <v>2002</v>
      </c>
      <c r="D17" s="384" t="s">
        <v>471</v>
      </c>
      <c r="E17" s="384" t="s">
        <v>472</v>
      </c>
      <c r="F17" s="385">
        <v>31546</v>
      </c>
      <c r="G17" s="386"/>
      <c r="H17" s="380"/>
      <c r="I17" s="381">
        <v>10</v>
      </c>
      <c r="J17" s="387" t="s">
        <v>275</v>
      </c>
      <c r="K17" s="388" t="s">
        <v>526</v>
      </c>
      <c r="L17" s="389" t="s">
        <v>526</v>
      </c>
      <c r="M17" s="390" t="s">
        <v>526</v>
      </c>
      <c r="N17" s="390" t="s">
        <v>526</v>
      </c>
      <c r="O17" s="391"/>
      <c r="P17" s="388"/>
      <c r="T17" s="300"/>
      <c r="U17" s="20"/>
      <c r="Y17" s="360"/>
      <c r="Z17" s="396"/>
      <c r="AA17" s="360"/>
    </row>
    <row r="18" spans="1:27" s="19" customFormat="1" ht="29.25" customHeight="1">
      <c r="A18" s="381">
        <v>11</v>
      </c>
      <c r="B18" s="382">
        <v>80</v>
      </c>
      <c r="C18" s="383" t="s">
        <v>447</v>
      </c>
      <c r="D18" s="384" t="s">
        <v>448</v>
      </c>
      <c r="E18" s="384" t="s">
        <v>514</v>
      </c>
      <c r="F18" s="385">
        <v>31645</v>
      </c>
      <c r="G18" s="386">
        <v>45</v>
      </c>
      <c r="H18" s="380"/>
      <c r="I18" s="381">
        <v>11</v>
      </c>
      <c r="J18" s="387" t="s">
        <v>276</v>
      </c>
      <c r="K18" s="388" t="s">
        <v>526</v>
      </c>
      <c r="L18" s="389" t="s">
        <v>526</v>
      </c>
      <c r="M18" s="390" t="s">
        <v>526</v>
      </c>
      <c r="N18" s="390" t="s">
        <v>526</v>
      </c>
      <c r="O18" s="391"/>
      <c r="P18" s="388"/>
      <c r="T18" s="300"/>
      <c r="U18" s="20"/>
      <c r="Y18" s="360"/>
      <c r="Z18" s="396"/>
      <c r="AA18" s="360"/>
    </row>
    <row r="19" spans="1:27" s="19" customFormat="1" ht="29.25" customHeight="1">
      <c r="A19" s="381">
        <v>12</v>
      </c>
      <c r="B19" s="382">
        <v>202</v>
      </c>
      <c r="C19" s="383">
        <v>37442</v>
      </c>
      <c r="D19" s="384" t="s">
        <v>467</v>
      </c>
      <c r="E19" s="384" t="s">
        <v>468</v>
      </c>
      <c r="F19" s="385">
        <v>32141</v>
      </c>
      <c r="G19" s="386"/>
      <c r="H19" s="380"/>
      <c r="I19" s="381">
        <v>12</v>
      </c>
      <c r="J19" s="387" t="s">
        <v>277</v>
      </c>
      <c r="K19" s="388" t="s">
        <v>526</v>
      </c>
      <c r="L19" s="389" t="s">
        <v>526</v>
      </c>
      <c r="M19" s="390" t="s">
        <v>526</v>
      </c>
      <c r="N19" s="390" t="s">
        <v>526</v>
      </c>
      <c r="O19" s="391"/>
      <c r="P19" s="388"/>
      <c r="T19" s="300"/>
      <c r="U19" s="20"/>
      <c r="Y19" s="360"/>
      <c r="Z19" s="396"/>
      <c r="AA19" s="360"/>
    </row>
    <row r="20" spans="1:27" s="19" customFormat="1" ht="29.25" customHeight="1">
      <c r="A20" s="381">
        <v>13</v>
      </c>
      <c r="B20" s="382">
        <v>62</v>
      </c>
      <c r="C20" s="383">
        <v>37438</v>
      </c>
      <c r="D20" s="384" t="s">
        <v>430</v>
      </c>
      <c r="E20" s="384" t="s">
        <v>429</v>
      </c>
      <c r="F20" s="385">
        <v>32225</v>
      </c>
      <c r="G20" s="386">
        <v>39</v>
      </c>
      <c r="H20" s="380"/>
      <c r="I20" s="586" t="s">
        <v>16</v>
      </c>
      <c r="J20" s="587"/>
      <c r="K20" s="587"/>
      <c r="L20" s="587"/>
      <c r="M20" s="392"/>
      <c r="N20" s="392"/>
      <c r="O20" s="392"/>
      <c r="P20" s="393"/>
      <c r="T20" s="300"/>
      <c r="U20" s="20"/>
      <c r="Y20" s="360"/>
      <c r="Z20" s="396"/>
      <c r="AA20" s="360"/>
    </row>
    <row r="21" spans="1:27" s="19" customFormat="1" ht="29.25" customHeight="1">
      <c r="A21" s="381">
        <v>14</v>
      </c>
      <c r="B21" s="382">
        <v>21</v>
      </c>
      <c r="C21" s="383">
        <v>37343</v>
      </c>
      <c r="D21" s="384" t="s">
        <v>369</v>
      </c>
      <c r="E21" s="384" t="s">
        <v>368</v>
      </c>
      <c r="F21" s="385">
        <v>32336</v>
      </c>
      <c r="G21" s="386">
        <v>39</v>
      </c>
      <c r="H21" s="380"/>
      <c r="I21" s="42" t="s">
        <v>11</v>
      </c>
      <c r="J21" s="42" t="s">
        <v>52</v>
      </c>
      <c r="K21" s="42" t="s">
        <v>51</v>
      </c>
      <c r="L21" s="43" t="s">
        <v>12</v>
      </c>
      <c r="M21" s="44" t="s">
        <v>13</v>
      </c>
      <c r="N21" s="44" t="s">
        <v>156</v>
      </c>
      <c r="O21" s="195" t="s">
        <v>14</v>
      </c>
      <c r="P21" s="42" t="s">
        <v>26</v>
      </c>
      <c r="T21" s="300"/>
      <c r="U21" s="20"/>
      <c r="Y21" s="360"/>
      <c r="Z21" s="396"/>
      <c r="AA21" s="360"/>
    </row>
    <row r="22" spans="1:27" s="19" customFormat="1" ht="29.25" customHeight="1">
      <c r="A22" s="381">
        <v>15</v>
      </c>
      <c r="B22" s="382">
        <v>71</v>
      </c>
      <c r="C22" s="383">
        <v>37269</v>
      </c>
      <c r="D22" s="384" t="s">
        <v>435</v>
      </c>
      <c r="E22" s="384" t="s">
        <v>434</v>
      </c>
      <c r="F22" s="385">
        <v>32693</v>
      </c>
      <c r="G22" s="386">
        <v>36</v>
      </c>
      <c r="H22" s="380"/>
      <c r="I22" s="381">
        <v>1</v>
      </c>
      <c r="J22" s="387" t="s">
        <v>278</v>
      </c>
      <c r="K22" s="373">
        <v>21</v>
      </c>
      <c r="L22" s="389">
        <v>37343</v>
      </c>
      <c r="M22" s="390" t="s">
        <v>369</v>
      </c>
      <c r="N22" s="390" t="s">
        <v>368</v>
      </c>
      <c r="O22" s="391">
        <v>32336</v>
      </c>
      <c r="P22" s="388">
        <v>6</v>
      </c>
      <c r="T22" s="300"/>
      <c r="U22" s="20"/>
      <c r="Y22" s="360"/>
      <c r="Z22" s="396"/>
      <c r="AA22" s="360"/>
    </row>
    <row r="23" spans="1:27" s="19" customFormat="1" ht="29.25" customHeight="1">
      <c r="A23" s="381">
        <v>16</v>
      </c>
      <c r="B23" s="382">
        <v>74</v>
      </c>
      <c r="C23" s="383">
        <v>37561</v>
      </c>
      <c r="D23" s="384" t="s">
        <v>442</v>
      </c>
      <c r="E23" s="384" t="s">
        <v>441</v>
      </c>
      <c r="F23" s="385">
        <v>32779</v>
      </c>
      <c r="G23" s="386">
        <v>36</v>
      </c>
      <c r="H23" s="380"/>
      <c r="I23" s="381">
        <v>2</v>
      </c>
      <c r="J23" s="387" t="s">
        <v>279</v>
      </c>
      <c r="K23" s="373">
        <v>2</v>
      </c>
      <c r="L23" s="389">
        <v>37316</v>
      </c>
      <c r="M23" s="390" t="s">
        <v>342</v>
      </c>
      <c r="N23" s="390" t="s">
        <v>343</v>
      </c>
      <c r="O23" s="391">
        <v>25815</v>
      </c>
      <c r="P23" s="388">
        <v>2</v>
      </c>
      <c r="T23" s="300"/>
      <c r="U23" s="20"/>
      <c r="Y23" s="360"/>
      <c r="Z23" s="396"/>
      <c r="AA23" s="360"/>
    </row>
    <row r="24" spans="1:27" s="19" customFormat="1" ht="29.25" customHeight="1">
      <c r="A24" s="381">
        <v>17</v>
      </c>
      <c r="B24" s="382">
        <v>25</v>
      </c>
      <c r="C24" s="383">
        <v>37878</v>
      </c>
      <c r="D24" s="384" t="s">
        <v>374</v>
      </c>
      <c r="E24" s="384" t="s">
        <v>373</v>
      </c>
      <c r="F24" s="385">
        <v>33177</v>
      </c>
      <c r="G24" s="386">
        <v>33</v>
      </c>
      <c r="H24" s="380"/>
      <c r="I24" s="381">
        <v>3</v>
      </c>
      <c r="J24" s="387" t="s">
        <v>280</v>
      </c>
      <c r="K24" s="373">
        <v>71</v>
      </c>
      <c r="L24" s="389">
        <v>37269</v>
      </c>
      <c r="M24" s="390" t="s">
        <v>435</v>
      </c>
      <c r="N24" s="390" t="s">
        <v>434</v>
      </c>
      <c r="O24" s="391">
        <v>32693</v>
      </c>
      <c r="P24" s="388">
        <v>7</v>
      </c>
      <c r="T24" s="300"/>
      <c r="U24" s="20"/>
      <c r="Y24" s="360"/>
      <c r="Z24" s="396"/>
      <c r="AA24" s="360"/>
    </row>
    <row r="25" spans="1:27" s="19" customFormat="1" ht="29.25" customHeight="1">
      <c r="A25" s="381">
        <v>18</v>
      </c>
      <c r="B25" s="382">
        <v>56</v>
      </c>
      <c r="C25" s="383" t="s">
        <v>419</v>
      </c>
      <c r="D25" s="384" t="s">
        <v>420</v>
      </c>
      <c r="E25" s="384" t="s">
        <v>418</v>
      </c>
      <c r="F25" s="385">
        <v>33191</v>
      </c>
      <c r="G25" s="386">
        <v>33</v>
      </c>
      <c r="H25" s="380"/>
      <c r="I25" s="381">
        <v>4</v>
      </c>
      <c r="J25" s="387" t="s">
        <v>281</v>
      </c>
      <c r="K25" s="373">
        <v>33</v>
      </c>
      <c r="L25" s="389" t="s">
        <v>382</v>
      </c>
      <c r="M25" s="390" t="s">
        <v>383</v>
      </c>
      <c r="N25" s="390" t="s">
        <v>381</v>
      </c>
      <c r="O25" s="391">
        <v>31114</v>
      </c>
      <c r="P25" s="388">
        <v>5</v>
      </c>
      <c r="T25" s="300"/>
      <c r="U25" s="20"/>
      <c r="Y25" s="360"/>
      <c r="Z25" s="396"/>
      <c r="AA25" s="360"/>
    </row>
    <row r="26" spans="1:27" s="19" customFormat="1" ht="29.25" customHeight="1">
      <c r="A26" s="381">
        <v>19</v>
      </c>
      <c r="B26" s="382">
        <v>39</v>
      </c>
      <c r="C26" s="383">
        <v>37536</v>
      </c>
      <c r="D26" s="384" t="s">
        <v>392</v>
      </c>
      <c r="E26" s="384" t="s">
        <v>391</v>
      </c>
      <c r="F26" s="385">
        <v>33819</v>
      </c>
      <c r="G26" s="386">
        <v>29</v>
      </c>
      <c r="H26" s="380"/>
      <c r="I26" s="381">
        <v>5</v>
      </c>
      <c r="J26" s="387" t="s">
        <v>282</v>
      </c>
      <c r="K26" s="373">
        <v>46</v>
      </c>
      <c r="L26" s="389">
        <v>37468</v>
      </c>
      <c r="M26" s="390" t="s">
        <v>406</v>
      </c>
      <c r="N26" s="390" t="s">
        <v>405</v>
      </c>
      <c r="O26" s="391">
        <v>30536</v>
      </c>
      <c r="P26" s="388">
        <v>3</v>
      </c>
      <c r="T26" s="300"/>
      <c r="U26" s="20"/>
      <c r="Y26" s="360"/>
      <c r="Z26" s="396"/>
      <c r="AA26" s="360"/>
    </row>
    <row r="27" spans="1:27" s="19" customFormat="1" ht="29.25" customHeight="1">
      <c r="A27" s="381">
        <v>20</v>
      </c>
      <c r="B27" s="382">
        <v>18</v>
      </c>
      <c r="C27" s="383">
        <v>37371</v>
      </c>
      <c r="D27" s="384" t="s">
        <v>363</v>
      </c>
      <c r="E27" s="384" t="s">
        <v>362</v>
      </c>
      <c r="F27" s="385">
        <v>33866</v>
      </c>
      <c r="G27" s="386">
        <v>29</v>
      </c>
      <c r="H27" s="380"/>
      <c r="I27" s="381">
        <v>6</v>
      </c>
      <c r="J27" s="387" t="s">
        <v>283</v>
      </c>
      <c r="K27" s="373">
        <v>45</v>
      </c>
      <c r="L27" s="389">
        <v>37310</v>
      </c>
      <c r="M27" s="390" t="s">
        <v>398</v>
      </c>
      <c r="N27" s="390" t="s">
        <v>397</v>
      </c>
      <c r="O27" s="391">
        <v>30958</v>
      </c>
      <c r="P27" s="388">
        <v>4</v>
      </c>
      <c r="T27" s="300"/>
      <c r="U27" s="20"/>
      <c r="Y27" s="360"/>
      <c r="Z27" s="396"/>
      <c r="AA27" s="360"/>
    </row>
    <row r="28" spans="1:27" s="19" customFormat="1" ht="29.25" customHeight="1">
      <c r="A28" s="381">
        <v>21</v>
      </c>
      <c r="B28" s="382">
        <v>197</v>
      </c>
      <c r="C28" s="383">
        <v>37738</v>
      </c>
      <c r="D28" s="384" t="s">
        <v>535</v>
      </c>
      <c r="E28" s="384" t="s">
        <v>457</v>
      </c>
      <c r="F28" s="385">
        <v>33973</v>
      </c>
      <c r="G28" s="386"/>
      <c r="H28" s="380"/>
      <c r="I28" s="381">
        <v>7</v>
      </c>
      <c r="J28" s="387" t="s">
        <v>284</v>
      </c>
      <c r="K28" s="373">
        <v>25</v>
      </c>
      <c r="L28" s="389">
        <v>37878</v>
      </c>
      <c r="M28" s="390" t="s">
        <v>374</v>
      </c>
      <c r="N28" s="390" t="s">
        <v>373</v>
      </c>
      <c r="O28" s="391">
        <v>33177</v>
      </c>
      <c r="P28" s="388">
        <v>8</v>
      </c>
      <c r="T28" s="300"/>
      <c r="U28" s="20"/>
      <c r="Y28" s="360"/>
      <c r="Z28" s="396"/>
      <c r="AA28" s="360"/>
    </row>
    <row r="29" spans="1:27" s="19" customFormat="1" ht="29.25" customHeight="1">
      <c r="A29" s="381">
        <v>22</v>
      </c>
      <c r="B29" s="382">
        <v>51</v>
      </c>
      <c r="C29" s="383">
        <v>37257</v>
      </c>
      <c r="D29" s="384" t="s">
        <v>411</v>
      </c>
      <c r="E29" s="450" t="s">
        <v>410</v>
      </c>
      <c r="F29" s="385">
        <v>34296</v>
      </c>
      <c r="G29" s="386">
        <v>27</v>
      </c>
      <c r="H29" s="380"/>
      <c r="I29" s="381">
        <v>8</v>
      </c>
      <c r="J29" s="387" t="s">
        <v>285</v>
      </c>
      <c r="K29" s="373">
        <v>9</v>
      </c>
      <c r="L29" s="389">
        <v>37292</v>
      </c>
      <c r="M29" s="390" t="s">
        <v>350</v>
      </c>
      <c r="N29" s="390" t="s">
        <v>349</v>
      </c>
      <c r="O29" s="391">
        <v>25573</v>
      </c>
      <c r="P29" s="388">
        <v>1</v>
      </c>
      <c r="T29" s="300"/>
      <c r="U29" s="20"/>
      <c r="Y29" s="360"/>
      <c r="Z29" s="396"/>
      <c r="AA29" s="360"/>
    </row>
    <row r="30" spans="1:27" s="19" customFormat="1" ht="29.25" customHeight="1">
      <c r="A30" s="381" t="s">
        <v>527</v>
      </c>
      <c r="B30" s="382">
        <v>200</v>
      </c>
      <c r="C30" s="383">
        <v>37257</v>
      </c>
      <c r="D30" s="384" t="s">
        <v>462</v>
      </c>
      <c r="E30" s="384" t="s">
        <v>463</v>
      </c>
      <c r="F30" s="451" t="s">
        <v>536</v>
      </c>
      <c r="G30" s="386" t="s">
        <v>526</v>
      </c>
      <c r="H30" s="380"/>
      <c r="I30" s="381">
        <v>9</v>
      </c>
      <c r="J30" s="387" t="s">
        <v>286</v>
      </c>
      <c r="K30" s="373" t="s">
        <v>526</v>
      </c>
      <c r="L30" s="389" t="s">
        <v>526</v>
      </c>
      <c r="M30" s="390" t="s">
        <v>526</v>
      </c>
      <c r="N30" s="390" t="s">
        <v>526</v>
      </c>
      <c r="O30" s="391"/>
      <c r="P30" s="388"/>
      <c r="T30" s="300"/>
      <c r="U30" s="20"/>
      <c r="Y30" s="360"/>
      <c r="Z30" s="396"/>
      <c r="AA30" s="360"/>
    </row>
    <row r="31" spans="1:27" s="19" customFormat="1" ht="29.25" customHeight="1">
      <c r="A31" s="381" t="s">
        <v>527</v>
      </c>
      <c r="B31" s="382">
        <v>12</v>
      </c>
      <c r="C31" s="383">
        <v>37456</v>
      </c>
      <c r="D31" s="384" t="s">
        <v>357</v>
      </c>
      <c r="E31" s="384" t="s">
        <v>356</v>
      </c>
      <c r="F31" s="385" t="s">
        <v>325</v>
      </c>
      <c r="G31" s="386">
        <v>0</v>
      </c>
      <c r="H31" s="380"/>
      <c r="I31" s="381">
        <v>10</v>
      </c>
      <c r="J31" s="387" t="s">
        <v>287</v>
      </c>
      <c r="K31" s="373" t="s">
        <v>526</v>
      </c>
      <c r="L31" s="389" t="s">
        <v>526</v>
      </c>
      <c r="M31" s="390" t="s">
        <v>526</v>
      </c>
      <c r="N31" s="390" t="s">
        <v>526</v>
      </c>
      <c r="O31" s="391"/>
      <c r="P31" s="388"/>
      <c r="T31" s="300"/>
      <c r="U31" s="20"/>
      <c r="Y31" s="360"/>
      <c r="Z31" s="396"/>
      <c r="AA31" s="360"/>
    </row>
    <row r="32" spans="1:27" s="19" customFormat="1" ht="29.25" customHeight="1">
      <c r="A32" s="381"/>
      <c r="B32" s="382"/>
      <c r="C32" s="383"/>
      <c r="D32" s="384"/>
      <c r="E32" s="384"/>
      <c r="F32" s="385"/>
      <c r="G32" s="386" t="s">
        <v>582</v>
      </c>
      <c r="H32" s="380"/>
      <c r="I32" s="381">
        <v>11</v>
      </c>
      <c r="J32" s="387" t="s">
        <v>288</v>
      </c>
      <c r="K32" s="373" t="s">
        <v>526</v>
      </c>
      <c r="L32" s="389" t="s">
        <v>526</v>
      </c>
      <c r="M32" s="390" t="s">
        <v>526</v>
      </c>
      <c r="N32" s="390" t="s">
        <v>526</v>
      </c>
      <c r="O32" s="391"/>
      <c r="P32" s="388"/>
      <c r="T32" s="300"/>
      <c r="U32" s="20"/>
      <c r="Y32" s="360"/>
      <c r="Z32" s="396"/>
      <c r="AA32" s="360"/>
    </row>
    <row r="33" spans="1:27" s="19" customFormat="1" ht="29.25" customHeight="1">
      <c r="A33" s="381"/>
      <c r="B33" s="382"/>
      <c r="C33" s="383"/>
      <c r="D33" s="384"/>
      <c r="E33" s="384"/>
      <c r="F33" s="385"/>
      <c r="G33" s="386" t="s">
        <v>582</v>
      </c>
      <c r="H33" s="380"/>
      <c r="I33" s="381">
        <v>12</v>
      </c>
      <c r="J33" s="387" t="s">
        <v>289</v>
      </c>
      <c r="K33" s="373" t="s">
        <v>526</v>
      </c>
      <c r="L33" s="389" t="s">
        <v>526</v>
      </c>
      <c r="M33" s="390" t="s">
        <v>526</v>
      </c>
      <c r="N33" s="390" t="s">
        <v>526</v>
      </c>
      <c r="O33" s="391"/>
      <c r="P33" s="388"/>
      <c r="T33" s="300"/>
      <c r="U33" s="20"/>
      <c r="Y33" s="360"/>
      <c r="Z33" s="396"/>
      <c r="AA33" s="360"/>
    </row>
    <row r="34" spans="1:27" s="19" customFormat="1" ht="29.25" customHeight="1">
      <c r="A34" s="381"/>
      <c r="B34" s="382"/>
      <c r="C34" s="383"/>
      <c r="D34" s="384"/>
      <c r="E34" s="384"/>
      <c r="F34" s="385"/>
      <c r="G34" s="386" t="s">
        <v>582</v>
      </c>
      <c r="H34" s="380"/>
      <c r="I34" s="588" t="s">
        <v>17</v>
      </c>
      <c r="J34" s="589"/>
      <c r="K34" s="589"/>
      <c r="L34" s="589"/>
      <c r="M34" s="589"/>
      <c r="N34" s="589"/>
      <c r="O34" s="589"/>
      <c r="P34" s="590"/>
      <c r="T34" s="300"/>
      <c r="U34" s="20"/>
      <c r="Y34" s="360"/>
      <c r="Z34" s="396"/>
      <c r="AA34" s="360"/>
    </row>
    <row r="35" spans="1:27" s="19" customFormat="1" ht="29.25" customHeight="1">
      <c r="A35" s="381"/>
      <c r="B35" s="382"/>
      <c r="C35" s="383"/>
      <c r="D35" s="384"/>
      <c r="E35" s="384"/>
      <c r="F35" s="385"/>
      <c r="G35" s="386" t="s">
        <v>582</v>
      </c>
      <c r="H35" s="380"/>
      <c r="I35" s="42" t="s">
        <v>11</v>
      </c>
      <c r="J35" s="42" t="s">
        <v>52</v>
      </c>
      <c r="K35" s="42" t="s">
        <v>51</v>
      </c>
      <c r="L35" s="43" t="s">
        <v>12</v>
      </c>
      <c r="M35" s="44" t="s">
        <v>13</v>
      </c>
      <c r="N35" s="44" t="s">
        <v>156</v>
      </c>
      <c r="O35" s="195" t="s">
        <v>14</v>
      </c>
      <c r="P35" s="42" t="s">
        <v>26</v>
      </c>
      <c r="T35" s="300"/>
      <c r="U35" s="20"/>
      <c r="Y35" s="360"/>
      <c r="Z35" s="396"/>
      <c r="AA35" s="360"/>
    </row>
    <row r="36" spans="1:27" s="19" customFormat="1" ht="29.25" customHeight="1">
      <c r="A36" s="381"/>
      <c r="B36" s="382"/>
      <c r="C36" s="383"/>
      <c r="D36" s="384"/>
      <c r="E36" s="384"/>
      <c r="F36" s="385"/>
      <c r="G36" s="386" t="s">
        <v>582</v>
      </c>
      <c r="H36" s="380"/>
      <c r="I36" s="381">
        <v>1</v>
      </c>
      <c r="J36" s="387" t="s">
        <v>290</v>
      </c>
      <c r="K36" s="373">
        <v>198</v>
      </c>
      <c r="L36" s="389">
        <v>37303</v>
      </c>
      <c r="M36" s="390" t="s">
        <v>458</v>
      </c>
      <c r="N36" s="390" t="s">
        <v>459</v>
      </c>
      <c r="O36" s="391">
        <v>25126</v>
      </c>
      <c r="P36" s="388">
        <v>1</v>
      </c>
      <c r="T36" s="300"/>
      <c r="U36" s="20"/>
      <c r="Y36" s="360"/>
      <c r="Z36" s="396"/>
      <c r="AA36" s="360"/>
    </row>
    <row r="37" spans="1:27" s="19" customFormat="1" ht="29.25" customHeight="1">
      <c r="A37" s="381"/>
      <c r="B37" s="382"/>
      <c r="C37" s="383"/>
      <c r="D37" s="384"/>
      <c r="E37" s="384"/>
      <c r="F37" s="385"/>
      <c r="G37" s="386" t="s">
        <v>582</v>
      </c>
      <c r="H37" s="380"/>
      <c r="I37" s="381">
        <v>2</v>
      </c>
      <c r="J37" s="387" t="s">
        <v>291</v>
      </c>
      <c r="K37" s="373">
        <v>199</v>
      </c>
      <c r="L37" s="389">
        <v>37273</v>
      </c>
      <c r="M37" s="390" t="s">
        <v>460</v>
      </c>
      <c r="N37" s="390" t="s">
        <v>461</v>
      </c>
      <c r="O37" s="391">
        <v>30231</v>
      </c>
      <c r="P37" s="388">
        <v>2</v>
      </c>
      <c r="T37" s="300"/>
      <c r="U37" s="20"/>
      <c r="Y37" s="360"/>
      <c r="Z37" s="396"/>
      <c r="AA37" s="360"/>
    </row>
    <row r="38" spans="1:27" s="19" customFormat="1" ht="29.25" customHeight="1">
      <c r="A38" s="381"/>
      <c r="B38" s="382"/>
      <c r="C38" s="383"/>
      <c r="D38" s="384"/>
      <c r="E38" s="384"/>
      <c r="F38" s="385"/>
      <c r="G38" s="386" t="s">
        <v>582</v>
      </c>
      <c r="H38" s="380"/>
      <c r="I38" s="381">
        <v>3</v>
      </c>
      <c r="J38" s="387" t="s">
        <v>292</v>
      </c>
      <c r="K38" s="373">
        <v>200</v>
      </c>
      <c r="L38" s="389">
        <v>37257</v>
      </c>
      <c r="M38" s="390" t="s">
        <v>462</v>
      </c>
      <c r="N38" s="390" t="s">
        <v>463</v>
      </c>
      <c r="O38" s="446" t="s">
        <v>536</v>
      </c>
      <c r="P38" s="388" t="s">
        <v>527</v>
      </c>
      <c r="T38" s="300"/>
      <c r="U38" s="20"/>
      <c r="Y38" s="360"/>
      <c r="Z38" s="396"/>
      <c r="AA38" s="360"/>
    </row>
    <row r="39" spans="1:27" s="19" customFormat="1" ht="29.25" customHeight="1">
      <c r="A39" s="381"/>
      <c r="B39" s="382"/>
      <c r="C39" s="383"/>
      <c r="D39" s="384"/>
      <c r="E39" s="384"/>
      <c r="F39" s="385"/>
      <c r="G39" s="386" t="s">
        <v>582</v>
      </c>
      <c r="H39" s="380"/>
      <c r="I39" s="381">
        <v>4</v>
      </c>
      <c r="J39" s="387" t="s">
        <v>293</v>
      </c>
      <c r="K39" s="373">
        <v>201</v>
      </c>
      <c r="L39" s="389" t="s">
        <v>464</v>
      </c>
      <c r="M39" s="390" t="s">
        <v>465</v>
      </c>
      <c r="N39" s="390" t="s">
        <v>466</v>
      </c>
      <c r="O39" s="391">
        <v>30604</v>
      </c>
      <c r="P39" s="388">
        <v>3</v>
      </c>
      <c r="T39" s="300"/>
      <c r="U39" s="20"/>
      <c r="Y39" s="360"/>
      <c r="Z39" s="396"/>
      <c r="AA39" s="360"/>
    </row>
    <row r="40" spans="1:27" s="19" customFormat="1" ht="29.25" customHeight="1">
      <c r="A40" s="381"/>
      <c r="B40" s="382"/>
      <c r="C40" s="383"/>
      <c r="D40" s="384"/>
      <c r="E40" s="384"/>
      <c r="F40" s="385"/>
      <c r="G40" s="386" t="s">
        <v>582</v>
      </c>
      <c r="H40" s="380"/>
      <c r="I40" s="381">
        <v>5</v>
      </c>
      <c r="J40" s="387" t="s">
        <v>294</v>
      </c>
      <c r="K40" s="373">
        <v>197</v>
      </c>
      <c r="L40" s="389">
        <v>37738</v>
      </c>
      <c r="M40" s="390" t="s">
        <v>535</v>
      </c>
      <c r="N40" s="390" t="s">
        <v>457</v>
      </c>
      <c r="O40" s="391">
        <v>33973</v>
      </c>
      <c r="P40" s="388">
        <v>7</v>
      </c>
      <c r="T40" s="300"/>
      <c r="U40" s="20"/>
      <c r="Y40" s="360"/>
      <c r="Z40" s="396"/>
      <c r="AA40" s="360"/>
    </row>
    <row r="41" spans="1:27" s="19" customFormat="1" ht="29.25" customHeight="1">
      <c r="A41" s="381"/>
      <c r="B41" s="382"/>
      <c r="C41" s="383"/>
      <c r="D41" s="384"/>
      <c r="E41" s="384"/>
      <c r="F41" s="385"/>
      <c r="G41" s="386" t="s">
        <v>582</v>
      </c>
      <c r="H41" s="380"/>
      <c r="I41" s="381">
        <v>6</v>
      </c>
      <c r="J41" s="387" t="s">
        <v>295</v>
      </c>
      <c r="K41" s="373">
        <v>202</v>
      </c>
      <c r="L41" s="389">
        <v>37442</v>
      </c>
      <c r="M41" s="390" t="s">
        <v>467</v>
      </c>
      <c r="N41" s="390" t="s">
        <v>468</v>
      </c>
      <c r="O41" s="391">
        <v>32141</v>
      </c>
      <c r="P41" s="388">
        <v>6</v>
      </c>
      <c r="T41" s="300"/>
      <c r="U41" s="20"/>
      <c r="Y41" s="360"/>
      <c r="Z41" s="396"/>
      <c r="AA41" s="360"/>
    </row>
    <row r="42" spans="1:27" s="19" customFormat="1" ht="29.25" customHeight="1">
      <c r="A42" s="381"/>
      <c r="B42" s="382"/>
      <c r="C42" s="383"/>
      <c r="D42" s="384"/>
      <c r="E42" s="384"/>
      <c r="F42" s="385"/>
      <c r="G42" s="386" t="s">
        <v>582</v>
      </c>
      <c r="H42" s="380"/>
      <c r="I42" s="381">
        <v>7</v>
      </c>
      <c r="J42" s="387" t="s">
        <v>296</v>
      </c>
      <c r="K42" s="373">
        <v>203</v>
      </c>
      <c r="L42" s="389">
        <v>37334</v>
      </c>
      <c r="M42" s="390" t="s">
        <v>469</v>
      </c>
      <c r="N42" s="390" t="s">
        <v>470</v>
      </c>
      <c r="O42" s="391">
        <v>31233</v>
      </c>
      <c r="P42" s="388">
        <v>4</v>
      </c>
      <c r="T42" s="300"/>
      <c r="U42" s="20"/>
      <c r="Y42" s="360"/>
      <c r="Z42" s="396"/>
      <c r="AA42" s="360"/>
    </row>
    <row r="43" spans="1:27" s="19" customFormat="1" ht="29.25" customHeight="1">
      <c r="A43" s="381"/>
      <c r="B43" s="382"/>
      <c r="C43" s="383"/>
      <c r="D43" s="384"/>
      <c r="E43" s="384"/>
      <c r="F43" s="385"/>
      <c r="G43" s="386" t="s">
        <v>582</v>
      </c>
      <c r="H43" s="380"/>
      <c r="I43" s="381">
        <v>8</v>
      </c>
      <c r="J43" s="387" t="s">
        <v>297</v>
      </c>
      <c r="K43" s="373">
        <v>204</v>
      </c>
      <c r="L43" s="389">
        <v>2002</v>
      </c>
      <c r="M43" s="390" t="s">
        <v>471</v>
      </c>
      <c r="N43" s="390" t="s">
        <v>472</v>
      </c>
      <c r="O43" s="391">
        <v>31546</v>
      </c>
      <c r="P43" s="388">
        <v>5</v>
      </c>
      <c r="T43" s="300"/>
      <c r="U43" s="20"/>
      <c r="Y43" s="360"/>
      <c r="Z43" s="396"/>
      <c r="AA43" s="360"/>
    </row>
    <row r="44" spans="1:27" s="19" customFormat="1" ht="29.25" customHeight="1">
      <c r="A44" s="381"/>
      <c r="B44" s="382"/>
      <c r="C44" s="383"/>
      <c r="D44" s="384"/>
      <c r="E44" s="384"/>
      <c r="F44" s="385"/>
      <c r="G44" s="386" t="s">
        <v>582</v>
      </c>
      <c r="H44" s="380"/>
      <c r="I44" s="381">
        <v>9</v>
      </c>
      <c r="J44" s="387" t="s">
        <v>298</v>
      </c>
      <c r="K44" s="373" t="s">
        <v>526</v>
      </c>
      <c r="L44" s="389" t="s">
        <v>526</v>
      </c>
      <c r="M44" s="390" t="s">
        <v>526</v>
      </c>
      <c r="N44" s="390" t="s">
        <v>526</v>
      </c>
      <c r="O44" s="391"/>
      <c r="P44" s="388"/>
      <c r="T44" s="300"/>
      <c r="U44" s="20"/>
      <c r="Y44" s="360"/>
      <c r="Z44" s="396"/>
      <c r="AA44" s="360"/>
    </row>
    <row r="45" spans="1:27" s="19" customFormat="1" ht="29.25" customHeight="1">
      <c r="A45" s="381"/>
      <c r="B45" s="382"/>
      <c r="C45" s="383"/>
      <c r="D45" s="384"/>
      <c r="E45" s="384"/>
      <c r="F45" s="385"/>
      <c r="G45" s="386" t="s">
        <v>582</v>
      </c>
      <c r="H45" s="380"/>
      <c r="I45" s="381">
        <v>10</v>
      </c>
      <c r="J45" s="387" t="s">
        <v>299</v>
      </c>
      <c r="K45" s="373" t="s">
        <v>526</v>
      </c>
      <c r="L45" s="389" t="s">
        <v>526</v>
      </c>
      <c r="M45" s="390" t="s">
        <v>526</v>
      </c>
      <c r="N45" s="390" t="s">
        <v>526</v>
      </c>
      <c r="O45" s="391"/>
      <c r="P45" s="388"/>
      <c r="T45" s="300"/>
      <c r="U45" s="20"/>
      <c r="Y45" s="360"/>
      <c r="Z45" s="396"/>
      <c r="AA45" s="360"/>
    </row>
    <row r="46" spans="1:27" s="19" customFormat="1" ht="29.25" customHeight="1">
      <c r="A46" s="381"/>
      <c r="B46" s="382"/>
      <c r="C46" s="383"/>
      <c r="D46" s="384"/>
      <c r="E46" s="384"/>
      <c r="F46" s="385"/>
      <c r="G46" s="386" t="s">
        <v>582</v>
      </c>
      <c r="H46" s="380"/>
      <c r="I46" s="381">
        <v>11</v>
      </c>
      <c r="J46" s="387" t="s">
        <v>300</v>
      </c>
      <c r="K46" s="373" t="s">
        <v>526</v>
      </c>
      <c r="L46" s="389" t="s">
        <v>526</v>
      </c>
      <c r="M46" s="390" t="s">
        <v>526</v>
      </c>
      <c r="N46" s="390" t="s">
        <v>526</v>
      </c>
      <c r="O46" s="391"/>
      <c r="P46" s="388"/>
      <c r="T46" s="300"/>
      <c r="U46" s="20"/>
      <c r="Y46" s="360"/>
      <c r="Z46" s="396"/>
      <c r="AA46" s="360"/>
    </row>
    <row r="47" spans="1:27" s="19" customFormat="1" ht="29.25" customHeight="1">
      <c r="A47" s="381"/>
      <c r="B47" s="382"/>
      <c r="C47" s="383"/>
      <c r="D47" s="384"/>
      <c r="E47" s="384"/>
      <c r="F47" s="385"/>
      <c r="G47" s="386" t="s">
        <v>582</v>
      </c>
      <c r="H47" s="380"/>
      <c r="I47" s="381">
        <v>12</v>
      </c>
      <c r="J47" s="387" t="s">
        <v>301</v>
      </c>
      <c r="K47" s="373" t="s">
        <v>526</v>
      </c>
      <c r="L47" s="389" t="s">
        <v>526</v>
      </c>
      <c r="M47" s="390" t="s">
        <v>526</v>
      </c>
      <c r="N47" s="390" t="s">
        <v>526</v>
      </c>
      <c r="O47" s="391"/>
      <c r="P47" s="388"/>
      <c r="T47" s="300"/>
      <c r="U47" s="20"/>
      <c r="Y47" s="360"/>
      <c r="Z47" s="396"/>
    </row>
    <row r="48" spans="1:27" ht="7.5" customHeight="1">
      <c r="A48" s="32"/>
      <c r="B48" s="32"/>
      <c r="C48" s="33"/>
      <c r="D48" s="52"/>
      <c r="E48" s="34"/>
      <c r="F48" s="199"/>
      <c r="G48" s="36"/>
      <c r="I48" s="37"/>
      <c r="J48" s="38"/>
      <c r="K48" s="39"/>
      <c r="L48" s="40"/>
      <c r="M48" s="48"/>
      <c r="N48" s="48"/>
      <c r="O48" s="48"/>
      <c r="P48" s="39"/>
      <c r="Y48" s="360"/>
    </row>
    <row r="49" spans="1:17" ht="14.25" customHeight="1">
      <c r="A49" s="26" t="s">
        <v>18</v>
      </c>
      <c r="B49" s="26"/>
      <c r="C49" s="26"/>
      <c r="D49" s="53"/>
      <c r="E49" s="46" t="s">
        <v>0</v>
      </c>
      <c r="F49" s="200" t="s">
        <v>1</v>
      </c>
      <c r="G49" s="23"/>
      <c r="H49" s="27" t="s">
        <v>2</v>
      </c>
      <c r="I49" s="27"/>
      <c r="J49" s="27"/>
      <c r="K49" s="27"/>
      <c r="M49" s="49" t="s">
        <v>3</v>
      </c>
      <c r="N49" s="50" t="s">
        <v>3</v>
      </c>
      <c r="O49" s="50"/>
      <c r="P49" s="26"/>
      <c r="Q49" s="28"/>
    </row>
  </sheetData>
  <sortState ref="A30:F31">
    <sortCondition ref="A30"/>
  </sortState>
  <customSheetViews>
    <customSheetView guid="{EC999A80-859B-4475-B63F-D6CE8B953956}" scale="90" showPageBreaks="1" printArea="1" hiddenColumns="1" view="pageBreakPreview" topLeftCell="A7">
      <selection activeCell="E9" sqref="E9"/>
      <pageMargins left="0.27559055118110237" right="0.19685039370078741" top="0.53" bottom="0.35433070866141736" header="0.39370078740157483" footer="0.27559055118110237"/>
      <printOptions horizontalCentered="1"/>
      <pageSetup paperSize="9" scale="57" orientation="portrait" r:id="rId1"/>
      <headerFooter alignWithMargins="0"/>
    </customSheetView>
  </customSheetViews>
  <mergeCells count="21">
    <mergeCell ref="C6:C7"/>
    <mergeCell ref="D6:D7"/>
    <mergeCell ref="A1:P1"/>
    <mergeCell ref="A2:P2"/>
    <mergeCell ref="A3:C3"/>
    <mergeCell ref="D3:E3"/>
    <mergeCell ref="F3:G3"/>
    <mergeCell ref="I3:L3"/>
    <mergeCell ref="N3:P3"/>
    <mergeCell ref="A6:A7"/>
    <mergeCell ref="B6:B7"/>
    <mergeCell ref="A4:C4"/>
    <mergeCell ref="D4:E4"/>
    <mergeCell ref="E6:E7"/>
    <mergeCell ref="N4:P4"/>
    <mergeCell ref="N5:P5"/>
    <mergeCell ref="G6:G7"/>
    <mergeCell ref="I20:L20"/>
    <mergeCell ref="I34:P34"/>
    <mergeCell ref="F4:K4"/>
    <mergeCell ref="F6:F7"/>
  </mergeCells>
  <conditionalFormatting sqref="O48:O65522 O1:O7 O35 N1:N33 N35:N1048576 O20:O21 E1:E7 E48:E1048576">
    <cfRule type="containsText" dxfId="128" priority="11" stopIfTrue="1" operator="containsText" text="FERDİ">
      <formula>NOT(ISERROR(SEARCH("FERDİ",E1)))</formula>
    </cfRule>
  </conditionalFormatting>
  <conditionalFormatting sqref="D1:D1048576">
    <cfRule type="containsText" dxfId="127" priority="1" operator="containsText" text="(F)">
      <formula>NOT(ISERROR(SEARCH("(F)",D1)))</formula>
    </cfRule>
  </conditionalFormatting>
  <dataValidations count="1">
    <dataValidation allowBlank="1" showInputMessage="1" showErrorMessage="1" errorTitle="Dur" promptTitle="buraya deger giremezsiniz" prompt="O sütununa değer girmenzi gerekmektedir" sqref="O22:O33 O36:O47 O8:O19"/>
  </dataValidation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2"/>
  <headerFooter alignWithMargins="0"/>
  <drawing r:id="rId3"/>
</worksheet>
</file>

<file path=xl/worksheets/sheet11.xml><?xml version="1.0" encoding="utf-8"?>
<worksheet xmlns="http://schemas.openxmlformats.org/spreadsheetml/2006/main" xmlns:r="http://schemas.openxmlformats.org/officeDocument/2006/relationships">
  <sheetPr codeName="Sayfa11">
    <tabColor rgb="FF7030A0"/>
  </sheetPr>
  <dimension ref="A1:Z581"/>
  <sheetViews>
    <sheetView view="pageBreakPreview" topLeftCell="A5" zoomScale="106" zoomScaleSheetLayoutView="106" workbookViewId="0">
      <selection activeCell="X1" sqref="X1"/>
    </sheetView>
  </sheetViews>
  <sheetFormatPr defaultRowHeight="12.75"/>
  <cols>
    <col min="1" max="1" width="6" style="95" customWidth="1"/>
    <col min="2" max="2" width="9.5703125" style="95" hidden="1" customWidth="1"/>
    <col min="3" max="3" width="7" style="95" customWidth="1"/>
    <col min="4" max="4" width="13.5703125" style="96" customWidth="1"/>
    <col min="5" max="5" width="28" style="95" customWidth="1"/>
    <col min="6" max="6" width="32.7109375" style="3" customWidth="1"/>
    <col min="7" max="10" width="9.42578125" style="3" customWidth="1"/>
    <col min="11" max="11" width="10.5703125" style="97" customWidth="1"/>
    <col min="12" max="12" width="8.85546875" style="95" customWidth="1"/>
    <col min="13" max="13" width="8.28515625" style="95" customWidth="1"/>
    <col min="14" max="15" width="9.140625" style="3"/>
    <col min="16" max="16" width="9.140625" style="301" hidden="1" customWidth="1"/>
    <col min="17" max="17" width="9.140625" style="296" hidden="1" customWidth="1"/>
    <col min="18" max="25" width="9.140625" style="3"/>
    <col min="26" max="26" width="2" style="3" bestFit="1" customWidth="1"/>
    <col min="27" max="16384" width="9.140625" style="3"/>
  </cols>
  <sheetData>
    <row r="1" spans="1:26" ht="48.75" customHeight="1">
      <c r="A1" s="555" t="str">
        <f>'YARIŞMA BİLGİLERİ'!A2:K2</f>
        <v>Gençlik ve Spor Bakanlığı
Spor Genel Müdürlüğü
Spor Faaliyetleri Daire Başkanlığı</v>
      </c>
      <c r="B1" s="555"/>
      <c r="C1" s="555"/>
      <c r="D1" s="555"/>
      <c r="E1" s="555"/>
      <c r="F1" s="555"/>
      <c r="G1" s="555"/>
      <c r="H1" s="555"/>
      <c r="I1" s="555"/>
      <c r="J1" s="555"/>
      <c r="K1" s="555"/>
      <c r="L1" s="555"/>
      <c r="M1" s="555"/>
      <c r="P1" s="301">
        <v>214</v>
      </c>
      <c r="Q1" s="296">
        <v>1</v>
      </c>
    </row>
    <row r="2" spans="1:26" ht="25.5" customHeight="1">
      <c r="A2" s="556" t="str">
        <f>'YARIŞMA BİLGİLERİ'!A14:K14</f>
        <v>2013-14 Öğretim Yılı Okullararası Puanlı  Atletizm Türkiye Birinciliği</v>
      </c>
      <c r="B2" s="556"/>
      <c r="C2" s="556"/>
      <c r="D2" s="556"/>
      <c r="E2" s="556"/>
      <c r="F2" s="556"/>
      <c r="G2" s="556"/>
      <c r="H2" s="556"/>
      <c r="I2" s="556"/>
      <c r="J2" s="556"/>
      <c r="K2" s="556"/>
      <c r="L2" s="556"/>
      <c r="M2" s="556"/>
      <c r="P2" s="301">
        <v>216</v>
      </c>
      <c r="Q2" s="296">
        <v>2</v>
      </c>
    </row>
    <row r="3" spans="1:26" s="4" customFormat="1" ht="27" customHeight="1">
      <c r="A3" s="563" t="s">
        <v>66</v>
      </c>
      <c r="B3" s="563"/>
      <c r="C3" s="563"/>
      <c r="D3" s="564" t="str">
        <f>'YARIŞMA PROGRAMI'!C13</f>
        <v>Uzun Atlama</v>
      </c>
      <c r="E3" s="564"/>
      <c r="F3" s="98"/>
      <c r="G3" s="338"/>
      <c r="H3" s="260"/>
      <c r="I3" s="208"/>
      <c r="J3" s="310"/>
      <c r="K3" s="310"/>
      <c r="L3" s="310"/>
      <c r="M3" s="447"/>
      <c r="P3" s="301">
        <v>218</v>
      </c>
      <c r="Q3" s="296">
        <v>3</v>
      </c>
    </row>
    <row r="4" spans="1:26" s="4" customFormat="1" ht="17.25" customHeight="1">
      <c r="A4" s="558" t="s">
        <v>67</v>
      </c>
      <c r="B4" s="558"/>
      <c r="C4" s="558"/>
      <c r="D4" s="561" t="str">
        <f>'YARIŞMA BİLGİLERİ'!F21</f>
        <v>Küçük Erkek</v>
      </c>
      <c r="E4" s="561"/>
      <c r="F4" s="565" t="str">
        <f>'YARIŞMA PROGRAMI'!E13</f>
        <v>1,5 m/60x120 kireçten/4 hak</v>
      </c>
      <c r="G4" s="565"/>
      <c r="H4" s="261"/>
      <c r="I4" s="210" t="s">
        <v>65</v>
      </c>
      <c r="J4" s="600" t="str">
        <f>VLOOKUP(D3,'YARIŞMA PROGRAMI'!C7:D15,2,0)</f>
        <v>1 Haziran 2014 10.00</v>
      </c>
      <c r="K4" s="559"/>
      <c r="L4" s="559"/>
      <c r="M4" s="448"/>
      <c r="P4" s="301">
        <v>219</v>
      </c>
      <c r="Q4" s="296">
        <v>4</v>
      </c>
    </row>
    <row r="5" spans="1:26" ht="21" customHeight="1">
      <c r="A5" s="5"/>
      <c r="B5" s="5"/>
      <c r="C5" s="5"/>
      <c r="D5" s="9"/>
      <c r="E5" s="6"/>
      <c r="F5" s="7"/>
      <c r="G5" s="8"/>
      <c r="H5" s="8"/>
      <c r="I5" s="8"/>
      <c r="J5" s="8"/>
      <c r="K5" s="568">
        <f ca="1">NOW()</f>
        <v>41791.856150810185</v>
      </c>
      <c r="L5" s="568"/>
      <c r="P5" s="301">
        <v>221</v>
      </c>
      <c r="Q5" s="296">
        <v>5</v>
      </c>
    </row>
    <row r="6" spans="1:26" ht="15.75">
      <c r="A6" s="557" t="s">
        <v>6</v>
      </c>
      <c r="B6" s="557"/>
      <c r="C6" s="562" t="s">
        <v>50</v>
      </c>
      <c r="D6" s="562" t="s">
        <v>69</v>
      </c>
      <c r="E6" s="557" t="s">
        <v>7</v>
      </c>
      <c r="F6" s="557" t="s">
        <v>45</v>
      </c>
      <c r="G6" s="569" t="s">
        <v>34</v>
      </c>
      <c r="H6" s="569"/>
      <c r="I6" s="569"/>
      <c r="J6" s="569"/>
      <c r="K6" s="554" t="s">
        <v>8</v>
      </c>
      <c r="L6" s="554" t="s">
        <v>114</v>
      </c>
      <c r="M6" s="554" t="s">
        <v>321</v>
      </c>
      <c r="P6" s="301">
        <v>222</v>
      </c>
      <c r="Q6" s="296">
        <v>6</v>
      </c>
    </row>
    <row r="7" spans="1:26" ht="18.75" customHeight="1">
      <c r="A7" s="557"/>
      <c r="B7" s="557"/>
      <c r="C7" s="562"/>
      <c r="D7" s="562"/>
      <c r="E7" s="557"/>
      <c r="F7" s="557"/>
      <c r="G7" s="99">
        <v>1</v>
      </c>
      <c r="H7" s="99">
        <v>2</v>
      </c>
      <c r="I7" s="99">
        <v>3</v>
      </c>
      <c r="J7" s="99">
        <v>4</v>
      </c>
      <c r="K7" s="554"/>
      <c r="L7" s="554"/>
      <c r="M7" s="554"/>
      <c r="P7" s="301">
        <v>223</v>
      </c>
      <c r="Q7" s="296">
        <v>7</v>
      </c>
    </row>
    <row r="8" spans="1:26" s="89" customFormat="1" ht="39" customHeight="1">
      <c r="A8" s="100">
        <v>1</v>
      </c>
      <c r="B8" s="101" t="s">
        <v>157</v>
      </c>
      <c r="C8" s="102">
        <v>66</v>
      </c>
      <c r="D8" s="103">
        <v>37581</v>
      </c>
      <c r="E8" s="206" t="s">
        <v>436</v>
      </c>
      <c r="F8" s="206" t="s">
        <v>434</v>
      </c>
      <c r="G8" s="192" t="s">
        <v>529</v>
      </c>
      <c r="H8" s="192">
        <v>493</v>
      </c>
      <c r="I8" s="192">
        <v>489</v>
      </c>
      <c r="J8" s="248">
        <v>493</v>
      </c>
      <c r="K8" s="335">
        <v>493</v>
      </c>
      <c r="L8" s="332">
        <v>63</v>
      </c>
      <c r="M8" s="449" t="s">
        <v>545</v>
      </c>
      <c r="P8" s="301">
        <v>234</v>
      </c>
      <c r="Q8" s="296">
        <v>16</v>
      </c>
      <c r="Z8" s="353"/>
    </row>
    <row r="9" spans="1:26" s="89" customFormat="1" ht="39" customHeight="1">
      <c r="A9" s="100">
        <v>2</v>
      </c>
      <c r="B9" s="101" t="s">
        <v>158</v>
      </c>
      <c r="C9" s="102">
        <v>208</v>
      </c>
      <c r="D9" s="103">
        <v>37257</v>
      </c>
      <c r="E9" s="206" t="s">
        <v>479</v>
      </c>
      <c r="F9" s="206" t="s">
        <v>480</v>
      </c>
      <c r="G9" s="192">
        <v>461</v>
      </c>
      <c r="H9" s="192">
        <v>484</v>
      </c>
      <c r="I9" s="192">
        <v>473</v>
      </c>
      <c r="J9" s="248">
        <v>491</v>
      </c>
      <c r="K9" s="335">
        <v>491</v>
      </c>
      <c r="L9" s="332"/>
      <c r="M9" s="449" t="s">
        <v>538</v>
      </c>
      <c r="P9" s="301">
        <v>228</v>
      </c>
      <c r="Q9" s="296">
        <v>11</v>
      </c>
      <c r="Z9" s="353"/>
    </row>
    <row r="10" spans="1:26" s="89" customFormat="1" ht="39" customHeight="1">
      <c r="A10" s="100">
        <v>3</v>
      </c>
      <c r="B10" s="101" t="s">
        <v>159</v>
      </c>
      <c r="C10" s="102">
        <v>209</v>
      </c>
      <c r="D10" s="103">
        <v>37257</v>
      </c>
      <c r="E10" s="206" t="s">
        <v>481</v>
      </c>
      <c r="F10" s="206" t="s">
        <v>482</v>
      </c>
      <c r="G10" s="192">
        <v>469</v>
      </c>
      <c r="H10" s="192" t="s">
        <v>529</v>
      </c>
      <c r="I10" s="192">
        <v>460</v>
      </c>
      <c r="J10" s="248">
        <v>482</v>
      </c>
      <c r="K10" s="335">
        <v>482</v>
      </c>
      <c r="L10" s="332"/>
      <c r="M10" s="449" t="s">
        <v>538</v>
      </c>
      <c r="P10" s="301">
        <v>226</v>
      </c>
      <c r="Q10" s="296">
        <v>9</v>
      </c>
      <c r="Z10" s="353"/>
    </row>
    <row r="11" spans="1:26" s="89" customFormat="1" ht="39" customHeight="1">
      <c r="A11" s="100">
        <v>4</v>
      </c>
      <c r="B11" s="101" t="s">
        <v>161</v>
      </c>
      <c r="C11" s="102">
        <v>205</v>
      </c>
      <c r="D11" s="103">
        <v>37261</v>
      </c>
      <c r="E11" s="206" t="s">
        <v>473</v>
      </c>
      <c r="F11" s="206" t="s">
        <v>474</v>
      </c>
      <c r="G11" s="192" t="s">
        <v>529</v>
      </c>
      <c r="H11" s="192">
        <v>427</v>
      </c>
      <c r="I11" s="192">
        <v>471</v>
      </c>
      <c r="J11" s="248">
        <v>477</v>
      </c>
      <c r="K11" s="335">
        <v>477</v>
      </c>
      <c r="L11" s="332"/>
      <c r="M11" s="449" t="s">
        <v>538</v>
      </c>
      <c r="P11" s="301">
        <v>227</v>
      </c>
      <c r="Q11" s="296">
        <v>10</v>
      </c>
      <c r="Z11" s="353"/>
    </row>
    <row r="12" spans="1:26" s="89" customFormat="1" ht="39" customHeight="1">
      <c r="A12" s="100">
        <v>5</v>
      </c>
      <c r="B12" s="101" t="s">
        <v>160</v>
      </c>
      <c r="C12" s="102">
        <v>215</v>
      </c>
      <c r="D12" s="103">
        <v>37301</v>
      </c>
      <c r="E12" s="206" t="s">
        <v>485</v>
      </c>
      <c r="F12" s="206" t="s">
        <v>486</v>
      </c>
      <c r="G12" s="192" t="s">
        <v>529</v>
      </c>
      <c r="H12" s="192">
        <v>441</v>
      </c>
      <c r="I12" s="192">
        <v>429</v>
      </c>
      <c r="J12" s="248">
        <v>477</v>
      </c>
      <c r="K12" s="335">
        <v>477</v>
      </c>
      <c r="L12" s="332"/>
      <c r="M12" s="449" t="s">
        <v>548</v>
      </c>
      <c r="P12" s="301">
        <v>236</v>
      </c>
      <c r="Q12" s="296">
        <v>18</v>
      </c>
      <c r="Z12" s="353"/>
    </row>
    <row r="13" spans="1:26" s="89" customFormat="1" ht="39" customHeight="1">
      <c r="A13" s="100">
        <v>6</v>
      </c>
      <c r="B13" s="101" t="s">
        <v>162</v>
      </c>
      <c r="C13" s="102">
        <v>55</v>
      </c>
      <c r="D13" s="103">
        <v>37400</v>
      </c>
      <c r="E13" s="206" t="s">
        <v>409</v>
      </c>
      <c r="F13" s="206" t="s">
        <v>410</v>
      </c>
      <c r="G13" s="192">
        <v>475</v>
      </c>
      <c r="H13" s="192" t="s">
        <v>529</v>
      </c>
      <c r="I13" s="192">
        <v>242</v>
      </c>
      <c r="J13" s="248" t="s">
        <v>529</v>
      </c>
      <c r="K13" s="335">
        <v>475</v>
      </c>
      <c r="L13" s="332">
        <v>59</v>
      </c>
      <c r="M13" s="449" t="s">
        <v>540</v>
      </c>
      <c r="P13" s="301">
        <v>233</v>
      </c>
      <c r="Q13" s="296">
        <v>15</v>
      </c>
      <c r="Z13" s="353"/>
    </row>
    <row r="14" spans="1:26" s="89" customFormat="1" ht="39" customHeight="1">
      <c r="A14" s="100">
        <v>7</v>
      </c>
      <c r="B14" s="101" t="s">
        <v>163</v>
      </c>
      <c r="C14" s="102">
        <v>42</v>
      </c>
      <c r="D14" s="103">
        <v>37418</v>
      </c>
      <c r="E14" s="206" t="s">
        <v>399</v>
      </c>
      <c r="F14" s="206" t="s">
        <v>397</v>
      </c>
      <c r="G14" s="192">
        <v>462</v>
      </c>
      <c r="H14" s="192">
        <v>425</v>
      </c>
      <c r="I14" s="192">
        <v>449</v>
      </c>
      <c r="J14" s="248" t="s">
        <v>529</v>
      </c>
      <c r="K14" s="335">
        <v>462</v>
      </c>
      <c r="L14" s="332">
        <v>55</v>
      </c>
      <c r="M14" s="449" t="s">
        <v>540</v>
      </c>
      <c r="P14" s="301">
        <v>237</v>
      </c>
      <c r="Q14" s="296">
        <v>19</v>
      </c>
      <c r="Z14" s="353"/>
    </row>
    <row r="15" spans="1:26" s="89" customFormat="1" ht="39" customHeight="1">
      <c r="A15" s="100">
        <v>8</v>
      </c>
      <c r="B15" s="101" t="s">
        <v>164</v>
      </c>
      <c r="C15" s="102">
        <v>206</v>
      </c>
      <c r="D15" s="103">
        <v>37292</v>
      </c>
      <c r="E15" s="206" t="s">
        <v>475</v>
      </c>
      <c r="F15" s="206" t="s">
        <v>476</v>
      </c>
      <c r="G15" s="192">
        <v>421</v>
      </c>
      <c r="H15" s="192">
        <v>446</v>
      </c>
      <c r="I15" s="192">
        <v>448</v>
      </c>
      <c r="J15" s="248">
        <v>458</v>
      </c>
      <c r="K15" s="335">
        <v>458</v>
      </c>
      <c r="L15" s="332"/>
      <c r="M15" s="449" t="s">
        <v>542</v>
      </c>
      <c r="P15" s="301">
        <v>238</v>
      </c>
      <c r="Q15" s="296">
        <v>20</v>
      </c>
      <c r="Z15" s="353"/>
    </row>
    <row r="16" spans="1:26" s="89" customFormat="1" ht="39" customHeight="1">
      <c r="A16" s="100">
        <v>9</v>
      </c>
      <c r="B16" s="101" t="s">
        <v>166</v>
      </c>
      <c r="C16" s="102">
        <v>217</v>
      </c>
      <c r="D16" s="103">
        <v>37967</v>
      </c>
      <c r="E16" s="206" t="s">
        <v>488</v>
      </c>
      <c r="F16" s="206" t="s">
        <v>489</v>
      </c>
      <c r="G16" s="192">
        <v>456</v>
      </c>
      <c r="H16" s="192">
        <v>451</v>
      </c>
      <c r="I16" s="192">
        <v>455</v>
      </c>
      <c r="J16" s="248">
        <v>449</v>
      </c>
      <c r="K16" s="335">
        <v>456</v>
      </c>
      <c r="L16" s="332"/>
      <c r="M16" s="449" t="s">
        <v>547</v>
      </c>
      <c r="P16" s="301">
        <v>225</v>
      </c>
      <c r="Q16" s="296">
        <v>8</v>
      </c>
      <c r="Z16" s="353"/>
    </row>
    <row r="17" spans="1:26" s="89" customFormat="1" ht="39" customHeight="1">
      <c r="A17" s="100">
        <v>10</v>
      </c>
      <c r="B17" s="101" t="s">
        <v>165</v>
      </c>
      <c r="C17" s="102">
        <v>34</v>
      </c>
      <c r="D17" s="103" t="s">
        <v>384</v>
      </c>
      <c r="E17" s="206" t="s">
        <v>385</v>
      </c>
      <c r="F17" s="206" t="s">
        <v>381</v>
      </c>
      <c r="G17" s="192">
        <v>456</v>
      </c>
      <c r="H17" s="192">
        <v>450</v>
      </c>
      <c r="I17" s="192">
        <v>450</v>
      </c>
      <c r="J17" s="248">
        <v>412</v>
      </c>
      <c r="K17" s="335">
        <v>456</v>
      </c>
      <c r="L17" s="332">
        <v>54</v>
      </c>
      <c r="M17" s="449" t="s">
        <v>547</v>
      </c>
      <c r="P17" s="301">
        <v>231</v>
      </c>
      <c r="Q17" s="296">
        <v>13</v>
      </c>
      <c r="Z17" s="353"/>
    </row>
    <row r="18" spans="1:26" s="89" customFormat="1" ht="39" customHeight="1">
      <c r="A18" s="100">
        <v>11</v>
      </c>
      <c r="B18" s="101" t="s">
        <v>167</v>
      </c>
      <c r="C18" s="102">
        <v>214</v>
      </c>
      <c r="D18" s="103">
        <v>0</v>
      </c>
      <c r="E18" s="206" t="s">
        <v>483</v>
      </c>
      <c r="F18" s="206" t="s">
        <v>484</v>
      </c>
      <c r="G18" s="192">
        <v>420</v>
      </c>
      <c r="H18" s="192">
        <v>446</v>
      </c>
      <c r="I18" s="192">
        <v>455</v>
      </c>
      <c r="J18" s="248" t="s">
        <v>529</v>
      </c>
      <c r="K18" s="335">
        <v>455</v>
      </c>
      <c r="L18" s="332"/>
      <c r="M18" s="449" t="s">
        <v>548</v>
      </c>
      <c r="P18" s="301">
        <v>232</v>
      </c>
      <c r="Q18" s="296">
        <v>14</v>
      </c>
      <c r="Z18" s="353"/>
    </row>
    <row r="19" spans="1:26" s="89" customFormat="1" ht="39" customHeight="1">
      <c r="A19" s="100">
        <v>12</v>
      </c>
      <c r="B19" s="101" t="s">
        <v>168</v>
      </c>
      <c r="C19" s="102">
        <v>62</v>
      </c>
      <c r="D19" s="103">
        <v>37438</v>
      </c>
      <c r="E19" s="206" t="s">
        <v>430</v>
      </c>
      <c r="F19" s="206" t="s">
        <v>429</v>
      </c>
      <c r="G19" s="192">
        <v>444</v>
      </c>
      <c r="H19" s="192">
        <v>435</v>
      </c>
      <c r="I19" s="192">
        <v>442</v>
      </c>
      <c r="J19" s="248">
        <v>429</v>
      </c>
      <c r="K19" s="335">
        <v>444</v>
      </c>
      <c r="L19" s="332">
        <v>51</v>
      </c>
      <c r="M19" s="449" t="s">
        <v>541</v>
      </c>
      <c r="P19" s="301">
        <v>235</v>
      </c>
      <c r="Q19" s="296">
        <v>17</v>
      </c>
      <c r="Z19" s="353"/>
    </row>
    <row r="20" spans="1:26" s="89" customFormat="1" ht="39" customHeight="1">
      <c r="A20" s="100">
        <v>13</v>
      </c>
      <c r="B20" s="101" t="s">
        <v>169</v>
      </c>
      <c r="C20" s="102">
        <v>81</v>
      </c>
      <c r="D20" s="103" t="s">
        <v>445</v>
      </c>
      <c r="E20" s="206" t="s">
        <v>446</v>
      </c>
      <c r="F20" s="206" t="s">
        <v>514</v>
      </c>
      <c r="G20" s="192">
        <v>413</v>
      </c>
      <c r="H20" s="192">
        <v>428</v>
      </c>
      <c r="I20" s="192">
        <v>440</v>
      </c>
      <c r="J20" s="248" t="s">
        <v>529</v>
      </c>
      <c r="K20" s="335">
        <v>440</v>
      </c>
      <c r="L20" s="332">
        <v>50</v>
      </c>
      <c r="M20" s="449" t="s">
        <v>539</v>
      </c>
      <c r="P20" s="301">
        <v>230</v>
      </c>
      <c r="Q20" s="296">
        <v>12</v>
      </c>
      <c r="Z20" s="353"/>
    </row>
    <row r="21" spans="1:26" s="89" customFormat="1" ht="39" customHeight="1">
      <c r="A21" s="100">
        <v>14</v>
      </c>
      <c r="B21" s="101" t="s">
        <v>170</v>
      </c>
      <c r="C21" s="102">
        <v>1</v>
      </c>
      <c r="D21" s="103">
        <v>37257</v>
      </c>
      <c r="E21" s="206" t="s">
        <v>344</v>
      </c>
      <c r="F21" s="206" t="s">
        <v>343</v>
      </c>
      <c r="G21" s="192">
        <v>435</v>
      </c>
      <c r="H21" s="192">
        <v>422</v>
      </c>
      <c r="I21" s="192">
        <v>392</v>
      </c>
      <c r="J21" s="248">
        <v>403</v>
      </c>
      <c r="K21" s="335">
        <v>435</v>
      </c>
      <c r="L21" s="332">
        <v>49</v>
      </c>
      <c r="M21" s="449" t="s">
        <v>544</v>
      </c>
      <c r="P21" s="301">
        <v>239</v>
      </c>
      <c r="Q21" s="296">
        <v>21</v>
      </c>
      <c r="Z21" s="353"/>
    </row>
    <row r="22" spans="1:26" s="89" customFormat="1" ht="39" customHeight="1">
      <c r="A22" s="100">
        <v>15</v>
      </c>
      <c r="B22" s="101" t="s">
        <v>171</v>
      </c>
      <c r="C22" s="102">
        <v>26</v>
      </c>
      <c r="D22" s="103">
        <v>37785</v>
      </c>
      <c r="E22" s="206" t="s">
        <v>372</v>
      </c>
      <c r="F22" s="206" t="s">
        <v>373</v>
      </c>
      <c r="G22" s="192">
        <v>433</v>
      </c>
      <c r="H22" s="192">
        <v>403</v>
      </c>
      <c r="I22" s="192">
        <v>415</v>
      </c>
      <c r="J22" s="248">
        <v>425</v>
      </c>
      <c r="K22" s="335">
        <v>433</v>
      </c>
      <c r="L22" s="332">
        <v>48</v>
      </c>
      <c r="M22" s="449" t="s">
        <v>543</v>
      </c>
      <c r="P22" s="301">
        <v>240</v>
      </c>
      <c r="Q22" s="296">
        <v>22</v>
      </c>
      <c r="Z22" s="353"/>
    </row>
    <row r="23" spans="1:26" s="89" customFormat="1" ht="39" customHeight="1">
      <c r="A23" s="100">
        <v>16</v>
      </c>
      <c r="B23" s="101" t="s">
        <v>172</v>
      </c>
      <c r="C23" s="102">
        <v>19</v>
      </c>
      <c r="D23" s="103">
        <v>37448</v>
      </c>
      <c r="E23" s="206" t="s">
        <v>364</v>
      </c>
      <c r="F23" s="206" t="s">
        <v>362</v>
      </c>
      <c r="G23" s="192">
        <v>430</v>
      </c>
      <c r="H23" s="192">
        <v>428</v>
      </c>
      <c r="I23" s="192">
        <v>428</v>
      </c>
      <c r="J23" s="248">
        <v>432</v>
      </c>
      <c r="K23" s="335">
        <v>432</v>
      </c>
      <c r="L23" s="332">
        <v>48</v>
      </c>
      <c r="M23" s="449" t="s">
        <v>539</v>
      </c>
      <c r="P23" s="301">
        <v>241</v>
      </c>
      <c r="Q23" s="296">
        <v>23</v>
      </c>
      <c r="Z23" s="353"/>
    </row>
    <row r="24" spans="1:26" s="89" customFormat="1" ht="39" customHeight="1">
      <c r="A24" s="100">
        <v>17</v>
      </c>
      <c r="B24" s="101" t="s">
        <v>173</v>
      </c>
      <c r="C24" s="102">
        <v>22</v>
      </c>
      <c r="D24" s="103">
        <v>37378</v>
      </c>
      <c r="E24" s="206" t="s">
        <v>367</v>
      </c>
      <c r="F24" s="206" t="s">
        <v>368</v>
      </c>
      <c r="G24" s="192">
        <v>421</v>
      </c>
      <c r="H24" s="192">
        <v>420</v>
      </c>
      <c r="I24" s="192">
        <v>408</v>
      </c>
      <c r="J24" s="248">
        <v>420</v>
      </c>
      <c r="K24" s="335">
        <v>421</v>
      </c>
      <c r="L24" s="332">
        <v>46</v>
      </c>
      <c r="M24" s="449" t="s">
        <v>543</v>
      </c>
      <c r="P24" s="301">
        <v>242</v>
      </c>
      <c r="Q24" s="296">
        <v>25</v>
      </c>
      <c r="Z24" s="353"/>
    </row>
    <row r="25" spans="1:26" s="89" customFormat="1" ht="39" customHeight="1">
      <c r="A25" s="100">
        <v>18</v>
      </c>
      <c r="B25" s="101" t="s">
        <v>174</v>
      </c>
      <c r="C25" s="102">
        <v>48</v>
      </c>
      <c r="D25" s="103">
        <v>37359</v>
      </c>
      <c r="E25" s="206" t="s">
        <v>407</v>
      </c>
      <c r="F25" s="206" t="s">
        <v>405</v>
      </c>
      <c r="G25" s="192">
        <v>389</v>
      </c>
      <c r="H25" s="192">
        <v>405</v>
      </c>
      <c r="I25" s="192">
        <v>415</v>
      </c>
      <c r="J25" s="248" t="s">
        <v>529</v>
      </c>
      <c r="K25" s="335">
        <v>415</v>
      </c>
      <c r="L25" s="332">
        <v>45</v>
      </c>
      <c r="M25" s="449" t="s">
        <v>546</v>
      </c>
      <c r="P25" s="301">
        <v>243</v>
      </c>
      <c r="Q25" s="296">
        <v>26</v>
      </c>
      <c r="Z25" s="353"/>
    </row>
    <row r="26" spans="1:26" s="89" customFormat="1" ht="39" customHeight="1">
      <c r="A26" s="100">
        <v>19</v>
      </c>
      <c r="B26" s="101" t="s">
        <v>175</v>
      </c>
      <c r="C26" s="102">
        <v>7</v>
      </c>
      <c r="D26" s="103">
        <v>37268</v>
      </c>
      <c r="E26" s="206" t="s">
        <v>351</v>
      </c>
      <c r="F26" s="206" t="s">
        <v>349</v>
      </c>
      <c r="G26" s="192">
        <v>395</v>
      </c>
      <c r="H26" s="192">
        <v>408</v>
      </c>
      <c r="I26" s="192" t="s">
        <v>529</v>
      </c>
      <c r="J26" s="248">
        <v>399</v>
      </c>
      <c r="K26" s="335">
        <v>408</v>
      </c>
      <c r="L26" s="332">
        <v>43</v>
      </c>
      <c r="M26" s="449" t="s">
        <v>537</v>
      </c>
      <c r="P26" s="301">
        <v>244</v>
      </c>
      <c r="Q26" s="296">
        <v>27</v>
      </c>
      <c r="Z26" s="353"/>
    </row>
    <row r="27" spans="1:26" s="89" customFormat="1" ht="39" customHeight="1">
      <c r="A27" s="100">
        <v>20</v>
      </c>
      <c r="B27" s="101" t="s">
        <v>176</v>
      </c>
      <c r="C27" s="102">
        <v>61</v>
      </c>
      <c r="D27" s="103" t="s">
        <v>421</v>
      </c>
      <c r="E27" s="206" t="s">
        <v>422</v>
      </c>
      <c r="F27" s="206" t="s">
        <v>418</v>
      </c>
      <c r="G27" s="192">
        <v>393</v>
      </c>
      <c r="H27" s="192">
        <v>399</v>
      </c>
      <c r="I27" s="192">
        <v>398</v>
      </c>
      <c r="J27" s="248" t="s">
        <v>529</v>
      </c>
      <c r="K27" s="335">
        <v>399</v>
      </c>
      <c r="L27" s="332">
        <v>41</v>
      </c>
      <c r="M27" s="449" t="s">
        <v>542</v>
      </c>
      <c r="P27" s="301">
        <v>245</v>
      </c>
      <c r="Q27" s="296">
        <v>28</v>
      </c>
      <c r="Z27" s="353"/>
    </row>
    <row r="28" spans="1:26" s="89" customFormat="1" ht="39" customHeight="1">
      <c r="A28" s="100">
        <v>21</v>
      </c>
      <c r="B28" s="101" t="s">
        <v>177</v>
      </c>
      <c r="C28" s="102">
        <v>73</v>
      </c>
      <c r="D28" s="103">
        <v>37277</v>
      </c>
      <c r="E28" s="206" t="s">
        <v>440</v>
      </c>
      <c r="F28" s="206" t="s">
        <v>441</v>
      </c>
      <c r="G28" s="192">
        <v>372</v>
      </c>
      <c r="H28" s="192">
        <v>381</v>
      </c>
      <c r="I28" s="192">
        <v>348</v>
      </c>
      <c r="J28" s="248" t="s">
        <v>529</v>
      </c>
      <c r="K28" s="335">
        <v>381</v>
      </c>
      <c r="L28" s="332">
        <v>38</v>
      </c>
      <c r="M28" s="449" t="s">
        <v>538</v>
      </c>
      <c r="P28" s="301">
        <v>246</v>
      </c>
      <c r="Q28" s="296">
        <v>29</v>
      </c>
      <c r="Z28" s="353"/>
    </row>
    <row r="29" spans="1:26" s="89" customFormat="1" ht="39" customHeight="1">
      <c r="A29" s="100">
        <v>22</v>
      </c>
      <c r="B29" s="101" t="s">
        <v>178</v>
      </c>
      <c r="C29" s="102">
        <v>35</v>
      </c>
      <c r="D29" s="103">
        <v>37742</v>
      </c>
      <c r="E29" s="206" t="s">
        <v>390</v>
      </c>
      <c r="F29" s="206" t="s">
        <v>391</v>
      </c>
      <c r="G29" s="192" t="s">
        <v>529</v>
      </c>
      <c r="H29" s="192">
        <v>344</v>
      </c>
      <c r="I29" s="192" t="s">
        <v>529</v>
      </c>
      <c r="J29" s="248" t="s">
        <v>529</v>
      </c>
      <c r="K29" s="335">
        <v>344</v>
      </c>
      <c r="L29" s="332">
        <v>30</v>
      </c>
      <c r="M29" s="449" t="s">
        <v>537</v>
      </c>
      <c r="P29" s="301">
        <v>247</v>
      </c>
      <c r="Q29" s="296">
        <v>30</v>
      </c>
      <c r="Z29" s="353"/>
    </row>
    <row r="30" spans="1:26" s="89" customFormat="1" ht="39" customHeight="1">
      <c r="A30" s="100" t="s">
        <v>527</v>
      </c>
      <c r="B30" s="101" t="s">
        <v>179</v>
      </c>
      <c r="C30" s="102">
        <v>15</v>
      </c>
      <c r="D30" s="103" t="s">
        <v>354</v>
      </c>
      <c r="E30" s="206" t="s">
        <v>355</v>
      </c>
      <c r="F30" s="206" t="s">
        <v>356</v>
      </c>
      <c r="G30" s="192"/>
      <c r="H30" s="192"/>
      <c r="I30" s="192"/>
      <c r="J30" s="248"/>
      <c r="K30" s="335" t="s">
        <v>325</v>
      </c>
      <c r="L30" s="332">
        <v>0</v>
      </c>
      <c r="M30" s="449"/>
      <c r="P30" s="301">
        <v>248</v>
      </c>
      <c r="Q30" s="296">
        <v>31</v>
      </c>
      <c r="Z30" s="353"/>
    </row>
    <row r="31" spans="1:26" s="89" customFormat="1" ht="39" customHeight="1">
      <c r="A31" s="100" t="s">
        <v>527</v>
      </c>
      <c r="B31" s="101" t="s">
        <v>180</v>
      </c>
      <c r="C31" s="102">
        <v>216</v>
      </c>
      <c r="D31" s="103">
        <v>37339</v>
      </c>
      <c r="E31" s="206" t="s">
        <v>487</v>
      </c>
      <c r="F31" s="206" t="s">
        <v>486</v>
      </c>
      <c r="G31" s="192"/>
      <c r="H31" s="192"/>
      <c r="I31" s="192"/>
      <c r="J31" s="248"/>
      <c r="K31" s="335" t="s">
        <v>325</v>
      </c>
      <c r="L31" s="332"/>
      <c r="M31" s="449"/>
      <c r="P31" s="301">
        <v>249</v>
      </c>
      <c r="Q31" s="296">
        <v>33</v>
      </c>
      <c r="Z31" s="353"/>
    </row>
    <row r="32" spans="1:26" s="89" customFormat="1" ht="24" hidden="1" customHeight="1">
      <c r="A32" s="100"/>
      <c r="B32" s="101" t="s">
        <v>181</v>
      </c>
      <c r="C32" s="102" t="str">
        <f>IFERROR(VLOOKUP(B32,'KAYIT LİSTESİ'!$B$4:$H$1097,3,0)," ")</f>
        <v xml:space="preserve"> </v>
      </c>
      <c r="D32" s="103" t="str">
        <f>IFERROR(VLOOKUP(B32,'KAYIT LİSTESİ'!$B$4:$H$1097,4,0)," ")</f>
        <v xml:space="preserve"> </v>
      </c>
      <c r="E32" s="206" t="str">
        <f>IFERROR(VLOOKUP(B32,'KAYIT LİSTESİ'!$B$4:$H$1097,5,0)," ")</f>
        <v xml:space="preserve"> </v>
      </c>
      <c r="F32" s="206" t="str">
        <f>IFERROR(VLOOKUP(B32,'KAYIT LİSTESİ'!$B$4:$H$1097,6,0)," ")</f>
        <v xml:space="preserve"> </v>
      </c>
      <c r="G32" s="192"/>
      <c r="H32" s="192"/>
      <c r="I32" s="192"/>
      <c r="J32" s="248"/>
      <c r="K32" s="335" t="str">
        <f t="shared" ref="K32:K47" si="0">IF(COUNT(G32:J32)=0,"",MAX(G32:J32))</f>
        <v/>
      </c>
      <c r="L32" s="332" t="str">
        <f>IF(LEN(K32)&gt;0,VLOOKUP(K32,PUAN!$G$5:$H$110,2)-IF(COUNTIF(PUAN!$G$5:$H$110,K32)=0,0,0),"")</f>
        <v/>
      </c>
      <c r="M32" s="449"/>
      <c r="P32" s="301">
        <v>250</v>
      </c>
      <c r="Q32" s="296">
        <v>34</v>
      </c>
      <c r="Z32" s="353"/>
    </row>
    <row r="33" spans="1:26" s="89" customFormat="1" ht="24" hidden="1" customHeight="1">
      <c r="A33" s="100"/>
      <c r="B33" s="101" t="s">
        <v>182</v>
      </c>
      <c r="C33" s="102" t="str">
        <f>IFERROR(VLOOKUP(B33,'KAYIT LİSTESİ'!$B$4:$H$1097,3,0)," ")</f>
        <v xml:space="preserve"> </v>
      </c>
      <c r="D33" s="103" t="str">
        <f>IFERROR(VLOOKUP(B33,'KAYIT LİSTESİ'!$B$4:$H$1097,4,0)," ")</f>
        <v xml:space="preserve"> </v>
      </c>
      <c r="E33" s="206" t="str">
        <f>IFERROR(VLOOKUP(B33,'KAYIT LİSTESİ'!$B$4:$H$1097,5,0)," ")</f>
        <v xml:space="preserve"> </v>
      </c>
      <c r="F33" s="206" t="str">
        <f>IFERROR(VLOOKUP(B33,'KAYIT LİSTESİ'!$B$4:$H$1097,6,0)," ")</f>
        <v xml:space="preserve"> </v>
      </c>
      <c r="G33" s="192"/>
      <c r="H33" s="192"/>
      <c r="I33" s="192"/>
      <c r="J33" s="248"/>
      <c r="K33" s="335" t="str">
        <f t="shared" si="0"/>
        <v/>
      </c>
      <c r="L33" s="332" t="str">
        <f>IF(LEN(K33)&gt;0,VLOOKUP(K33,PUAN!$G$5:$H$110,2)-IF(COUNTIF(PUAN!$G$5:$H$110,K33)=0,0,0),"")</f>
        <v/>
      </c>
      <c r="M33" s="449"/>
      <c r="P33" s="301">
        <v>251</v>
      </c>
      <c r="Q33" s="296">
        <v>35</v>
      </c>
      <c r="Z33" s="353"/>
    </row>
    <row r="34" spans="1:26" s="89" customFormat="1" ht="24" hidden="1" customHeight="1">
      <c r="A34" s="100"/>
      <c r="B34" s="101" t="s">
        <v>183</v>
      </c>
      <c r="C34" s="102" t="str">
        <f>IFERROR(VLOOKUP(B34,'KAYIT LİSTESİ'!$B$4:$H$1097,3,0)," ")</f>
        <v xml:space="preserve"> </v>
      </c>
      <c r="D34" s="103" t="str">
        <f>IFERROR(VLOOKUP(B34,'KAYIT LİSTESİ'!$B$4:$H$1097,4,0)," ")</f>
        <v xml:space="preserve"> </v>
      </c>
      <c r="E34" s="206" t="str">
        <f>IFERROR(VLOOKUP(B34,'KAYIT LİSTESİ'!$B$4:$H$1097,5,0)," ")</f>
        <v xml:space="preserve"> </v>
      </c>
      <c r="F34" s="206" t="str">
        <f>IFERROR(VLOOKUP(B34,'KAYIT LİSTESİ'!$B$4:$H$1097,6,0)," ")</f>
        <v xml:space="preserve"> </v>
      </c>
      <c r="G34" s="192"/>
      <c r="H34" s="192"/>
      <c r="I34" s="192"/>
      <c r="J34" s="248"/>
      <c r="K34" s="335" t="str">
        <f t="shared" si="0"/>
        <v/>
      </c>
      <c r="L34" s="332" t="str">
        <f>IF(LEN(K34)&gt;0,VLOOKUP(K34,PUAN!$G$5:$H$110,2)-IF(COUNTIF(PUAN!$G$5:$H$110,K34)=0,0,0),"")</f>
        <v/>
      </c>
      <c r="M34" s="449"/>
      <c r="P34" s="301">
        <v>252</v>
      </c>
      <c r="Q34" s="296">
        <v>36</v>
      </c>
      <c r="Z34" s="353"/>
    </row>
    <row r="35" spans="1:26" s="89" customFormat="1" ht="24" hidden="1" customHeight="1">
      <c r="A35" s="100"/>
      <c r="B35" s="101" t="s">
        <v>184</v>
      </c>
      <c r="C35" s="102" t="str">
        <f>IFERROR(VLOOKUP(B35,'KAYIT LİSTESİ'!$B$4:$H$1097,3,0)," ")</f>
        <v xml:space="preserve"> </v>
      </c>
      <c r="D35" s="103" t="str">
        <f>IFERROR(VLOOKUP(B35,'KAYIT LİSTESİ'!$B$4:$H$1097,4,0)," ")</f>
        <v xml:space="preserve"> </v>
      </c>
      <c r="E35" s="206" t="str">
        <f>IFERROR(VLOOKUP(B35,'KAYIT LİSTESİ'!$B$4:$H$1097,5,0)," ")</f>
        <v xml:space="preserve"> </v>
      </c>
      <c r="F35" s="206" t="str">
        <f>IFERROR(VLOOKUP(B35,'KAYIT LİSTESİ'!$B$4:$H$1097,6,0)," ")</f>
        <v xml:space="preserve"> </v>
      </c>
      <c r="G35" s="192"/>
      <c r="H35" s="192"/>
      <c r="I35" s="192"/>
      <c r="J35" s="248"/>
      <c r="K35" s="335" t="str">
        <f t="shared" si="0"/>
        <v/>
      </c>
      <c r="L35" s="332" t="str">
        <f>IF(LEN(K35)&gt;0,VLOOKUP(K35,PUAN!$G$5:$H$110,2)-IF(COUNTIF(PUAN!$G$5:$H$110,K35)=0,0,0),"")</f>
        <v/>
      </c>
      <c r="M35" s="449"/>
      <c r="P35" s="301">
        <v>253</v>
      </c>
      <c r="Q35" s="296">
        <v>37</v>
      </c>
      <c r="Z35" s="353"/>
    </row>
    <row r="36" spans="1:26" s="89" customFormat="1" ht="24" hidden="1" customHeight="1">
      <c r="A36" s="100"/>
      <c r="B36" s="101" t="s">
        <v>185</v>
      </c>
      <c r="C36" s="102" t="str">
        <f>IFERROR(VLOOKUP(B36,'KAYIT LİSTESİ'!$B$4:$H$1097,3,0)," ")</f>
        <v xml:space="preserve"> </v>
      </c>
      <c r="D36" s="103" t="str">
        <f>IFERROR(VLOOKUP(B36,'KAYIT LİSTESİ'!$B$4:$H$1097,4,0)," ")</f>
        <v xml:space="preserve"> </v>
      </c>
      <c r="E36" s="206" t="str">
        <f>IFERROR(VLOOKUP(B36,'KAYIT LİSTESİ'!$B$4:$H$1097,5,0)," ")</f>
        <v xml:space="preserve"> </v>
      </c>
      <c r="F36" s="206" t="str">
        <f>IFERROR(VLOOKUP(B36,'KAYIT LİSTESİ'!$B$4:$H$1097,6,0)," ")</f>
        <v xml:space="preserve"> </v>
      </c>
      <c r="G36" s="192"/>
      <c r="H36" s="192"/>
      <c r="I36" s="192"/>
      <c r="J36" s="248"/>
      <c r="K36" s="335" t="str">
        <f t="shared" si="0"/>
        <v/>
      </c>
      <c r="L36" s="332" t="str">
        <f>IF(LEN(K36)&gt;0,VLOOKUP(K36,PUAN!$G$5:$H$110,2)-IF(COUNTIF(PUAN!$G$5:$H$110,K36)=0,0,0),"")</f>
        <v/>
      </c>
      <c r="M36" s="449"/>
      <c r="P36" s="301">
        <v>254</v>
      </c>
      <c r="Q36" s="296">
        <v>39</v>
      </c>
      <c r="Z36" s="353"/>
    </row>
    <row r="37" spans="1:26" s="89" customFormat="1" ht="24" hidden="1" customHeight="1">
      <c r="A37" s="100"/>
      <c r="B37" s="101" t="s">
        <v>186</v>
      </c>
      <c r="C37" s="102" t="str">
        <f>IFERROR(VLOOKUP(B37,'KAYIT LİSTESİ'!$B$4:$H$1097,3,0)," ")</f>
        <v xml:space="preserve"> </v>
      </c>
      <c r="D37" s="103" t="str">
        <f>IFERROR(VLOOKUP(B37,'KAYIT LİSTESİ'!$B$4:$H$1097,4,0)," ")</f>
        <v xml:space="preserve"> </v>
      </c>
      <c r="E37" s="206" t="str">
        <f>IFERROR(VLOOKUP(B37,'KAYIT LİSTESİ'!$B$4:$H$1097,5,0)," ")</f>
        <v xml:space="preserve"> </v>
      </c>
      <c r="F37" s="206" t="str">
        <f>IFERROR(VLOOKUP(B37,'KAYIT LİSTESİ'!$B$4:$H$1097,6,0)," ")</f>
        <v xml:space="preserve"> </v>
      </c>
      <c r="G37" s="192"/>
      <c r="H37" s="192"/>
      <c r="I37" s="192"/>
      <c r="J37" s="248"/>
      <c r="K37" s="335" t="str">
        <f t="shared" si="0"/>
        <v/>
      </c>
      <c r="L37" s="332" t="str">
        <f>IF(LEN(K37)&gt;0,VLOOKUP(K37,PUAN!$G$5:$H$110,2)-IF(COUNTIF(PUAN!$G$5:$H$110,K37)=0,0,0),"")</f>
        <v/>
      </c>
      <c r="M37" s="449"/>
      <c r="P37" s="301">
        <v>255</v>
      </c>
      <c r="Q37" s="296">
        <v>40</v>
      </c>
      <c r="Z37" s="353"/>
    </row>
    <row r="38" spans="1:26" s="89" customFormat="1" ht="24" hidden="1" customHeight="1">
      <c r="A38" s="100"/>
      <c r="B38" s="101" t="s">
        <v>187</v>
      </c>
      <c r="C38" s="102" t="str">
        <f>IFERROR(VLOOKUP(B38,'KAYIT LİSTESİ'!$B$4:$H$1097,3,0)," ")</f>
        <v xml:space="preserve"> </v>
      </c>
      <c r="D38" s="103" t="str">
        <f>IFERROR(VLOOKUP(B38,'KAYIT LİSTESİ'!$B$4:$H$1097,4,0)," ")</f>
        <v xml:space="preserve"> </v>
      </c>
      <c r="E38" s="206" t="str">
        <f>IFERROR(VLOOKUP(B38,'KAYIT LİSTESİ'!$B$4:$H$1097,5,0)," ")</f>
        <v xml:space="preserve"> </v>
      </c>
      <c r="F38" s="206" t="str">
        <f>IFERROR(VLOOKUP(B38,'KAYIT LİSTESİ'!$B$4:$H$1097,6,0)," ")</f>
        <v xml:space="preserve"> </v>
      </c>
      <c r="G38" s="192"/>
      <c r="H38" s="192"/>
      <c r="I38" s="192"/>
      <c r="J38" s="248"/>
      <c r="K38" s="335" t="str">
        <f t="shared" si="0"/>
        <v/>
      </c>
      <c r="L38" s="332" t="str">
        <f>IF(LEN(K38)&gt;0,VLOOKUP(K38,PUAN!$G$5:$H$110,2)-IF(COUNTIF(PUAN!$G$5:$H$110,K38)=0,0,0),"")</f>
        <v/>
      </c>
      <c r="M38" s="449"/>
      <c r="P38" s="301">
        <v>256</v>
      </c>
      <c r="Q38" s="296">
        <v>41</v>
      </c>
      <c r="Z38" s="353"/>
    </row>
    <row r="39" spans="1:26" s="89" customFormat="1" ht="24" hidden="1" customHeight="1">
      <c r="A39" s="100"/>
      <c r="B39" s="101" t="s">
        <v>188</v>
      </c>
      <c r="C39" s="102" t="str">
        <f>IFERROR(VLOOKUP(B39,'KAYIT LİSTESİ'!$B$4:$H$1097,3,0)," ")</f>
        <v xml:space="preserve"> </v>
      </c>
      <c r="D39" s="103" t="str">
        <f>IFERROR(VLOOKUP(B39,'KAYIT LİSTESİ'!$B$4:$H$1097,4,0)," ")</f>
        <v xml:space="preserve"> </v>
      </c>
      <c r="E39" s="206" t="str">
        <f>IFERROR(VLOOKUP(B39,'KAYIT LİSTESİ'!$B$4:$H$1097,5,0)," ")</f>
        <v xml:space="preserve"> </v>
      </c>
      <c r="F39" s="206" t="str">
        <f>IFERROR(VLOOKUP(B39,'KAYIT LİSTESİ'!$B$4:$H$1097,6,0)," ")</f>
        <v xml:space="preserve"> </v>
      </c>
      <c r="G39" s="192"/>
      <c r="H39" s="192"/>
      <c r="I39" s="192"/>
      <c r="J39" s="248"/>
      <c r="K39" s="335" t="str">
        <f t="shared" si="0"/>
        <v/>
      </c>
      <c r="L39" s="332" t="str">
        <f>IF(LEN(K39)&gt;0,VLOOKUP(K39,PUAN!$G$5:$H$110,2)-IF(COUNTIF(PUAN!$G$5:$H$110,K39)=0,0,0),"")</f>
        <v/>
      </c>
      <c r="M39" s="449"/>
      <c r="P39" s="301">
        <v>257</v>
      </c>
      <c r="Q39" s="296">
        <v>43</v>
      </c>
      <c r="Z39" s="353"/>
    </row>
    <row r="40" spans="1:26" s="89" customFormat="1" ht="24" hidden="1" customHeight="1">
      <c r="A40" s="100"/>
      <c r="B40" s="101" t="s">
        <v>189</v>
      </c>
      <c r="C40" s="102" t="str">
        <f>IFERROR(VLOOKUP(B40,'KAYIT LİSTESİ'!$B$4:$H$1097,3,0)," ")</f>
        <v xml:space="preserve"> </v>
      </c>
      <c r="D40" s="103" t="str">
        <f>IFERROR(VLOOKUP(B40,'KAYIT LİSTESİ'!$B$4:$H$1097,4,0)," ")</f>
        <v xml:space="preserve"> </v>
      </c>
      <c r="E40" s="206" t="str">
        <f>IFERROR(VLOOKUP(B40,'KAYIT LİSTESİ'!$B$4:$H$1097,5,0)," ")</f>
        <v xml:space="preserve"> </v>
      </c>
      <c r="F40" s="206" t="str">
        <f>IFERROR(VLOOKUP(B40,'KAYIT LİSTESİ'!$B$4:$H$1097,6,0)," ")</f>
        <v xml:space="preserve"> </v>
      </c>
      <c r="G40" s="192"/>
      <c r="H40" s="192"/>
      <c r="I40" s="192"/>
      <c r="J40" s="248"/>
      <c r="K40" s="335" t="str">
        <f t="shared" si="0"/>
        <v/>
      </c>
      <c r="L40" s="332" t="str">
        <f>IF(LEN(K40)&gt;0,VLOOKUP(K40,PUAN!$G$5:$H$110,2)-IF(COUNTIF(PUAN!$G$5:$H$110,K40)=0,0,0),"")</f>
        <v/>
      </c>
      <c r="M40" s="449"/>
      <c r="P40" s="301">
        <v>258</v>
      </c>
      <c r="Q40" s="296">
        <v>44</v>
      </c>
      <c r="Z40" s="353"/>
    </row>
    <row r="41" spans="1:26" s="89" customFormat="1" ht="24" hidden="1" customHeight="1">
      <c r="A41" s="100"/>
      <c r="B41" s="101" t="s">
        <v>190</v>
      </c>
      <c r="C41" s="102" t="str">
        <f>IFERROR(VLOOKUP(B41,'KAYIT LİSTESİ'!$B$4:$H$1097,3,0)," ")</f>
        <v xml:space="preserve"> </v>
      </c>
      <c r="D41" s="103" t="str">
        <f>IFERROR(VLOOKUP(B41,'KAYIT LİSTESİ'!$B$4:$H$1097,4,0)," ")</f>
        <v xml:space="preserve"> </v>
      </c>
      <c r="E41" s="206" t="str">
        <f>IFERROR(VLOOKUP(B41,'KAYIT LİSTESİ'!$B$4:$H$1097,5,0)," ")</f>
        <v xml:space="preserve"> </v>
      </c>
      <c r="F41" s="206" t="str">
        <f>IFERROR(VLOOKUP(B41,'KAYIT LİSTESİ'!$B$4:$H$1097,6,0)," ")</f>
        <v xml:space="preserve"> </v>
      </c>
      <c r="G41" s="192"/>
      <c r="H41" s="192"/>
      <c r="I41" s="192"/>
      <c r="J41" s="248"/>
      <c r="K41" s="335" t="str">
        <f t="shared" si="0"/>
        <v/>
      </c>
      <c r="L41" s="332" t="str">
        <f>IF(LEN(K41)&gt;0,VLOOKUP(K41,PUAN!$G$5:$H$110,2)-IF(COUNTIF(PUAN!$G$5:$H$110,K41)=0,0,0),"")</f>
        <v/>
      </c>
      <c r="M41" s="449"/>
      <c r="P41" s="301">
        <v>259</v>
      </c>
      <c r="Q41" s="296">
        <v>45</v>
      </c>
      <c r="Z41" s="353"/>
    </row>
    <row r="42" spans="1:26" s="89" customFormat="1" ht="24" hidden="1" customHeight="1">
      <c r="A42" s="100"/>
      <c r="B42" s="101" t="s">
        <v>191</v>
      </c>
      <c r="C42" s="102" t="str">
        <f>IFERROR(VLOOKUP(B42,'KAYIT LİSTESİ'!$B$4:$H$1097,3,0)," ")</f>
        <v xml:space="preserve"> </v>
      </c>
      <c r="D42" s="103" t="str">
        <f>IFERROR(VLOOKUP(B42,'KAYIT LİSTESİ'!$B$4:$H$1097,4,0)," ")</f>
        <v xml:space="preserve"> </v>
      </c>
      <c r="E42" s="206" t="str">
        <f>IFERROR(VLOOKUP(B42,'KAYIT LİSTESİ'!$B$4:$H$1097,5,0)," ")</f>
        <v xml:space="preserve"> </v>
      </c>
      <c r="F42" s="206" t="str">
        <f>IFERROR(VLOOKUP(B42,'KAYIT LİSTESİ'!$B$4:$H$1097,6,0)," ")</f>
        <v xml:space="preserve"> </v>
      </c>
      <c r="G42" s="192"/>
      <c r="H42" s="192"/>
      <c r="I42" s="192"/>
      <c r="J42" s="248"/>
      <c r="K42" s="335" t="str">
        <f t="shared" si="0"/>
        <v/>
      </c>
      <c r="L42" s="332" t="str">
        <f>IF(LEN(K42)&gt;0,VLOOKUP(K42,PUAN!$G$5:$H$110,2)-IF(COUNTIF(PUAN!$G$5:$H$110,K42)=0,0,0),"")</f>
        <v/>
      </c>
      <c r="M42" s="449"/>
      <c r="P42" s="301">
        <v>260</v>
      </c>
      <c r="Q42" s="296">
        <v>46</v>
      </c>
      <c r="Z42" s="353"/>
    </row>
    <row r="43" spans="1:26" s="89" customFormat="1" ht="24" hidden="1" customHeight="1">
      <c r="A43" s="100"/>
      <c r="B43" s="101" t="s">
        <v>192</v>
      </c>
      <c r="C43" s="102" t="str">
        <f>IFERROR(VLOOKUP(B43,'KAYIT LİSTESİ'!$B$4:$H$1097,3,0)," ")</f>
        <v xml:space="preserve"> </v>
      </c>
      <c r="D43" s="103" t="str">
        <f>IFERROR(VLOOKUP(B43,'KAYIT LİSTESİ'!$B$4:$H$1097,4,0)," ")</f>
        <v xml:space="preserve"> </v>
      </c>
      <c r="E43" s="206" t="str">
        <f>IFERROR(VLOOKUP(B43,'KAYIT LİSTESİ'!$B$4:$H$1097,5,0)," ")</f>
        <v xml:space="preserve"> </v>
      </c>
      <c r="F43" s="206" t="str">
        <f>IFERROR(VLOOKUP(B43,'KAYIT LİSTESİ'!$B$4:$H$1097,6,0)," ")</f>
        <v xml:space="preserve"> </v>
      </c>
      <c r="G43" s="192"/>
      <c r="H43" s="192"/>
      <c r="I43" s="192"/>
      <c r="J43" s="248"/>
      <c r="K43" s="335" t="str">
        <f t="shared" si="0"/>
        <v/>
      </c>
      <c r="L43" s="332" t="str">
        <f>IF(LEN(K43)&gt;0,VLOOKUP(K43,PUAN!$G$5:$H$110,2)-IF(COUNTIF(PUAN!$G$5:$H$110,K43)=0,0,0),"")</f>
        <v/>
      </c>
      <c r="M43" s="449"/>
      <c r="P43" s="301">
        <v>261</v>
      </c>
      <c r="Q43" s="296">
        <v>48</v>
      </c>
      <c r="Z43" s="353"/>
    </row>
    <row r="44" spans="1:26" s="89" customFormat="1" ht="24" hidden="1" customHeight="1">
      <c r="A44" s="100"/>
      <c r="B44" s="101" t="s">
        <v>193</v>
      </c>
      <c r="C44" s="102" t="str">
        <f>IFERROR(VLOOKUP(B44,'KAYIT LİSTESİ'!$B$4:$H$1097,3,0)," ")</f>
        <v xml:space="preserve"> </v>
      </c>
      <c r="D44" s="103" t="str">
        <f>IFERROR(VLOOKUP(B44,'KAYIT LİSTESİ'!$B$4:$H$1097,4,0)," ")</f>
        <v xml:space="preserve"> </v>
      </c>
      <c r="E44" s="206" t="str">
        <f>IFERROR(VLOOKUP(B44,'KAYIT LİSTESİ'!$B$4:$H$1097,5,0)," ")</f>
        <v xml:space="preserve"> </v>
      </c>
      <c r="F44" s="206" t="str">
        <f>IFERROR(VLOOKUP(B44,'KAYIT LİSTESİ'!$B$4:$H$1097,6,0)," ")</f>
        <v xml:space="preserve"> </v>
      </c>
      <c r="G44" s="192"/>
      <c r="H44" s="192"/>
      <c r="I44" s="192"/>
      <c r="J44" s="248"/>
      <c r="K44" s="335" t="str">
        <f t="shared" si="0"/>
        <v/>
      </c>
      <c r="L44" s="332" t="str">
        <f>IF(LEN(K44)&gt;0,VLOOKUP(K44,PUAN!$G$5:$H$110,2)-IF(COUNTIF(PUAN!$G$5:$H$110,K44)=0,0,0),"")</f>
        <v/>
      </c>
      <c r="M44" s="449"/>
      <c r="P44" s="301">
        <v>262</v>
      </c>
      <c r="Q44" s="296">
        <v>49</v>
      </c>
      <c r="Z44" s="353"/>
    </row>
    <row r="45" spans="1:26" s="89" customFormat="1" ht="24" hidden="1" customHeight="1">
      <c r="A45" s="100"/>
      <c r="B45" s="101" t="s">
        <v>194</v>
      </c>
      <c r="C45" s="102" t="str">
        <f>IFERROR(VLOOKUP(B45,'KAYIT LİSTESİ'!$B$4:$H$1097,3,0)," ")</f>
        <v xml:space="preserve"> </v>
      </c>
      <c r="D45" s="103" t="str">
        <f>IFERROR(VLOOKUP(B45,'KAYIT LİSTESİ'!$B$4:$H$1097,4,0)," ")</f>
        <v xml:space="preserve"> </v>
      </c>
      <c r="E45" s="206" t="str">
        <f>IFERROR(VLOOKUP(B45,'KAYIT LİSTESİ'!$B$4:$H$1097,5,0)," ")</f>
        <v xml:space="preserve"> </v>
      </c>
      <c r="F45" s="206" t="str">
        <f>IFERROR(VLOOKUP(B45,'KAYIT LİSTESİ'!$B$4:$H$1097,6,0)," ")</f>
        <v xml:space="preserve"> </v>
      </c>
      <c r="G45" s="192"/>
      <c r="H45" s="192"/>
      <c r="I45" s="192"/>
      <c r="J45" s="248"/>
      <c r="K45" s="335" t="str">
        <f t="shared" si="0"/>
        <v/>
      </c>
      <c r="L45" s="332" t="str">
        <f>IF(LEN(K45)&gt;0,VLOOKUP(K45,PUAN!$G$5:$H$110,2)-IF(COUNTIF(PUAN!$G$5:$H$110,K45)=0,0,0),"")</f>
        <v/>
      </c>
      <c r="M45" s="449"/>
      <c r="P45" s="301">
        <v>263</v>
      </c>
      <c r="Q45" s="296">
        <v>50</v>
      </c>
      <c r="Z45" s="353"/>
    </row>
    <row r="46" spans="1:26" s="89" customFormat="1" ht="24" hidden="1" customHeight="1">
      <c r="A46" s="100"/>
      <c r="B46" s="101" t="s">
        <v>195</v>
      </c>
      <c r="C46" s="102" t="str">
        <f>IFERROR(VLOOKUP(B46,'KAYIT LİSTESİ'!$B$4:$H$1097,3,0)," ")</f>
        <v xml:space="preserve"> </v>
      </c>
      <c r="D46" s="103" t="str">
        <f>IFERROR(VLOOKUP(B46,'KAYIT LİSTESİ'!$B$4:$H$1097,4,0)," ")</f>
        <v xml:space="preserve"> </v>
      </c>
      <c r="E46" s="206" t="str">
        <f>IFERROR(VLOOKUP(B46,'KAYIT LİSTESİ'!$B$4:$H$1097,5,0)," ")</f>
        <v xml:space="preserve"> </v>
      </c>
      <c r="F46" s="206" t="str">
        <f>IFERROR(VLOOKUP(B46,'KAYIT LİSTESİ'!$B$4:$H$1097,6,0)," ")</f>
        <v xml:space="preserve"> </v>
      </c>
      <c r="G46" s="192"/>
      <c r="H46" s="192"/>
      <c r="I46" s="192"/>
      <c r="J46" s="248"/>
      <c r="K46" s="335" t="str">
        <f t="shared" si="0"/>
        <v/>
      </c>
      <c r="L46" s="332" t="str">
        <f>IF(LEN(K46)&gt;0,VLOOKUP(K46,PUAN!$G$5:$H$110,2)-IF(COUNTIF(PUAN!$G$5:$H$110,K46)=0,0,0),"")</f>
        <v/>
      </c>
      <c r="M46" s="449"/>
      <c r="P46" s="301">
        <v>264</v>
      </c>
      <c r="Q46" s="296">
        <v>52</v>
      </c>
      <c r="Z46" s="353"/>
    </row>
    <row r="47" spans="1:26" s="89" customFormat="1" ht="24" hidden="1" customHeight="1">
      <c r="A47" s="100"/>
      <c r="B47" s="101" t="s">
        <v>196</v>
      </c>
      <c r="C47" s="102" t="str">
        <f>IFERROR(VLOOKUP(B47,'KAYIT LİSTESİ'!$B$4:$H$1097,3,0)," ")</f>
        <v xml:space="preserve"> </v>
      </c>
      <c r="D47" s="103" t="str">
        <f>IFERROR(VLOOKUP(B47,'KAYIT LİSTESİ'!$B$4:$H$1097,4,0)," ")</f>
        <v xml:space="preserve"> </v>
      </c>
      <c r="E47" s="206" t="str">
        <f>IFERROR(VLOOKUP(B47,'KAYIT LİSTESİ'!$B$4:$H$1097,5,0)," ")</f>
        <v xml:space="preserve"> </v>
      </c>
      <c r="F47" s="206" t="str">
        <f>IFERROR(VLOOKUP(B47,'KAYIT LİSTESİ'!$B$4:$H$1097,6,0)," ")</f>
        <v xml:space="preserve"> </v>
      </c>
      <c r="G47" s="192"/>
      <c r="H47" s="192"/>
      <c r="I47" s="192"/>
      <c r="J47" s="248"/>
      <c r="K47" s="335" t="str">
        <f t="shared" si="0"/>
        <v/>
      </c>
      <c r="L47" s="332" t="str">
        <f>IF(LEN(K47)&gt;0,VLOOKUP(K47,PUAN!$G$5:$H$110,2)-IF(COUNTIF(PUAN!$G$5:$H$110,K47)=0,0,0),"")</f>
        <v/>
      </c>
      <c r="M47" s="449"/>
      <c r="P47" s="301">
        <v>265</v>
      </c>
      <c r="Q47" s="296">
        <v>53</v>
      </c>
      <c r="Z47" s="353"/>
    </row>
    <row r="48" spans="1:26" s="92" customFormat="1" ht="3" customHeight="1">
      <c r="A48" s="90"/>
      <c r="B48" s="90"/>
      <c r="C48" s="90"/>
      <c r="D48" s="91"/>
      <c r="E48" s="90"/>
      <c r="K48" s="93"/>
      <c r="L48" s="90"/>
      <c r="M48" s="445"/>
      <c r="P48" s="301">
        <v>266</v>
      </c>
      <c r="Q48" s="296">
        <v>55</v>
      </c>
    </row>
    <row r="49" spans="1:17" s="92" customFormat="1" ht="18.75" customHeight="1">
      <c r="A49" s="566" t="s">
        <v>4</v>
      </c>
      <c r="B49" s="566"/>
      <c r="C49" s="566"/>
      <c r="D49" s="566"/>
      <c r="E49" s="94" t="s">
        <v>0</v>
      </c>
      <c r="F49" s="94" t="s">
        <v>1</v>
      </c>
      <c r="G49" s="567" t="s">
        <v>2</v>
      </c>
      <c r="H49" s="567"/>
      <c r="I49" s="567"/>
      <c r="J49" s="567"/>
      <c r="K49" s="567" t="s">
        <v>3</v>
      </c>
      <c r="L49" s="567"/>
      <c r="M49" s="445"/>
      <c r="P49" s="301">
        <v>267</v>
      </c>
      <c r="Q49" s="296">
        <v>56</v>
      </c>
    </row>
    <row r="50" spans="1:17">
      <c r="P50" s="301">
        <v>268</v>
      </c>
      <c r="Q50" s="296">
        <v>57</v>
      </c>
    </row>
    <row r="51" spans="1:17">
      <c r="P51" s="301">
        <v>269</v>
      </c>
      <c r="Q51" s="296">
        <v>59</v>
      </c>
    </row>
    <row r="52" spans="1:17">
      <c r="P52" s="301">
        <v>270</v>
      </c>
      <c r="Q52" s="296">
        <v>60</v>
      </c>
    </row>
    <row r="53" spans="1:17">
      <c r="P53" s="301">
        <v>271</v>
      </c>
      <c r="Q53" s="296">
        <v>62</v>
      </c>
    </row>
    <row r="54" spans="1:17">
      <c r="P54" s="301">
        <v>272</v>
      </c>
      <c r="Q54" s="296">
        <v>63</v>
      </c>
    </row>
    <row r="55" spans="1:17">
      <c r="P55" s="301">
        <v>273</v>
      </c>
      <c r="Q55" s="296">
        <v>65</v>
      </c>
    </row>
    <row r="56" spans="1:17">
      <c r="P56" s="301">
        <v>274</v>
      </c>
      <c r="Q56" s="296">
        <v>66</v>
      </c>
    </row>
    <row r="57" spans="1:17">
      <c r="P57" s="301">
        <v>275</v>
      </c>
      <c r="Q57" s="296">
        <v>67</v>
      </c>
    </row>
    <row r="58" spans="1:17">
      <c r="P58" s="301">
        <v>276</v>
      </c>
      <c r="Q58" s="296">
        <v>69</v>
      </c>
    </row>
    <row r="59" spans="1:17">
      <c r="P59" s="301">
        <v>277</v>
      </c>
      <c r="Q59" s="296">
        <v>70</v>
      </c>
    </row>
    <row r="60" spans="1:17">
      <c r="P60" s="301">
        <v>278</v>
      </c>
      <c r="Q60" s="296">
        <v>72</v>
      </c>
    </row>
    <row r="61" spans="1:17">
      <c r="P61" s="301">
        <v>279</v>
      </c>
      <c r="Q61" s="296">
        <v>73</v>
      </c>
    </row>
    <row r="62" spans="1:17">
      <c r="P62" s="301">
        <v>280</v>
      </c>
      <c r="Q62" s="296">
        <v>75</v>
      </c>
    </row>
    <row r="63" spans="1:17">
      <c r="P63" s="301">
        <v>281</v>
      </c>
      <c r="Q63" s="296">
        <v>76</v>
      </c>
    </row>
    <row r="64" spans="1:17">
      <c r="P64" s="301">
        <v>282</v>
      </c>
      <c r="Q64" s="296">
        <v>78</v>
      </c>
    </row>
    <row r="65" spans="16:17">
      <c r="P65" s="301">
        <v>283</v>
      </c>
      <c r="Q65" s="296">
        <v>80</v>
      </c>
    </row>
    <row r="66" spans="16:17">
      <c r="P66" s="301">
        <v>284</v>
      </c>
      <c r="Q66" s="296">
        <v>81</v>
      </c>
    </row>
    <row r="67" spans="16:17">
      <c r="P67" s="301">
        <v>285</v>
      </c>
      <c r="Q67" s="296">
        <v>83</v>
      </c>
    </row>
    <row r="68" spans="16:17">
      <c r="P68" s="301">
        <v>286</v>
      </c>
      <c r="Q68" s="296">
        <v>84</v>
      </c>
    </row>
    <row r="69" spans="16:17">
      <c r="P69" s="301">
        <v>287</v>
      </c>
      <c r="Q69" s="296">
        <v>86</v>
      </c>
    </row>
    <row r="70" spans="16:17">
      <c r="P70" s="301">
        <v>288</v>
      </c>
      <c r="Q70" s="296">
        <v>87</v>
      </c>
    </row>
    <row r="71" spans="16:17">
      <c r="P71" s="301">
        <v>289</v>
      </c>
      <c r="Q71" s="296">
        <v>89</v>
      </c>
    </row>
    <row r="72" spans="16:17">
      <c r="P72" s="301">
        <v>290</v>
      </c>
      <c r="Q72" s="296">
        <v>91</v>
      </c>
    </row>
    <row r="73" spans="16:17">
      <c r="P73" s="301">
        <v>291</v>
      </c>
      <c r="Q73" s="296">
        <v>92</v>
      </c>
    </row>
    <row r="74" spans="16:17">
      <c r="P74" s="301">
        <v>292</v>
      </c>
      <c r="Q74" s="296">
        <v>94</v>
      </c>
    </row>
    <row r="75" spans="16:17">
      <c r="P75" s="301">
        <v>293</v>
      </c>
      <c r="Q75" s="296">
        <v>95</v>
      </c>
    </row>
    <row r="76" spans="16:17">
      <c r="P76" s="301">
        <v>294</v>
      </c>
      <c r="Q76" s="296">
        <v>97</v>
      </c>
    </row>
    <row r="77" spans="16:17">
      <c r="P77" s="301">
        <v>295</v>
      </c>
      <c r="Q77" s="296">
        <v>99</v>
      </c>
    </row>
    <row r="78" spans="16:17">
      <c r="P78" s="301">
        <v>296</v>
      </c>
      <c r="Q78" s="296">
        <v>100</v>
      </c>
    </row>
    <row r="79" spans="16:17">
      <c r="P79" s="301">
        <v>297</v>
      </c>
      <c r="Q79" s="296">
        <v>102</v>
      </c>
    </row>
    <row r="80" spans="16:17">
      <c r="P80" s="301">
        <v>298</v>
      </c>
      <c r="Q80" s="296">
        <v>104</v>
      </c>
    </row>
    <row r="81" spans="16:17">
      <c r="P81" s="301">
        <v>299</v>
      </c>
      <c r="Q81" s="296">
        <v>105</v>
      </c>
    </row>
    <row r="82" spans="16:17">
      <c r="P82" s="301">
        <v>300</v>
      </c>
      <c r="Q82" s="296">
        <v>107</v>
      </c>
    </row>
    <row r="83" spans="16:17">
      <c r="P83" s="301">
        <v>301</v>
      </c>
      <c r="Q83" s="296">
        <v>109</v>
      </c>
    </row>
    <row r="84" spans="16:17">
      <c r="P84" s="301">
        <v>302</v>
      </c>
      <c r="Q84" s="296">
        <v>110</v>
      </c>
    </row>
    <row r="85" spans="16:17">
      <c r="P85" s="301">
        <v>303</v>
      </c>
      <c r="Q85" s="296">
        <v>112</v>
      </c>
    </row>
    <row r="86" spans="16:17">
      <c r="P86" s="301">
        <v>304</v>
      </c>
      <c r="Q86" s="296">
        <v>114</v>
      </c>
    </row>
    <row r="87" spans="16:17">
      <c r="P87" s="301">
        <v>305</v>
      </c>
      <c r="Q87" s="296">
        <v>116</v>
      </c>
    </row>
    <row r="88" spans="16:17">
      <c r="P88" s="301">
        <v>306</v>
      </c>
      <c r="Q88" s="296">
        <v>117</v>
      </c>
    </row>
    <row r="89" spans="16:17">
      <c r="P89" s="301">
        <v>307</v>
      </c>
      <c r="Q89" s="296">
        <v>119</v>
      </c>
    </row>
    <row r="90" spans="16:17">
      <c r="P90" s="301">
        <v>308</v>
      </c>
      <c r="Q90" s="296">
        <v>121</v>
      </c>
    </row>
    <row r="91" spans="16:17">
      <c r="P91" s="301">
        <v>309</v>
      </c>
      <c r="Q91" s="296">
        <v>122</v>
      </c>
    </row>
    <row r="92" spans="16:17">
      <c r="P92" s="301">
        <v>310</v>
      </c>
      <c r="Q92" s="296">
        <v>124</v>
      </c>
    </row>
    <row r="93" spans="16:17">
      <c r="P93" s="301">
        <v>311</v>
      </c>
      <c r="Q93" s="296">
        <v>126</v>
      </c>
    </row>
    <row r="94" spans="16:17">
      <c r="P94" s="301">
        <v>312</v>
      </c>
      <c r="Q94" s="296">
        <v>128</v>
      </c>
    </row>
    <row r="95" spans="16:17">
      <c r="P95" s="301">
        <v>313</v>
      </c>
      <c r="Q95" s="296">
        <v>130</v>
      </c>
    </row>
    <row r="96" spans="16:17">
      <c r="P96" s="301">
        <v>314</v>
      </c>
      <c r="Q96" s="296">
        <v>131</v>
      </c>
    </row>
    <row r="97" spans="16:17">
      <c r="P97" s="301">
        <v>315</v>
      </c>
      <c r="Q97" s="296">
        <v>133</v>
      </c>
    </row>
    <row r="98" spans="16:17">
      <c r="P98" s="301">
        <v>316</v>
      </c>
      <c r="Q98" s="296">
        <v>135</v>
      </c>
    </row>
    <row r="99" spans="16:17">
      <c r="P99" s="301">
        <v>317</v>
      </c>
      <c r="Q99" s="296">
        <v>137</v>
      </c>
    </row>
    <row r="100" spans="16:17">
      <c r="P100" s="301">
        <v>318</v>
      </c>
      <c r="Q100" s="296">
        <v>139</v>
      </c>
    </row>
    <row r="101" spans="16:17">
      <c r="P101" s="301">
        <v>319</v>
      </c>
      <c r="Q101" s="296">
        <v>140</v>
      </c>
    </row>
    <row r="102" spans="16:17">
      <c r="P102" s="301">
        <v>320</v>
      </c>
      <c r="Q102" s="296">
        <v>142</v>
      </c>
    </row>
    <row r="103" spans="16:17">
      <c r="P103" s="301">
        <v>321</v>
      </c>
      <c r="Q103" s="296">
        <v>144</v>
      </c>
    </row>
    <row r="104" spans="16:17">
      <c r="P104" s="301">
        <v>322</v>
      </c>
      <c r="Q104" s="296">
        <v>146</v>
      </c>
    </row>
    <row r="105" spans="16:17">
      <c r="P105" s="301">
        <v>323</v>
      </c>
      <c r="Q105" s="296">
        <v>148</v>
      </c>
    </row>
    <row r="106" spans="16:17">
      <c r="P106" s="301">
        <v>324</v>
      </c>
      <c r="Q106" s="296">
        <v>150</v>
      </c>
    </row>
    <row r="107" spans="16:17">
      <c r="P107" s="301">
        <v>325</v>
      </c>
      <c r="Q107" s="296">
        <v>151</v>
      </c>
    </row>
    <row r="108" spans="16:17">
      <c r="P108" s="301">
        <v>326</v>
      </c>
      <c r="Q108" s="296">
        <v>153</v>
      </c>
    </row>
    <row r="109" spans="16:17">
      <c r="P109" s="301">
        <v>327</v>
      </c>
      <c r="Q109" s="296">
        <v>155</v>
      </c>
    </row>
    <row r="110" spans="16:17">
      <c r="P110" s="301">
        <v>328</v>
      </c>
      <c r="Q110" s="296">
        <v>157</v>
      </c>
    </row>
    <row r="111" spans="16:17">
      <c r="P111" s="301">
        <v>329</v>
      </c>
      <c r="Q111" s="296">
        <v>159</v>
      </c>
    </row>
    <row r="112" spans="16:17">
      <c r="P112" s="301">
        <v>330</v>
      </c>
      <c r="Q112" s="296">
        <v>161</v>
      </c>
    </row>
    <row r="113" spans="16:17">
      <c r="P113" s="301">
        <v>331</v>
      </c>
      <c r="Q113" s="296">
        <v>163</v>
      </c>
    </row>
    <row r="114" spans="16:17">
      <c r="P114" s="301">
        <v>332</v>
      </c>
      <c r="Q114" s="296">
        <v>165</v>
      </c>
    </row>
    <row r="115" spans="16:17">
      <c r="P115" s="301">
        <v>333</v>
      </c>
      <c r="Q115" s="296">
        <v>167</v>
      </c>
    </row>
    <row r="116" spans="16:17">
      <c r="P116" s="301">
        <v>334</v>
      </c>
      <c r="Q116" s="296">
        <v>168</v>
      </c>
    </row>
    <row r="117" spans="16:17">
      <c r="P117" s="301">
        <v>335</v>
      </c>
      <c r="Q117" s="296">
        <v>170</v>
      </c>
    </row>
    <row r="118" spans="16:17">
      <c r="P118" s="301">
        <v>336</v>
      </c>
      <c r="Q118" s="296">
        <v>172</v>
      </c>
    </row>
    <row r="119" spans="16:17">
      <c r="P119" s="301">
        <v>337</v>
      </c>
      <c r="Q119" s="296">
        <v>174</v>
      </c>
    </row>
    <row r="120" spans="16:17">
      <c r="P120" s="301">
        <v>338</v>
      </c>
      <c r="Q120" s="296">
        <v>176</v>
      </c>
    </row>
    <row r="121" spans="16:17">
      <c r="P121" s="301">
        <v>339</v>
      </c>
      <c r="Q121" s="296">
        <v>178</v>
      </c>
    </row>
    <row r="122" spans="16:17">
      <c r="P122" s="301">
        <v>340</v>
      </c>
      <c r="Q122" s="296">
        <v>180</v>
      </c>
    </row>
    <row r="123" spans="16:17">
      <c r="P123" s="301">
        <v>341</v>
      </c>
      <c r="Q123" s="296">
        <v>182</v>
      </c>
    </row>
    <row r="124" spans="16:17">
      <c r="P124" s="301">
        <v>342</v>
      </c>
      <c r="Q124" s="296">
        <v>184</v>
      </c>
    </row>
    <row r="125" spans="16:17">
      <c r="P125" s="301">
        <v>343</v>
      </c>
      <c r="Q125" s="296">
        <v>186</v>
      </c>
    </row>
    <row r="126" spans="16:17">
      <c r="P126" s="301">
        <v>344</v>
      </c>
      <c r="Q126" s="296">
        <v>188</v>
      </c>
    </row>
    <row r="127" spans="16:17">
      <c r="P127" s="301">
        <v>345</v>
      </c>
      <c r="Q127" s="296">
        <v>190</v>
      </c>
    </row>
    <row r="128" spans="16:17">
      <c r="P128" s="301">
        <v>346</v>
      </c>
      <c r="Q128" s="296">
        <v>192</v>
      </c>
    </row>
    <row r="129" spans="16:17">
      <c r="P129" s="301">
        <v>347</v>
      </c>
      <c r="Q129" s="296">
        <v>194</v>
      </c>
    </row>
    <row r="130" spans="16:17">
      <c r="P130" s="301">
        <v>348</v>
      </c>
      <c r="Q130" s="296">
        <v>196</v>
      </c>
    </row>
    <row r="131" spans="16:17">
      <c r="P131" s="301">
        <v>349</v>
      </c>
      <c r="Q131" s="296">
        <v>198</v>
      </c>
    </row>
    <row r="132" spans="16:17">
      <c r="P132" s="301">
        <v>350</v>
      </c>
      <c r="Q132" s="296">
        <v>200</v>
      </c>
    </row>
    <row r="133" spans="16:17">
      <c r="P133" s="301">
        <v>351</v>
      </c>
      <c r="Q133" s="296">
        <v>202</v>
      </c>
    </row>
    <row r="134" spans="16:17">
      <c r="P134" s="301">
        <v>352</v>
      </c>
      <c r="Q134" s="296">
        <v>204</v>
      </c>
    </row>
    <row r="135" spans="16:17">
      <c r="P135" s="301">
        <v>353</v>
      </c>
      <c r="Q135" s="296">
        <v>206</v>
      </c>
    </row>
    <row r="136" spans="16:17">
      <c r="P136" s="301">
        <v>354</v>
      </c>
      <c r="Q136" s="296">
        <v>208</v>
      </c>
    </row>
    <row r="137" spans="16:17">
      <c r="P137" s="301">
        <v>355</v>
      </c>
      <c r="Q137" s="296">
        <v>210</v>
      </c>
    </row>
    <row r="138" spans="16:17">
      <c r="P138" s="301">
        <v>356</v>
      </c>
      <c r="Q138" s="296">
        <v>212</v>
      </c>
    </row>
    <row r="139" spans="16:17">
      <c r="P139" s="301">
        <v>357</v>
      </c>
      <c r="Q139" s="296">
        <v>214</v>
      </c>
    </row>
    <row r="140" spans="16:17">
      <c r="P140" s="301">
        <v>358</v>
      </c>
      <c r="Q140" s="296">
        <v>216</v>
      </c>
    </row>
    <row r="141" spans="16:17">
      <c r="P141" s="301">
        <v>359</v>
      </c>
      <c r="Q141" s="296">
        <v>218</v>
      </c>
    </row>
    <row r="142" spans="16:17">
      <c r="P142" s="301">
        <v>360</v>
      </c>
      <c r="Q142" s="296">
        <v>220</v>
      </c>
    </row>
    <row r="143" spans="16:17">
      <c r="P143" s="301">
        <v>361</v>
      </c>
      <c r="Q143" s="296">
        <v>223</v>
      </c>
    </row>
    <row r="144" spans="16:17">
      <c r="P144" s="301">
        <v>362</v>
      </c>
      <c r="Q144" s="296">
        <v>225</v>
      </c>
    </row>
    <row r="145" spans="16:17">
      <c r="P145" s="301">
        <v>363</v>
      </c>
      <c r="Q145" s="296">
        <v>227</v>
      </c>
    </row>
    <row r="146" spans="16:17">
      <c r="P146" s="301">
        <v>364</v>
      </c>
      <c r="Q146" s="296">
        <v>229</v>
      </c>
    </row>
    <row r="147" spans="16:17">
      <c r="P147" s="301">
        <v>365</v>
      </c>
      <c r="Q147" s="296">
        <v>231</v>
      </c>
    </row>
    <row r="148" spans="16:17">
      <c r="P148" s="301">
        <v>366</v>
      </c>
      <c r="Q148" s="296">
        <v>233</v>
      </c>
    </row>
    <row r="149" spans="16:17">
      <c r="P149" s="301">
        <v>367</v>
      </c>
      <c r="Q149" s="296">
        <v>235</v>
      </c>
    </row>
    <row r="150" spans="16:17">
      <c r="P150" s="301">
        <v>368</v>
      </c>
      <c r="Q150" s="296">
        <v>237</v>
      </c>
    </row>
    <row r="151" spans="16:17">
      <c r="P151" s="301">
        <v>369</v>
      </c>
      <c r="Q151" s="296">
        <v>239</v>
      </c>
    </row>
    <row r="152" spans="16:17">
      <c r="P152" s="301">
        <v>370</v>
      </c>
      <c r="Q152" s="296">
        <v>242</v>
      </c>
    </row>
    <row r="153" spans="16:17">
      <c r="P153" s="301">
        <v>371</v>
      </c>
      <c r="Q153" s="296">
        <v>244</v>
      </c>
    </row>
    <row r="154" spans="16:17">
      <c r="P154" s="301">
        <v>372</v>
      </c>
      <c r="Q154" s="296">
        <v>246</v>
      </c>
    </row>
    <row r="155" spans="16:17">
      <c r="P155" s="301">
        <v>373</v>
      </c>
      <c r="Q155" s="296">
        <v>248</v>
      </c>
    </row>
    <row r="156" spans="16:17">
      <c r="P156" s="301">
        <v>374</v>
      </c>
      <c r="Q156" s="296">
        <v>250</v>
      </c>
    </row>
    <row r="157" spans="16:17">
      <c r="P157" s="301">
        <v>375</v>
      </c>
      <c r="Q157" s="296">
        <v>252</v>
      </c>
    </row>
    <row r="158" spans="16:17">
      <c r="P158" s="301">
        <v>376</v>
      </c>
      <c r="Q158" s="296">
        <v>254</v>
      </c>
    </row>
    <row r="159" spans="16:17">
      <c r="P159" s="301">
        <v>377</v>
      </c>
      <c r="Q159" s="296">
        <v>257</v>
      </c>
    </row>
    <row r="160" spans="16:17">
      <c r="P160" s="301">
        <v>378</v>
      </c>
      <c r="Q160" s="296">
        <v>259</v>
      </c>
    </row>
    <row r="161" spans="16:17">
      <c r="P161" s="301">
        <v>379</v>
      </c>
      <c r="Q161" s="296">
        <v>261</v>
      </c>
    </row>
    <row r="162" spans="16:17">
      <c r="P162" s="301">
        <v>380</v>
      </c>
      <c r="Q162" s="296">
        <v>263</v>
      </c>
    </row>
    <row r="163" spans="16:17">
      <c r="P163" s="301">
        <v>381</v>
      </c>
      <c r="Q163" s="296">
        <v>265</v>
      </c>
    </row>
    <row r="164" spans="16:17">
      <c r="P164" s="301">
        <v>382</v>
      </c>
      <c r="Q164" s="296">
        <v>267</v>
      </c>
    </row>
    <row r="165" spans="16:17">
      <c r="P165" s="301">
        <v>383</v>
      </c>
      <c r="Q165" s="296">
        <v>270</v>
      </c>
    </row>
    <row r="166" spans="16:17">
      <c r="P166" s="301">
        <v>384</v>
      </c>
      <c r="Q166" s="296">
        <v>272</v>
      </c>
    </row>
    <row r="167" spans="16:17">
      <c r="P167" s="301">
        <v>385</v>
      </c>
      <c r="Q167" s="296">
        <v>274</v>
      </c>
    </row>
    <row r="168" spans="16:17">
      <c r="P168" s="301">
        <v>386</v>
      </c>
      <c r="Q168" s="296">
        <v>276</v>
      </c>
    </row>
    <row r="169" spans="16:17">
      <c r="P169" s="301">
        <v>387</v>
      </c>
      <c r="Q169" s="296">
        <v>279</v>
      </c>
    </row>
    <row r="170" spans="16:17">
      <c r="P170" s="301">
        <v>388</v>
      </c>
      <c r="Q170" s="296">
        <v>281</v>
      </c>
    </row>
    <row r="171" spans="16:17">
      <c r="P171" s="301">
        <v>389</v>
      </c>
      <c r="Q171" s="296">
        <v>283</v>
      </c>
    </row>
    <row r="172" spans="16:17">
      <c r="P172" s="301">
        <v>390</v>
      </c>
      <c r="Q172" s="296">
        <v>285</v>
      </c>
    </row>
    <row r="173" spans="16:17">
      <c r="P173" s="301">
        <v>391</v>
      </c>
      <c r="Q173" s="296">
        <v>287</v>
      </c>
    </row>
    <row r="174" spans="16:17">
      <c r="P174" s="301">
        <v>392</v>
      </c>
      <c r="Q174" s="296">
        <v>290</v>
      </c>
    </row>
    <row r="175" spans="16:17">
      <c r="P175" s="301">
        <v>393</v>
      </c>
      <c r="Q175" s="296">
        <v>292</v>
      </c>
    </row>
    <row r="176" spans="16:17">
      <c r="P176" s="301">
        <v>394</v>
      </c>
      <c r="Q176" s="296">
        <v>294</v>
      </c>
    </row>
    <row r="177" spans="16:17">
      <c r="P177" s="301">
        <v>395</v>
      </c>
      <c r="Q177" s="296">
        <v>296</v>
      </c>
    </row>
    <row r="178" spans="16:17">
      <c r="P178" s="301">
        <v>396</v>
      </c>
      <c r="Q178" s="296">
        <v>299</v>
      </c>
    </row>
    <row r="179" spans="16:17">
      <c r="P179" s="301">
        <v>397</v>
      </c>
      <c r="Q179" s="296">
        <v>301</v>
      </c>
    </row>
    <row r="180" spans="16:17">
      <c r="P180" s="301">
        <v>398</v>
      </c>
      <c r="Q180" s="296">
        <v>303</v>
      </c>
    </row>
    <row r="181" spans="16:17">
      <c r="P181" s="301">
        <v>399</v>
      </c>
      <c r="Q181" s="296">
        <v>306</v>
      </c>
    </row>
    <row r="182" spans="16:17">
      <c r="P182" s="301">
        <v>400</v>
      </c>
      <c r="Q182" s="296">
        <v>308</v>
      </c>
    </row>
    <row r="183" spans="16:17">
      <c r="P183" s="301">
        <v>401</v>
      </c>
      <c r="Q183" s="296">
        <v>310</v>
      </c>
    </row>
    <row r="184" spans="16:17">
      <c r="P184" s="301">
        <v>402</v>
      </c>
      <c r="Q184" s="296">
        <v>312</v>
      </c>
    </row>
    <row r="185" spans="16:17">
      <c r="P185" s="301">
        <v>403</v>
      </c>
      <c r="Q185" s="296">
        <v>315</v>
      </c>
    </row>
    <row r="186" spans="16:17">
      <c r="P186" s="301">
        <v>404</v>
      </c>
      <c r="Q186" s="296">
        <v>317</v>
      </c>
    </row>
    <row r="187" spans="16:17">
      <c r="P187" s="301">
        <v>405</v>
      </c>
      <c r="Q187" s="296">
        <v>319</v>
      </c>
    </row>
    <row r="188" spans="16:17">
      <c r="P188" s="301">
        <v>406</v>
      </c>
      <c r="Q188" s="296">
        <v>322</v>
      </c>
    </row>
    <row r="189" spans="16:17">
      <c r="P189" s="301">
        <v>407</v>
      </c>
      <c r="Q189" s="296">
        <v>324</v>
      </c>
    </row>
    <row r="190" spans="16:17">
      <c r="P190" s="301">
        <v>408</v>
      </c>
      <c r="Q190" s="296">
        <v>326</v>
      </c>
    </row>
    <row r="191" spans="16:17">
      <c r="P191" s="301">
        <v>409</v>
      </c>
      <c r="Q191" s="296">
        <v>329</v>
      </c>
    </row>
    <row r="192" spans="16:17">
      <c r="P192" s="301">
        <v>410</v>
      </c>
      <c r="Q192" s="296">
        <v>331</v>
      </c>
    </row>
    <row r="193" spans="16:17">
      <c r="P193" s="301">
        <v>411</v>
      </c>
      <c r="Q193" s="296">
        <v>333</v>
      </c>
    </row>
    <row r="194" spans="16:17">
      <c r="P194" s="301">
        <v>412</v>
      </c>
      <c r="Q194" s="296">
        <v>336</v>
      </c>
    </row>
    <row r="195" spans="16:17">
      <c r="P195" s="301">
        <v>413</v>
      </c>
      <c r="Q195" s="296">
        <v>338</v>
      </c>
    </row>
    <row r="196" spans="16:17">
      <c r="P196" s="301">
        <v>414</v>
      </c>
      <c r="Q196" s="296">
        <v>340</v>
      </c>
    </row>
    <row r="197" spans="16:17">
      <c r="P197" s="301">
        <v>415</v>
      </c>
      <c r="Q197" s="296">
        <v>343</v>
      </c>
    </row>
    <row r="198" spans="16:17">
      <c r="P198" s="301">
        <v>416</v>
      </c>
      <c r="Q198" s="296">
        <v>345</v>
      </c>
    </row>
    <row r="199" spans="16:17">
      <c r="P199" s="301">
        <v>417</v>
      </c>
      <c r="Q199" s="296">
        <v>347</v>
      </c>
    </row>
    <row r="200" spans="16:17">
      <c r="P200" s="301">
        <v>418</v>
      </c>
      <c r="Q200" s="296">
        <v>350</v>
      </c>
    </row>
    <row r="201" spans="16:17">
      <c r="P201" s="301">
        <v>419</v>
      </c>
      <c r="Q201" s="296">
        <v>352</v>
      </c>
    </row>
    <row r="202" spans="16:17">
      <c r="P202" s="301">
        <v>420</v>
      </c>
      <c r="Q202" s="296">
        <v>355</v>
      </c>
    </row>
    <row r="203" spans="16:17">
      <c r="P203" s="301">
        <v>421</v>
      </c>
      <c r="Q203" s="296">
        <v>357</v>
      </c>
    </row>
    <row r="204" spans="16:17">
      <c r="P204" s="301">
        <v>422</v>
      </c>
      <c r="Q204" s="296">
        <v>359</v>
      </c>
    </row>
    <row r="205" spans="16:17">
      <c r="P205" s="301">
        <v>423</v>
      </c>
      <c r="Q205" s="296">
        <v>362</v>
      </c>
    </row>
    <row r="206" spans="16:17">
      <c r="P206" s="301">
        <v>424</v>
      </c>
      <c r="Q206" s="296">
        <v>364</v>
      </c>
    </row>
    <row r="207" spans="16:17">
      <c r="P207" s="301">
        <v>425</v>
      </c>
      <c r="Q207" s="296">
        <v>367</v>
      </c>
    </row>
    <row r="208" spans="16:17">
      <c r="P208" s="301">
        <v>426</v>
      </c>
      <c r="Q208" s="296">
        <v>369</v>
      </c>
    </row>
    <row r="209" spans="16:17">
      <c r="P209" s="301">
        <v>427</v>
      </c>
      <c r="Q209" s="296">
        <v>371</v>
      </c>
    </row>
    <row r="210" spans="16:17">
      <c r="P210" s="301">
        <v>428</v>
      </c>
      <c r="Q210" s="296">
        <v>374</v>
      </c>
    </row>
    <row r="211" spans="16:17">
      <c r="P211" s="301">
        <v>429</v>
      </c>
      <c r="Q211" s="296">
        <v>376</v>
      </c>
    </row>
    <row r="212" spans="16:17">
      <c r="P212" s="301">
        <v>430</v>
      </c>
      <c r="Q212" s="296">
        <v>379</v>
      </c>
    </row>
    <row r="213" spans="16:17">
      <c r="P213" s="301">
        <v>431</v>
      </c>
      <c r="Q213" s="296">
        <v>381</v>
      </c>
    </row>
    <row r="214" spans="16:17">
      <c r="P214" s="301">
        <v>432</v>
      </c>
      <c r="Q214" s="296">
        <v>384</v>
      </c>
    </row>
    <row r="215" spans="16:17">
      <c r="P215" s="301">
        <v>433</v>
      </c>
      <c r="Q215" s="296">
        <v>386</v>
      </c>
    </row>
    <row r="216" spans="16:17">
      <c r="P216" s="301">
        <v>434</v>
      </c>
      <c r="Q216" s="296">
        <v>388</v>
      </c>
    </row>
    <row r="217" spans="16:17">
      <c r="P217" s="301">
        <v>435</v>
      </c>
      <c r="Q217" s="296">
        <v>391</v>
      </c>
    </row>
    <row r="218" spans="16:17">
      <c r="P218" s="301">
        <v>436</v>
      </c>
      <c r="Q218" s="296">
        <v>393</v>
      </c>
    </row>
    <row r="219" spans="16:17">
      <c r="P219" s="301">
        <v>437</v>
      </c>
      <c r="Q219" s="296">
        <v>396</v>
      </c>
    </row>
    <row r="220" spans="16:17">
      <c r="P220" s="301">
        <v>438</v>
      </c>
      <c r="Q220" s="296">
        <v>398</v>
      </c>
    </row>
    <row r="221" spans="16:17">
      <c r="P221" s="301">
        <v>439</v>
      </c>
      <c r="Q221" s="296">
        <v>401</v>
      </c>
    </row>
    <row r="222" spans="16:17">
      <c r="P222" s="301">
        <v>440</v>
      </c>
      <c r="Q222" s="296">
        <v>403</v>
      </c>
    </row>
    <row r="223" spans="16:17">
      <c r="P223" s="301">
        <v>441</v>
      </c>
      <c r="Q223" s="296">
        <v>406</v>
      </c>
    </row>
    <row r="224" spans="16:17">
      <c r="P224" s="301">
        <v>442</v>
      </c>
      <c r="Q224" s="296">
        <v>408</v>
      </c>
    </row>
    <row r="225" spans="16:17">
      <c r="P225" s="301">
        <v>443</v>
      </c>
      <c r="Q225" s="296">
        <v>411</v>
      </c>
    </row>
    <row r="226" spans="16:17">
      <c r="P226" s="301">
        <v>444</v>
      </c>
      <c r="Q226" s="296">
        <v>413</v>
      </c>
    </row>
    <row r="227" spans="16:17">
      <c r="P227" s="301">
        <v>445</v>
      </c>
      <c r="Q227" s="296">
        <v>416</v>
      </c>
    </row>
    <row r="228" spans="16:17">
      <c r="P228" s="301">
        <v>446</v>
      </c>
      <c r="Q228" s="296">
        <v>418</v>
      </c>
    </row>
    <row r="229" spans="16:17">
      <c r="P229" s="301">
        <v>447</v>
      </c>
      <c r="Q229" s="296">
        <v>421</v>
      </c>
    </row>
    <row r="230" spans="16:17">
      <c r="P230" s="301">
        <v>448</v>
      </c>
      <c r="Q230" s="296">
        <v>423</v>
      </c>
    </row>
    <row r="231" spans="16:17">
      <c r="P231" s="301">
        <v>449</v>
      </c>
      <c r="Q231" s="296">
        <v>426</v>
      </c>
    </row>
    <row r="232" spans="16:17">
      <c r="P232" s="301">
        <v>450</v>
      </c>
      <c r="Q232" s="296">
        <v>428</v>
      </c>
    </row>
    <row r="233" spans="16:17">
      <c r="P233" s="301">
        <v>451</v>
      </c>
      <c r="Q233" s="296">
        <v>431</v>
      </c>
    </row>
    <row r="234" spans="16:17">
      <c r="P234" s="301">
        <v>452</v>
      </c>
      <c r="Q234" s="296">
        <v>433</v>
      </c>
    </row>
    <row r="235" spans="16:17">
      <c r="P235" s="301">
        <v>453</v>
      </c>
      <c r="Q235" s="296">
        <v>436</v>
      </c>
    </row>
    <row r="236" spans="16:17">
      <c r="P236" s="301">
        <v>454</v>
      </c>
      <c r="Q236" s="296">
        <v>438</v>
      </c>
    </row>
    <row r="237" spans="16:17">
      <c r="P237" s="301">
        <v>455</v>
      </c>
      <c r="Q237" s="296">
        <v>441</v>
      </c>
    </row>
    <row r="238" spans="16:17">
      <c r="P238" s="301">
        <v>456</v>
      </c>
      <c r="Q238" s="296">
        <v>443</v>
      </c>
    </row>
    <row r="239" spans="16:17">
      <c r="P239" s="301">
        <v>457</v>
      </c>
      <c r="Q239" s="296">
        <v>446</v>
      </c>
    </row>
    <row r="240" spans="16:17">
      <c r="P240" s="301">
        <v>458</v>
      </c>
      <c r="Q240" s="296">
        <v>448</v>
      </c>
    </row>
    <row r="241" spans="16:17">
      <c r="P241" s="301">
        <v>459</v>
      </c>
      <c r="Q241" s="296">
        <v>451</v>
      </c>
    </row>
    <row r="242" spans="16:17">
      <c r="P242" s="301">
        <v>460</v>
      </c>
      <c r="Q242" s="296">
        <v>454</v>
      </c>
    </row>
    <row r="243" spans="16:17">
      <c r="P243" s="301">
        <v>461</v>
      </c>
      <c r="Q243" s="296">
        <v>456</v>
      </c>
    </row>
    <row r="244" spans="16:17">
      <c r="P244" s="301">
        <v>462</v>
      </c>
      <c r="Q244" s="296">
        <v>459</v>
      </c>
    </row>
    <row r="245" spans="16:17">
      <c r="P245" s="301">
        <v>463</v>
      </c>
      <c r="Q245" s="296">
        <v>461</v>
      </c>
    </row>
    <row r="246" spans="16:17">
      <c r="P246" s="301">
        <v>464</v>
      </c>
      <c r="Q246" s="296">
        <v>464</v>
      </c>
    </row>
    <row r="247" spans="16:17">
      <c r="P247" s="301">
        <v>465</v>
      </c>
      <c r="Q247" s="296">
        <v>466</v>
      </c>
    </row>
    <row r="248" spans="16:17">
      <c r="P248" s="301">
        <v>466</v>
      </c>
      <c r="Q248" s="296">
        <v>469</v>
      </c>
    </row>
    <row r="249" spans="16:17">
      <c r="P249" s="301">
        <v>467</v>
      </c>
      <c r="Q249" s="296">
        <v>472</v>
      </c>
    </row>
    <row r="250" spans="16:17">
      <c r="P250" s="301">
        <v>468</v>
      </c>
      <c r="Q250" s="296">
        <v>474</v>
      </c>
    </row>
    <row r="251" spans="16:17">
      <c r="P251" s="301">
        <v>469</v>
      </c>
      <c r="Q251" s="296">
        <v>477</v>
      </c>
    </row>
    <row r="252" spans="16:17">
      <c r="P252" s="301">
        <v>470</v>
      </c>
      <c r="Q252" s="296">
        <v>479</v>
      </c>
    </row>
    <row r="253" spans="16:17">
      <c r="P253" s="301">
        <v>471</v>
      </c>
      <c r="Q253" s="296">
        <v>482</v>
      </c>
    </row>
    <row r="254" spans="16:17">
      <c r="P254" s="301">
        <v>472</v>
      </c>
      <c r="Q254" s="296">
        <v>485</v>
      </c>
    </row>
    <row r="255" spans="16:17">
      <c r="P255" s="301">
        <v>473</v>
      </c>
      <c r="Q255" s="296">
        <v>487</v>
      </c>
    </row>
    <row r="256" spans="16:17">
      <c r="P256" s="301">
        <v>474</v>
      </c>
      <c r="Q256" s="296">
        <v>490</v>
      </c>
    </row>
    <row r="257" spans="16:17">
      <c r="P257" s="301">
        <v>475</v>
      </c>
      <c r="Q257" s="296">
        <v>492</v>
      </c>
    </row>
    <row r="258" spans="16:17">
      <c r="P258" s="301">
        <v>476</v>
      </c>
      <c r="Q258" s="296">
        <v>495</v>
      </c>
    </row>
    <row r="259" spans="16:17">
      <c r="P259" s="301">
        <v>477</v>
      </c>
      <c r="Q259" s="296">
        <v>498</v>
      </c>
    </row>
    <row r="260" spans="16:17">
      <c r="P260" s="301">
        <v>478</v>
      </c>
      <c r="Q260" s="296">
        <v>500</v>
      </c>
    </row>
    <row r="261" spans="16:17">
      <c r="P261" s="301">
        <v>479</v>
      </c>
      <c r="Q261" s="296">
        <v>503</v>
      </c>
    </row>
    <row r="262" spans="16:17">
      <c r="P262" s="301">
        <v>480</v>
      </c>
      <c r="Q262" s="296">
        <v>506</v>
      </c>
    </row>
    <row r="263" spans="16:17">
      <c r="P263" s="301">
        <v>481</v>
      </c>
      <c r="Q263" s="296">
        <v>508</v>
      </c>
    </row>
    <row r="264" spans="16:17">
      <c r="P264" s="301">
        <v>482</v>
      </c>
      <c r="Q264" s="296">
        <v>511</v>
      </c>
    </row>
    <row r="265" spans="16:17">
      <c r="P265" s="301">
        <v>483</v>
      </c>
      <c r="Q265" s="296">
        <v>514</v>
      </c>
    </row>
    <row r="266" spans="16:17">
      <c r="P266" s="301">
        <v>484</v>
      </c>
      <c r="Q266" s="296">
        <v>516</v>
      </c>
    </row>
    <row r="267" spans="16:17">
      <c r="P267" s="301">
        <v>485</v>
      </c>
      <c r="Q267" s="296">
        <v>519</v>
      </c>
    </row>
    <row r="268" spans="16:17">
      <c r="P268" s="301">
        <v>486</v>
      </c>
      <c r="Q268" s="296">
        <v>522</v>
      </c>
    </row>
    <row r="269" spans="16:17">
      <c r="P269" s="301">
        <v>487</v>
      </c>
      <c r="Q269" s="296">
        <v>524</v>
      </c>
    </row>
    <row r="270" spans="16:17">
      <c r="P270" s="301">
        <v>488</v>
      </c>
      <c r="Q270" s="296">
        <v>527</v>
      </c>
    </row>
    <row r="271" spans="16:17">
      <c r="P271" s="301">
        <v>489</v>
      </c>
      <c r="Q271" s="296">
        <v>530</v>
      </c>
    </row>
    <row r="272" spans="16:17">
      <c r="P272" s="301">
        <v>490</v>
      </c>
      <c r="Q272" s="296">
        <v>532</v>
      </c>
    </row>
    <row r="273" spans="16:17">
      <c r="P273" s="301">
        <v>491</v>
      </c>
      <c r="Q273" s="296">
        <v>535</v>
      </c>
    </row>
    <row r="274" spans="16:17">
      <c r="P274" s="301">
        <v>492</v>
      </c>
      <c r="Q274" s="296">
        <v>538</v>
      </c>
    </row>
    <row r="275" spans="16:17">
      <c r="P275" s="301">
        <v>493</v>
      </c>
      <c r="Q275" s="296">
        <v>540</v>
      </c>
    </row>
    <row r="276" spans="16:17">
      <c r="P276" s="301">
        <v>494</v>
      </c>
      <c r="Q276" s="296">
        <v>543</v>
      </c>
    </row>
    <row r="277" spans="16:17">
      <c r="P277" s="301">
        <v>495</v>
      </c>
      <c r="Q277" s="296">
        <v>546</v>
      </c>
    </row>
    <row r="278" spans="16:17">
      <c r="P278" s="301">
        <v>496</v>
      </c>
      <c r="Q278" s="296">
        <v>548</v>
      </c>
    </row>
    <row r="279" spans="16:17">
      <c r="P279" s="301">
        <v>497</v>
      </c>
      <c r="Q279" s="296">
        <v>551</v>
      </c>
    </row>
    <row r="280" spans="16:17">
      <c r="P280" s="301">
        <v>498</v>
      </c>
      <c r="Q280" s="296">
        <v>554</v>
      </c>
    </row>
    <row r="281" spans="16:17">
      <c r="P281" s="301">
        <v>499</v>
      </c>
      <c r="Q281" s="296">
        <v>557</v>
      </c>
    </row>
    <row r="282" spans="16:17">
      <c r="P282" s="301">
        <v>500</v>
      </c>
      <c r="Q282" s="296">
        <v>559</v>
      </c>
    </row>
    <row r="283" spans="16:17">
      <c r="P283" s="301">
        <v>501</v>
      </c>
      <c r="Q283" s="296">
        <v>562</v>
      </c>
    </row>
    <row r="284" spans="16:17">
      <c r="P284" s="301">
        <v>502</v>
      </c>
      <c r="Q284" s="296">
        <v>565</v>
      </c>
    </row>
    <row r="285" spans="16:17">
      <c r="P285" s="301">
        <v>503</v>
      </c>
      <c r="Q285" s="296">
        <v>567</v>
      </c>
    </row>
    <row r="286" spans="16:17">
      <c r="P286" s="301">
        <v>504</v>
      </c>
      <c r="Q286" s="296">
        <v>570</v>
      </c>
    </row>
    <row r="287" spans="16:17">
      <c r="P287" s="301">
        <v>505</v>
      </c>
      <c r="Q287" s="296">
        <v>573</v>
      </c>
    </row>
    <row r="288" spans="16:17">
      <c r="P288" s="301">
        <v>506</v>
      </c>
      <c r="Q288" s="296">
        <v>576</v>
      </c>
    </row>
    <row r="289" spans="16:17">
      <c r="P289" s="301">
        <v>507</v>
      </c>
      <c r="Q289" s="296">
        <v>578</v>
      </c>
    </row>
    <row r="290" spans="16:17">
      <c r="P290" s="301">
        <v>508</v>
      </c>
      <c r="Q290" s="296">
        <v>581</v>
      </c>
    </row>
    <row r="291" spans="16:17">
      <c r="P291" s="301">
        <v>509</v>
      </c>
      <c r="Q291" s="296">
        <v>584</v>
      </c>
    </row>
    <row r="292" spans="16:17">
      <c r="P292" s="301">
        <v>510</v>
      </c>
      <c r="Q292" s="296">
        <v>587</v>
      </c>
    </row>
    <row r="293" spans="16:17">
      <c r="P293" s="301">
        <v>511</v>
      </c>
      <c r="Q293" s="296">
        <v>589</v>
      </c>
    </row>
    <row r="294" spans="16:17">
      <c r="P294" s="301">
        <v>512</v>
      </c>
      <c r="Q294" s="296">
        <v>592</v>
      </c>
    </row>
    <row r="295" spans="16:17">
      <c r="P295" s="301">
        <v>513</v>
      </c>
      <c r="Q295" s="296">
        <v>595</v>
      </c>
    </row>
    <row r="296" spans="16:17">
      <c r="P296" s="301">
        <v>514</v>
      </c>
      <c r="Q296" s="296">
        <v>598</v>
      </c>
    </row>
    <row r="297" spans="16:17">
      <c r="P297" s="301">
        <v>515</v>
      </c>
      <c r="Q297" s="296">
        <v>601</v>
      </c>
    </row>
    <row r="298" spans="16:17">
      <c r="P298" s="301">
        <v>516</v>
      </c>
      <c r="Q298" s="296">
        <v>603</v>
      </c>
    </row>
    <row r="299" spans="16:17">
      <c r="P299" s="301">
        <v>517</v>
      </c>
      <c r="Q299" s="296">
        <v>606</v>
      </c>
    </row>
    <row r="300" spans="16:17">
      <c r="P300" s="301">
        <v>518</v>
      </c>
      <c r="Q300" s="296">
        <v>609</v>
      </c>
    </row>
    <row r="301" spans="16:17">
      <c r="P301" s="301">
        <v>519</v>
      </c>
      <c r="Q301" s="296">
        <v>612</v>
      </c>
    </row>
    <row r="302" spans="16:17">
      <c r="P302" s="301">
        <v>520</v>
      </c>
      <c r="Q302" s="296">
        <v>614</v>
      </c>
    </row>
    <row r="303" spans="16:17">
      <c r="P303" s="301">
        <v>521</v>
      </c>
      <c r="Q303" s="296">
        <v>617</v>
      </c>
    </row>
    <row r="304" spans="16:17">
      <c r="P304" s="301">
        <v>522</v>
      </c>
      <c r="Q304" s="296">
        <v>620</v>
      </c>
    </row>
    <row r="305" spans="16:17">
      <c r="P305" s="301">
        <v>523</v>
      </c>
      <c r="Q305" s="296">
        <v>623</v>
      </c>
    </row>
    <row r="306" spans="16:17">
      <c r="P306" s="301">
        <v>524</v>
      </c>
      <c r="Q306" s="296">
        <v>626</v>
      </c>
    </row>
    <row r="307" spans="16:17">
      <c r="P307" s="301">
        <v>525</v>
      </c>
      <c r="Q307" s="296">
        <v>628</v>
      </c>
    </row>
    <row r="308" spans="16:17">
      <c r="P308" s="301">
        <v>526</v>
      </c>
      <c r="Q308" s="296">
        <v>631</v>
      </c>
    </row>
    <row r="309" spans="16:17">
      <c r="P309" s="301">
        <v>527</v>
      </c>
      <c r="Q309" s="296">
        <v>634</v>
      </c>
    </row>
    <row r="310" spans="16:17">
      <c r="P310" s="301">
        <v>528</v>
      </c>
      <c r="Q310" s="296">
        <v>637</v>
      </c>
    </row>
    <row r="311" spans="16:17">
      <c r="P311" s="301">
        <v>529</v>
      </c>
      <c r="Q311" s="296">
        <v>640</v>
      </c>
    </row>
    <row r="312" spans="16:17">
      <c r="P312" s="301">
        <v>530</v>
      </c>
      <c r="Q312" s="296">
        <v>643</v>
      </c>
    </row>
    <row r="313" spans="16:17">
      <c r="P313" s="301">
        <v>531</v>
      </c>
      <c r="Q313" s="296">
        <v>645</v>
      </c>
    </row>
    <row r="314" spans="16:17">
      <c r="P314" s="301">
        <v>532</v>
      </c>
      <c r="Q314" s="296">
        <v>648</v>
      </c>
    </row>
    <row r="315" spans="16:17">
      <c r="P315" s="301">
        <v>533</v>
      </c>
      <c r="Q315" s="296">
        <v>651</v>
      </c>
    </row>
    <row r="316" spans="16:17">
      <c r="P316" s="301">
        <v>534</v>
      </c>
      <c r="Q316" s="296">
        <v>654</v>
      </c>
    </row>
    <row r="317" spans="16:17">
      <c r="P317" s="301">
        <v>535</v>
      </c>
      <c r="Q317" s="296">
        <v>657</v>
      </c>
    </row>
    <row r="318" spans="16:17">
      <c r="P318" s="301">
        <v>536</v>
      </c>
      <c r="Q318" s="296">
        <v>660</v>
      </c>
    </row>
    <row r="319" spans="16:17">
      <c r="P319" s="301">
        <v>537</v>
      </c>
      <c r="Q319" s="296">
        <v>663</v>
      </c>
    </row>
    <row r="320" spans="16:17">
      <c r="P320" s="301">
        <v>538</v>
      </c>
      <c r="Q320" s="296">
        <v>665</v>
      </c>
    </row>
    <row r="321" spans="16:17">
      <c r="P321" s="301">
        <v>539</v>
      </c>
      <c r="Q321" s="296">
        <v>668</v>
      </c>
    </row>
    <row r="322" spans="16:17">
      <c r="P322" s="301">
        <v>540</v>
      </c>
      <c r="Q322" s="296">
        <v>671</v>
      </c>
    </row>
    <row r="323" spans="16:17">
      <c r="P323" s="301">
        <v>541</v>
      </c>
      <c r="Q323" s="296">
        <v>674</v>
      </c>
    </row>
    <row r="324" spans="16:17">
      <c r="P324" s="301">
        <v>542</v>
      </c>
      <c r="Q324" s="296">
        <v>677</v>
      </c>
    </row>
    <row r="325" spans="16:17">
      <c r="P325" s="301">
        <v>543</v>
      </c>
      <c r="Q325" s="296">
        <v>680</v>
      </c>
    </row>
    <row r="326" spans="16:17">
      <c r="P326" s="301">
        <v>544</v>
      </c>
      <c r="Q326" s="296">
        <v>683</v>
      </c>
    </row>
    <row r="327" spans="16:17">
      <c r="P327" s="301">
        <v>545</v>
      </c>
      <c r="Q327" s="296">
        <v>686</v>
      </c>
    </row>
    <row r="328" spans="16:17">
      <c r="P328" s="301">
        <v>546</v>
      </c>
      <c r="Q328" s="296">
        <v>688</v>
      </c>
    </row>
    <row r="329" spans="16:17">
      <c r="P329" s="301">
        <v>547</v>
      </c>
      <c r="Q329" s="296">
        <v>691</v>
      </c>
    </row>
    <row r="330" spans="16:17">
      <c r="P330" s="301">
        <v>548</v>
      </c>
      <c r="Q330" s="296">
        <v>694</v>
      </c>
    </row>
    <row r="331" spans="16:17">
      <c r="P331" s="301">
        <v>549</v>
      </c>
      <c r="Q331" s="296">
        <v>697</v>
      </c>
    </row>
    <row r="332" spans="16:17">
      <c r="P332" s="301">
        <v>550</v>
      </c>
      <c r="Q332" s="296">
        <v>700</v>
      </c>
    </row>
    <row r="333" spans="16:17">
      <c r="P333" s="301">
        <v>551</v>
      </c>
      <c r="Q333" s="296">
        <v>703</v>
      </c>
    </row>
    <row r="334" spans="16:17">
      <c r="P334" s="301">
        <v>552</v>
      </c>
      <c r="Q334" s="296">
        <v>706</v>
      </c>
    </row>
    <row r="335" spans="16:17">
      <c r="P335" s="301">
        <v>553</v>
      </c>
      <c r="Q335" s="296">
        <v>709</v>
      </c>
    </row>
    <row r="336" spans="16:17">
      <c r="P336" s="301">
        <v>554</v>
      </c>
      <c r="Q336" s="296">
        <v>712</v>
      </c>
    </row>
    <row r="337" spans="16:17">
      <c r="P337" s="301">
        <v>555</v>
      </c>
      <c r="Q337" s="296">
        <v>715</v>
      </c>
    </row>
    <row r="338" spans="16:17">
      <c r="P338" s="301">
        <v>556</v>
      </c>
      <c r="Q338" s="296">
        <v>717</v>
      </c>
    </row>
    <row r="339" spans="16:17">
      <c r="P339" s="301">
        <v>557</v>
      </c>
      <c r="Q339" s="296">
        <v>720</v>
      </c>
    </row>
    <row r="340" spans="16:17">
      <c r="P340" s="301">
        <v>558</v>
      </c>
      <c r="Q340" s="296">
        <v>723</v>
      </c>
    </row>
    <row r="341" spans="16:17">
      <c r="P341" s="301">
        <v>559</v>
      </c>
      <c r="Q341" s="296">
        <v>726</v>
      </c>
    </row>
    <row r="342" spans="16:17">
      <c r="P342" s="301">
        <v>560</v>
      </c>
      <c r="Q342" s="296">
        <v>729</v>
      </c>
    </row>
    <row r="343" spans="16:17">
      <c r="P343" s="301">
        <v>561</v>
      </c>
      <c r="Q343" s="296">
        <v>732</v>
      </c>
    </row>
    <row r="344" spans="16:17">
      <c r="P344" s="301">
        <v>562</v>
      </c>
      <c r="Q344" s="296">
        <v>735</v>
      </c>
    </row>
    <row r="345" spans="16:17">
      <c r="P345" s="301">
        <v>563</v>
      </c>
      <c r="Q345" s="296">
        <v>738</v>
      </c>
    </row>
    <row r="346" spans="16:17">
      <c r="P346" s="301">
        <v>564</v>
      </c>
      <c r="Q346" s="296">
        <v>741</v>
      </c>
    </row>
    <row r="347" spans="16:17">
      <c r="P347" s="301">
        <v>565</v>
      </c>
      <c r="Q347" s="296">
        <v>744</v>
      </c>
    </row>
    <row r="348" spans="16:17">
      <c r="P348" s="301">
        <v>566</v>
      </c>
      <c r="Q348" s="296">
        <v>747</v>
      </c>
    </row>
    <row r="349" spans="16:17">
      <c r="P349" s="301">
        <v>567</v>
      </c>
      <c r="Q349" s="296">
        <v>750</v>
      </c>
    </row>
    <row r="350" spans="16:17">
      <c r="P350" s="301">
        <v>568</v>
      </c>
      <c r="Q350" s="296">
        <v>753</v>
      </c>
    </row>
    <row r="351" spans="16:17">
      <c r="P351" s="301">
        <v>569</v>
      </c>
      <c r="Q351" s="296">
        <v>756</v>
      </c>
    </row>
    <row r="352" spans="16:17">
      <c r="P352" s="301">
        <v>570</v>
      </c>
      <c r="Q352" s="296">
        <v>759</v>
      </c>
    </row>
    <row r="353" spans="16:17">
      <c r="P353" s="301">
        <v>571</v>
      </c>
      <c r="Q353" s="296">
        <v>762</v>
      </c>
    </row>
    <row r="354" spans="16:17">
      <c r="P354" s="301">
        <v>572</v>
      </c>
      <c r="Q354" s="296">
        <v>765</v>
      </c>
    </row>
    <row r="355" spans="16:17">
      <c r="P355" s="301">
        <v>573</v>
      </c>
      <c r="Q355" s="296">
        <v>768</v>
      </c>
    </row>
    <row r="356" spans="16:17">
      <c r="P356" s="301">
        <v>574</v>
      </c>
      <c r="Q356" s="296">
        <v>771</v>
      </c>
    </row>
    <row r="357" spans="16:17">
      <c r="P357" s="301">
        <v>575</v>
      </c>
      <c r="Q357" s="296">
        <v>774</v>
      </c>
    </row>
    <row r="358" spans="16:17">
      <c r="P358" s="301">
        <v>576</v>
      </c>
      <c r="Q358" s="296">
        <v>777</v>
      </c>
    </row>
    <row r="359" spans="16:17">
      <c r="P359" s="301">
        <v>577</v>
      </c>
      <c r="Q359" s="296">
        <v>780</v>
      </c>
    </row>
    <row r="360" spans="16:17">
      <c r="P360" s="301">
        <v>578</v>
      </c>
      <c r="Q360" s="296">
        <v>783</v>
      </c>
    </row>
    <row r="361" spans="16:17">
      <c r="P361" s="301">
        <v>579</v>
      </c>
      <c r="Q361" s="296">
        <v>786</v>
      </c>
    </row>
    <row r="362" spans="16:17">
      <c r="P362" s="301">
        <v>580</v>
      </c>
      <c r="Q362" s="296">
        <v>789</v>
      </c>
    </row>
    <row r="363" spans="16:17">
      <c r="P363" s="301">
        <v>581</v>
      </c>
      <c r="Q363" s="296">
        <v>792</v>
      </c>
    </row>
    <row r="364" spans="16:17">
      <c r="P364" s="301">
        <v>582</v>
      </c>
      <c r="Q364" s="296">
        <v>795</v>
      </c>
    </row>
    <row r="365" spans="16:17">
      <c r="P365" s="301">
        <v>583</v>
      </c>
      <c r="Q365" s="296">
        <v>798</v>
      </c>
    </row>
    <row r="366" spans="16:17">
      <c r="P366" s="301">
        <v>584</v>
      </c>
      <c r="Q366" s="296">
        <v>801</v>
      </c>
    </row>
    <row r="367" spans="16:17">
      <c r="P367" s="301">
        <v>585</v>
      </c>
      <c r="Q367" s="296">
        <v>804</v>
      </c>
    </row>
    <row r="368" spans="16:17">
      <c r="P368" s="301">
        <v>586</v>
      </c>
      <c r="Q368" s="296">
        <v>807</v>
      </c>
    </row>
    <row r="369" spans="16:17">
      <c r="P369" s="301">
        <v>587</v>
      </c>
      <c r="Q369" s="296">
        <v>810</v>
      </c>
    </row>
    <row r="370" spans="16:17">
      <c r="P370" s="301">
        <v>588</v>
      </c>
      <c r="Q370" s="296">
        <v>813</v>
      </c>
    </row>
    <row r="371" spans="16:17">
      <c r="P371" s="301">
        <v>589</v>
      </c>
      <c r="Q371" s="296">
        <v>816</v>
      </c>
    </row>
    <row r="372" spans="16:17">
      <c r="P372" s="301">
        <v>590</v>
      </c>
      <c r="Q372" s="296">
        <v>819</v>
      </c>
    </row>
    <row r="373" spans="16:17">
      <c r="P373" s="301">
        <v>591</v>
      </c>
      <c r="Q373" s="296">
        <v>822</v>
      </c>
    </row>
    <row r="374" spans="16:17">
      <c r="P374" s="301">
        <v>592</v>
      </c>
      <c r="Q374" s="296">
        <v>825</v>
      </c>
    </row>
    <row r="375" spans="16:17">
      <c r="P375" s="301">
        <v>593</v>
      </c>
      <c r="Q375" s="296">
        <v>828</v>
      </c>
    </row>
    <row r="376" spans="16:17">
      <c r="P376" s="301">
        <v>594</v>
      </c>
      <c r="Q376" s="296">
        <v>831</v>
      </c>
    </row>
    <row r="377" spans="16:17">
      <c r="P377" s="301">
        <v>595</v>
      </c>
      <c r="Q377" s="296">
        <v>834</v>
      </c>
    </row>
    <row r="378" spans="16:17">
      <c r="P378" s="301">
        <v>596</v>
      </c>
      <c r="Q378" s="296">
        <v>837</v>
      </c>
    </row>
    <row r="379" spans="16:17">
      <c r="P379" s="301">
        <v>597</v>
      </c>
      <c r="Q379" s="296">
        <v>840</v>
      </c>
    </row>
    <row r="380" spans="16:17">
      <c r="P380" s="301">
        <v>598</v>
      </c>
      <c r="Q380" s="296">
        <v>843</v>
      </c>
    </row>
    <row r="381" spans="16:17">
      <c r="P381" s="301">
        <v>599</v>
      </c>
      <c r="Q381" s="296">
        <v>846</v>
      </c>
    </row>
    <row r="382" spans="16:17">
      <c r="P382" s="301">
        <v>600</v>
      </c>
      <c r="Q382" s="296">
        <v>850</v>
      </c>
    </row>
    <row r="383" spans="16:17">
      <c r="P383" s="301">
        <v>601</v>
      </c>
      <c r="Q383" s="296">
        <v>853</v>
      </c>
    </row>
    <row r="384" spans="16:17">
      <c r="P384" s="301">
        <v>602</v>
      </c>
      <c r="Q384" s="296">
        <v>856</v>
      </c>
    </row>
    <row r="385" spans="16:17">
      <c r="P385" s="301">
        <v>603</v>
      </c>
      <c r="Q385" s="296">
        <v>859</v>
      </c>
    </row>
    <row r="386" spans="16:17">
      <c r="P386" s="301">
        <v>604</v>
      </c>
      <c r="Q386" s="296">
        <v>862</v>
      </c>
    </row>
    <row r="387" spans="16:17">
      <c r="P387" s="301">
        <v>605</v>
      </c>
      <c r="Q387" s="296">
        <v>865</v>
      </c>
    </row>
    <row r="388" spans="16:17">
      <c r="P388" s="301">
        <v>606</v>
      </c>
      <c r="Q388" s="296">
        <v>868</v>
      </c>
    </row>
    <row r="389" spans="16:17">
      <c r="P389" s="301">
        <v>607</v>
      </c>
      <c r="Q389" s="296">
        <v>871</v>
      </c>
    </row>
    <row r="390" spans="16:17">
      <c r="P390" s="301">
        <v>608</v>
      </c>
      <c r="Q390" s="296">
        <v>874</v>
      </c>
    </row>
    <row r="391" spans="16:17">
      <c r="P391" s="301">
        <v>609</v>
      </c>
      <c r="Q391" s="296">
        <v>877</v>
      </c>
    </row>
    <row r="392" spans="16:17">
      <c r="P392" s="301">
        <v>610</v>
      </c>
      <c r="Q392" s="296">
        <v>880</v>
      </c>
    </row>
    <row r="393" spans="16:17">
      <c r="P393" s="301">
        <v>611</v>
      </c>
      <c r="Q393" s="296">
        <v>883</v>
      </c>
    </row>
    <row r="394" spans="16:17">
      <c r="P394" s="301">
        <v>612</v>
      </c>
      <c r="Q394" s="296">
        <v>887</v>
      </c>
    </row>
    <row r="395" spans="16:17">
      <c r="P395" s="301">
        <v>613</v>
      </c>
      <c r="Q395" s="296">
        <v>890</v>
      </c>
    </row>
    <row r="396" spans="16:17">
      <c r="P396" s="301">
        <v>614</v>
      </c>
      <c r="Q396" s="296">
        <v>893</v>
      </c>
    </row>
    <row r="397" spans="16:17">
      <c r="P397" s="301">
        <v>615</v>
      </c>
      <c r="Q397" s="296">
        <v>896</v>
      </c>
    </row>
    <row r="398" spans="16:17">
      <c r="P398" s="301">
        <v>616</v>
      </c>
      <c r="Q398" s="296">
        <v>899</v>
      </c>
    </row>
    <row r="399" spans="16:17">
      <c r="P399" s="301">
        <v>617</v>
      </c>
      <c r="Q399" s="296">
        <v>902</v>
      </c>
    </row>
    <row r="400" spans="16:17">
      <c r="P400" s="301">
        <v>618</v>
      </c>
      <c r="Q400" s="296">
        <v>905</v>
      </c>
    </row>
    <row r="401" spans="16:17">
      <c r="P401" s="301">
        <v>619</v>
      </c>
      <c r="Q401" s="296">
        <v>908</v>
      </c>
    </row>
    <row r="402" spans="16:17">
      <c r="P402" s="301">
        <v>620</v>
      </c>
      <c r="Q402" s="296">
        <v>912</v>
      </c>
    </row>
    <row r="403" spans="16:17">
      <c r="P403" s="301">
        <v>621</v>
      </c>
      <c r="Q403" s="296">
        <v>915</v>
      </c>
    </row>
    <row r="404" spans="16:17">
      <c r="P404" s="301">
        <v>622</v>
      </c>
      <c r="Q404" s="296">
        <v>918</v>
      </c>
    </row>
    <row r="405" spans="16:17">
      <c r="P405" s="301">
        <v>623</v>
      </c>
      <c r="Q405" s="296">
        <v>921</v>
      </c>
    </row>
    <row r="406" spans="16:17">
      <c r="P406" s="301">
        <v>624</v>
      </c>
      <c r="Q406" s="296">
        <v>924</v>
      </c>
    </row>
    <row r="407" spans="16:17">
      <c r="P407" s="301">
        <v>625</v>
      </c>
      <c r="Q407" s="296">
        <v>927</v>
      </c>
    </row>
    <row r="408" spans="16:17">
      <c r="P408" s="301">
        <v>626</v>
      </c>
      <c r="Q408" s="296">
        <v>930</v>
      </c>
    </row>
    <row r="409" spans="16:17">
      <c r="P409" s="301">
        <v>627</v>
      </c>
      <c r="Q409" s="296">
        <v>934</v>
      </c>
    </row>
    <row r="410" spans="16:17">
      <c r="P410" s="301">
        <v>628</v>
      </c>
      <c r="Q410" s="296">
        <v>937</v>
      </c>
    </row>
    <row r="411" spans="16:17">
      <c r="P411" s="301">
        <v>629</v>
      </c>
      <c r="Q411" s="296">
        <v>940</v>
      </c>
    </row>
    <row r="412" spans="16:17">
      <c r="P412" s="301">
        <v>630</v>
      </c>
      <c r="Q412" s="296">
        <v>943</v>
      </c>
    </row>
    <row r="413" spans="16:17">
      <c r="P413" s="301">
        <v>631</v>
      </c>
      <c r="Q413" s="296">
        <v>946</v>
      </c>
    </row>
    <row r="414" spans="16:17">
      <c r="P414" s="301">
        <v>632</v>
      </c>
      <c r="Q414" s="296">
        <v>949</v>
      </c>
    </row>
    <row r="415" spans="16:17">
      <c r="P415" s="301">
        <v>633</v>
      </c>
      <c r="Q415" s="296">
        <v>953</v>
      </c>
    </row>
    <row r="416" spans="16:17">
      <c r="P416" s="301">
        <v>634</v>
      </c>
      <c r="Q416" s="296">
        <v>956</v>
      </c>
    </row>
    <row r="417" spans="16:17">
      <c r="P417" s="301">
        <v>635</v>
      </c>
      <c r="Q417" s="296">
        <v>959</v>
      </c>
    </row>
    <row r="418" spans="16:17">
      <c r="P418" s="301">
        <v>636</v>
      </c>
      <c r="Q418" s="296">
        <v>962</v>
      </c>
    </row>
    <row r="419" spans="16:17">
      <c r="P419" s="301">
        <v>637</v>
      </c>
      <c r="Q419" s="296">
        <v>965</v>
      </c>
    </row>
    <row r="420" spans="16:17">
      <c r="P420" s="301">
        <v>638</v>
      </c>
      <c r="Q420" s="296">
        <v>969</v>
      </c>
    </row>
    <row r="421" spans="16:17">
      <c r="P421" s="301">
        <v>639</v>
      </c>
      <c r="Q421" s="296">
        <v>972</v>
      </c>
    </row>
    <row r="422" spans="16:17">
      <c r="P422" s="301">
        <v>640</v>
      </c>
      <c r="Q422" s="296">
        <v>975</v>
      </c>
    </row>
    <row r="423" spans="16:17">
      <c r="P423" s="301">
        <v>641</v>
      </c>
      <c r="Q423" s="296">
        <v>978</v>
      </c>
    </row>
    <row r="424" spans="16:17">
      <c r="P424" s="301">
        <v>642</v>
      </c>
      <c r="Q424" s="296">
        <v>981</v>
      </c>
    </row>
    <row r="425" spans="16:17">
      <c r="P425" s="301">
        <v>643</v>
      </c>
      <c r="Q425" s="296">
        <v>985</v>
      </c>
    </row>
    <row r="426" spans="16:17">
      <c r="P426" s="301">
        <v>644</v>
      </c>
      <c r="Q426" s="296">
        <v>988</v>
      </c>
    </row>
    <row r="427" spans="16:17">
      <c r="P427" s="301">
        <v>645</v>
      </c>
      <c r="Q427" s="296">
        <v>991</v>
      </c>
    </row>
    <row r="428" spans="16:17">
      <c r="P428" s="301">
        <v>646</v>
      </c>
      <c r="Q428" s="296">
        <v>994</v>
      </c>
    </row>
    <row r="429" spans="16:17">
      <c r="P429" s="301">
        <v>647</v>
      </c>
      <c r="Q429" s="296">
        <v>997</v>
      </c>
    </row>
    <row r="430" spans="16:17">
      <c r="P430" s="301">
        <v>648</v>
      </c>
      <c r="Q430" s="296">
        <v>1001</v>
      </c>
    </row>
    <row r="431" spans="16:17">
      <c r="P431" s="301">
        <v>649</v>
      </c>
      <c r="Q431" s="296">
        <v>1004</v>
      </c>
    </row>
    <row r="432" spans="16:17">
      <c r="P432" s="301">
        <v>650</v>
      </c>
      <c r="Q432" s="296">
        <v>1007</v>
      </c>
    </row>
    <row r="433" spans="16:17">
      <c r="P433" s="301">
        <v>651</v>
      </c>
      <c r="Q433" s="296">
        <v>1010</v>
      </c>
    </row>
    <row r="434" spans="16:17">
      <c r="P434" s="301">
        <v>652</v>
      </c>
      <c r="Q434" s="296">
        <v>1014</v>
      </c>
    </row>
    <row r="435" spans="16:17">
      <c r="P435" s="301">
        <v>653</v>
      </c>
      <c r="Q435" s="296">
        <v>1017</v>
      </c>
    </row>
    <row r="436" spans="16:17">
      <c r="P436" s="301">
        <v>654</v>
      </c>
      <c r="Q436" s="296">
        <v>1020</v>
      </c>
    </row>
    <row r="437" spans="16:17">
      <c r="P437" s="301">
        <v>655</v>
      </c>
      <c r="Q437" s="296">
        <v>1023</v>
      </c>
    </row>
    <row r="438" spans="16:17">
      <c r="P438" s="301">
        <v>656</v>
      </c>
      <c r="Q438" s="296">
        <v>1027</v>
      </c>
    </row>
    <row r="439" spans="16:17">
      <c r="P439" s="301">
        <v>657</v>
      </c>
      <c r="Q439" s="296">
        <v>1030</v>
      </c>
    </row>
    <row r="440" spans="16:17">
      <c r="P440" s="301">
        <v>658</v>
      </c>
      <c r="Q440" s="296">
        <v>1033</v>
      </c>
    </row>
    <row r="441" spans="16:17">
      <c r="P441" s="301">
        <v>659</v>
      </c>
      <c r="Q441" s="296">
        <v>1036</v>
      </c>
    </row>
    <row r="442" spans="16:17">
      <c r="P442" s="301">
        <v>660</v>
      </c>
      <c r="Q442" s="296">
        <v>1040</v>
      </c>
    </row>
    <row r="443" spans="16:17">
      <c r="P443" s="301">
        <v>661</v>
      </c>
      <c r="Q443" s="296">
        <v>1043</v>
      </c>
    </row>
    <row r="444" spans="16:17">
      <c r="P444" s="301">
        <v>662</v>
      </c>
      <c r="Q444" s="296">
        <v>1046</v>
      </c>
    </row>
    <row r="445" spans="16:17">
      <c r="P445" s="301">
        <v>663</v>
      </c>
      <c r="Q445" s="296">
        <v>1049</v>
      </c>
    </row>
    <row r="446" spans="16:17">
      <c r="P446" s="301">
        <v>664</v>
      </c>
      <c r="Q446" s="296">
        <v>1053</v>
      </c>
    </row>
    <row r="447" spans="16:17">
      <c r="P447" s="301">
        <v>665</v>
      </c>
      <c r="Q447" s="296">
        <v>1056</v>
      </c>
    </row>
    <row r="448" spans="16:17">
      <c r="P448" s="301">
        <v>666</v>
      </c>
      <c r="Q448" s="296">
        <v>1059</v>
      </c>
    </row>
    <row r="449" spans="16:17">
      <c r="P449" s="301">
        <v>667</v>
      </c>
      <c r="Q449" s="296">
        <v>1062</v>
      </c>
    </row>
    <row r="450" spans="16:17">
      <c r="P450" s="301">
        <v>668</v>
      </c>
      <c r="Q450" s="296">
        <v>1066</v>
      </c>
    </row>
    <row r="451" spans="16:17">
      <c r="P451" s="301">
        <v>669</v>
      </c>
      <c r="Q451" s="296">
        <v>1069</v>
      </c>
    </row>
    <row r="452" spans="16:17">
      <c r="P452" s="301">
        <v>670</v>
      </c>
      <c r="Q452" s="296">
        <v>1072</v>
      </c>
    </row>
    <row r="453" spans="16:17">
      <c r="P453" s="301">
        <v>671</v>
      </c>
      <c r="Q453" s="296">
        <v>1076</v>
      </c>
    </row>
    <row r="454" spans="16:17">
      <c r="P454" s="301">
        <v>672</v>
      </c>
      <c r="Q454" s="296">
        <v>1079</v>
      </c>
    </row>
    <row r="455" spans="16:17">
      <c r="P455" s="301">
        <v>673</v>
      </c>
      <c r="Q455" s="296">
        <v>1082</v>
      </c>
    </row>
    <row r="456" spans="16:17">
      <c r="P456" s="301">
        <v>674</v>
      </c>
      <c r="Q456" s="296">
        <v>1085</v>
      </c>
    </row>
    <row r="457" spans="16:17">
      <c r="P457" s="301">
        <v>675</v>
      </c>
      <c r="Q457" s="296">
        <v>1089</v>
      </c>
    </row>
    <row r="458" spans="16:17">
      <c r="P458" s="301">
        <v>676</v>
      </c>
      <c r="Q458" s="296">
        <v>1092</v>
      </c>
    </row>
    <row r="459" spans="16:17">
      <c r="P459" s="301">
        <v>677</v>
      </c>
      <c r="Q459" s="296">
        <v>1095</v>
      </c>
    </row>
    <row r="460" spans="16:17">
      <c r="P460" s="301">
        <v>678</v>
      </c>
      <c r="Q460" s="296">
        <v>1099</v>
      </c>
    </row>
    <row r="461" spans="16:17">
      <c r="P461" s="301">
        <v>679</v>
      </c>
      <c r="Q461" s="296">
        <v>1102</v>
      </c>
    </row>
    <row r="462" spans="16:17">
      <c r="P462" s="301">
        <v>680</v>
      </c>
      <c r="Q462" s="296">
        <v>1105</v>
      </c>
    </row>
    <row r="463" spans="16:17">
      <c r="P463" s="301">
        <v>681</v>
      </c>
      <c r="Q463" s="296">
        <v>1109</v>
      </c>
    </row>
    <row r="464" spans="16:17">
      <c r="P464" s="301">
        <v>682</v>
      </c>
      <c r="Q464" s="296">
        <v>1112</v>
      </c>
    </row>
    <row r="465" spans="16:17">
      <c r="P465" s="301">
        <v>683</v>
      </c>
      <c r="Q465" s="296">
        <v>1115</v>
      </c>
    </row>
    <row r="466" spans="16:17">
      <c r="P466" s="301">
        <v>684</v>
      </c>
      <c r="Q466" s="296">
        <v>1119</v>
      </c>
    </row>
    <row r="467" spans="16:17">
      <c r="P467" s="301">
        <v>685</v>
      </c>
      <c r="Q467" s="296">
        <v>1122</v>
      </c>
    </row>
    <row r="468" spans="16:17">
      <c r="P468" s="301">
        <v>686</v>
      </c>
      <c r="Q468" s="296">
        <v>1125</v>
      </c>
    </row>
    <row r="469" spans="16:17">
      <c r="P469" s="301">
        <v>687</v>
      </c>
      <c r="Q469" s="296">
        <v>1129</v>
      </c>
    </row>
    <row r="470" spans="16:17">
      <c r="P470" s="301">
        <v>688</v>
      </c>
      <c r="Q470" s="296">
        <v>1132</v>
      </c>
    </row>
    <row r="471" spans="16:17">
      <c r="P471" s="301">
        <v>689</v>
      </c>
      <c r="Q471" s="296">
        <v>1135</v>
      </c>
    </row>
    <row r="472" spans="16:17">
      <c r="P472" s="301">
        <v>690</v>
      </c>
      <c r="Q472" s="296">
        <v>1139</v>
      </c>
    </row>
    <row r="473" spans="16:17">
      <c r="P473" s="301">
        <v>691</v>
      </c>
      <c r="Q473" s="296">
        <v>1142</v>
      </c>
    </row>
    <row r="474" spans="16:17">
      <c r="P474" s="301">
        <v>692</v>
      </c>
      <c r="Q474" s="296">
        <v>1145</v>
      </c>
    </row>
    <row r="475" spans="16:17">
      <c r="P475" s="301">
        <v>693</v>
      </c>
      <c r="Q475" s="296">
        <v>1149</v>
      </c>
    </row>
    <row r="476" spans="16:17">
      <c r="P476" s="301">
        <v>694</v>
      </c>
      <c r="Q476" s="296">
        <v>1152</v>
      </c>
    </row>
    <row r="477" spans="16:17">
      <c r="P477" s="301">
        <v>695</v>
      </c>
      <c r="Q477" s="296">
        <v>1155</v>
      </c>
    </row>
    <row r="478" spans="16:17">
      <c r="P478" s="301">
        <v>696</v>
      </c>
      <c r="Q478" s="296">
        <v>1159</v>
      </c>
    </row>
    <row r="479" spans="16:17">
      <c r="P479" s="301">
        <v>697</v>
      </c>
      <c r="Q479" s="296">
        <v>1162</v>
      </c>
    </row>
    <row r="480" spans="16:17">
      <c r="P480" s="301">
        <v>698</v>
      </c>
      <c r="Q480" s="296">
        <v>1165</v>
      </c>
    </row>
    <row r="481" spans="16:17">
      <c r="P481" s="301">
        <v>699</v>
      </c>
      <c r="Q481" s="296">
        <v>1169</v>
      </c>
    </row>
    <row r="482" spans="16:17">
      <c r="P482" s="301">
        <v>700</v>
      </c>
      <c r="Q482" s="296">
        <v>1172</v>
      </c>
    </row>
    <row r="483" spans="16:17">
      <c r="P483" s="301">
        <v>701</v>
      </c>
      <c r="Q483" s="296">
        <v>1176</v>
      </c>
    </row>
    <row r="484" spans="16:17">
      <c r="P484" s="301">
        <v>702</v>
      </c>
      <c r="Q484" s="296">
        <v>1179</v>
      </c>
    </row>
    <row r="485" spans="16:17">
      <c r="P485" s="301">
        <v>703</v>
      </c>
      <c r="Q485" s="296">
        <v>1182</v>
      </c>
    </row>
    <row r="486" spans="16:17">
      <c r="P486" s="301">
        <v>704</v>
      </c>
      <c r="Q486" s="296">
        <v>1186</v>
      </c>
    </row>
    <row r="487" spans="16:17">
      <c r="P487" s="301">
        <v>705</v>
      </c>
      <c r="Q487" s="296">
        <v>1189</v>
      </c>
    </row>
    <row r="488" spans="16:17">
      <c r="P488" s="301">
        <v>706</v>
      </c>
      <c r="Q488" s="296">
        <v>1193</v>
      </c>
    </row>
    <row r="489" spans="16:17">
      <c r="P489" s="301">
        <v>707</v>
      </c>
      <c r="Q489" s="296">
        <v>1196</v>
      </c>
    </row>
    <row r="490" spans="16:17">
      <c r="P490" s="301">
        <v>708</v>
      </c>
      <c r="Q490" s="296">
        <v>1199</v>
      </c>
    </row>
    <row r="491" spans="16:17">
      <c r="P491" s="301">
        <v>709</v>
      </c>
      <c r="Q491" s="296">
        <v>1203</v>
      </c>
    </row>
    <row r="492" spans="16:17">
      <c r="P492" s="301">
        <v>710</v>
      </c>
      <c r="Q492" s="296">
        <v>1206</v>
      </c>
    </row>
    <row r="493" spans="16:17">
      <c r="P493" s="301">
        <v>711</v>
      </c>
      <c r="Q493" s="296">
        <v>1210</v>
      </c>
    </row>
    <row r="494" spans="16:17">
      <c r="P494" s="301">
        <v>712</v>
      </c>
      <c r="Q494" s="296">
        <v>1213</v>
      </c>
    </row>
    <row r="495" spans="16:17">
      <c r="P495" s="301">
        <v>713</v>
      </c>
      <c r="Q495" s="296">
        <v>1216</v>
      </c>
    </row>
    <row r="496" spans="16:17">
      <c r="P496" s="301">
        <v>714</v>
      </c>
      <c r="Q496" s="296">
        <v>1220</v>
      </c>
    </row>
    <row r="497" spans="16:17">
      <c r="P497" s="301">
        <v>715</v>
      </c>
      <c r="Q497" s="296">
        <v>1223</v>
      </c>
    </row>
    <row r="498" spans="16:17">
      <c r="P498" s="301">
        <v>716</v>
      </c>
      <c r="Q498" s="296">
        <v>1227</v>
      </c>
    </row>
    <row r="499" spans="16:17">
      <c r="P499" s="301">
        <v>717</v>
      </c>
      <c r="Q499" s="296">
        <v>1230</v>
      </c>
    </row>
    <row r="500" spans="16:17">
      <c r="P500" s="301">
        <v>718</v>
      </c>
      <c r="Q500" s="296">
        <v>1233</v>
      </c>
    </row>
    <row r="501" spans="16:17">
      <c r="P501" s="301">
        <v>719</v>
      </c>
      <c r="Q501" s="296">
        <v>1237</v>
      </c>
    </row>
    <row r="502" spans="16:17">
      <c r="P502" s="301">
        <v>720</v>
      </c>
      <c r="Q502" s="296">
        <v>1240</v>
      </c>
    </row>
    <row r="503" spans="16:17">
      <c r="P503" s="301">
        <v>721</v>
      </c>
      <c r="Q503" s="296">
        <v>1244</v>
      </c>
    </row>
    <row r="504" spans="16:17">
      <c r="P504" s="301">
        <v>722</v>
      </c>
      <c r="Q504" s="296">
        <v>1247</v>
      </c>
    </row>
    <row r="505" spans="16:17">
      <c r="P505" s="301">
        <v>723</v>
      </c>
      <c r="Q505" s="296">
        <v>1251</v>
      </c>
    </row>
    <row r="506" spans="16:17">
      <c r="P506" s="301">
        <v>724</v>
      </c>
      <c r="Q506" s="296">
        <v>1254</v>
      </c>
    </row>
    <row r="507" spans="16:17">
      <c r="P507" s="301">
        <v>725</v>
      </c>
      <c r="Q507" s="296">
        <v>1257</v>
      </c>
    </row>
    <row r="508" spans="16:17">
      <c r="P508" s="301">
        <v>726</v>
      </c>
      <c r="Q508" s="296">
        <v>1261</v>
      </c>
    </row>
    <row r="509" spans="16:17">
      <c r="P509" s="301">
        <v>727</v>
      </c>
      <c r="Q509" s="296">
        <v>1264</v>
      </c>
    </row>
    <row r="510" spans="16:17">
      <c r="P510" s="301">
        <v>728</v>
      </c>
      <c r="Q510" s="296">
        <v>1268</v>
      </c>
    </row>
    <row r="511" spans="16:17">
      <c r="P511" s="301">
        <v>729</v>
      </c>
      <c r="Q511" s="296">
        <v>1271</v>
      </c>
    </row>
    <row r="512" spans="16:17">
      <c r="P512" s="301">
        <v>730</v>
      </c>
      <c r="Q512" s="296">
        <v>1275</v>
      </c>
    </row>
    <row r="513" spans="16:17">
      <c r="P513" s="301">
        <v>731</v>
      </c>
      <c r="Q513" s="296">
        <v>1278</v>
      </c>
    </row>
    <row r="514" spans="16:17">
      <c r="P514" s="301">
        <v>732</v>
      </c>
      <c r="Q514" s="296">
        <v>1282</v>
      </c>
    </row>
    <row r="515" spans="16:17">
      <c r="P515" s="301">
        <v>733</v>
      </c>
      <c r="Q515" s="296">
        <v>1285</v>
      </c>
    </row>
    <row r="516" spans="16:17">
      <c r="P516" s="301">
        <v>734</v>
      </c>
      <c r="Q516" s="296">
        <v>1289</v>
      </c>
    </row>
    <row r="517" spans="16:17">
      <c r="P517" s="301">
        <v>735</v>
      </c>
      <c r="Q517" s="296">
        <v>1292</v>
      </c>
    </row>
    <row r="518" spans="16:17">
      <c r="P518" s="301">
        <v>736</v>
      </c>
      <c r="Q518" s="296">
        <v>1296</v>
      </c>
    </row>
    <row r="519" spans="16:17">
      <c r="P519" s="301">
        <v>737</v>
      </c>
      <c r="Q519" s="296">
        <v>1299</v>
      </c>
    </row>
    <row r="520" spans="16:17">
      <c r="P520" s="301">
        <v>738</v>
      </c>
      <c r="Q520" s="296">
        <v>1302</v>
      </c>
    </row>
    <row r="521" spans="16:17">
      <c r="P521" s="301">
        <v>739</v>
      </c>
      <c r="Q521" s="296">
        <v>1306</v>
      </c>
    </row>
    <row r="522" spans="16:17">
      <c r="P522" s="301">
        <v>740</v>
      </c>
      <c r="Q522" s="296">
        <v>1309</v>
      </c>
    </row>
    <row r="523" spans="16:17">
      <c r="P523" s="301">
        <v>741</v>
      </c>
      <c r="Q523" s="296">
        <v>1313</v>
      </c>
    </row>
    <row r="524" spans="16:17">
      <c r="P524" s="301">
        <v>742</v>
      </c>
      <c r="Q524" s="296">
        <v>1316</v>
      </c>
    </row>
    <row r="525" spans="16:17">
      <c r="P525" s="301">
        <v>743</v>
      </c>
      <c r="Q525" s="296">
        <v>1320</v>
      </c>
    </row>
    <row r="526" spans="16:17">
      <c r="P526" s="301">
        <v>744</v>
      </c>
      <c r="Q526" s="296">
        <v>1323</v>
      </c>
    </row>
    <row r="527" spans="16:17">
      <c r="P527" s="301">
        <v>745</v>
      </c>
      <c r="Q527" s="296">
        <v>1327</v>
      </c>
    </row>
    <row r="528" spans="16:17">
      <c r="P528" s="301">
        <v>746</v>
      </c>
      <c r="Q528" s="296">
        <v>1330</v>
      </c>
    </row>
    <row r="529" spans="16:17">
      <c r="P529" s="301">
        <v>747</v>
      </c>
      <c r="Q529" s="296">
        <v>1334</v>
      </c>
    </row>
    <row r="530" spans="16:17">
      <c r="P530" s="301">
        <v>748</v>
      </c>
      <c r="Q530" s="296">
        <v>1337</v>
      </c>
    </row>
    <row r="531" spans="16:17">
      <c r="P531" s="301">
        <v>749</v>
      </c>
      <c r="Q531" s="296">
        <v>1341</v>
      </c>
    </row>
    <row r="532" spans="16:17">
      <c r="P532" s="301">
        <v>750</v>
      </c>
      <c r="Q532" s="296">
        <v>1344</v>
      </c>
    </row>
    <row r="533" spans="16:17">
      <c r="P533" s="302">
        <v>751</v>
      </c>
      <c r="Q533" s="94">
        <v>1348</v>
      </c>
    </row>
    <row r="534" spans="16:17">
      <c r="P534" s="302">
        <v>752</v>
      </c>
      <c r="Q534" s="94">
        <v>1351</v>
      </c>
    </row>
    <row r="535" spans="16:17">
      <c r="P535" s="302">
        <v>753</v>
      </c>
      <c r="Q535" s="94">
        <v>1355</v>
      </c>
    </row>
    <row r="536" spans="16:17">
      <c r="P536" s="302">
        <v>754</v>
      </c>
      <c r="Q536" s="94">
        <v>1358</v>
      </c>
    </row>
    <row r="537" spans="16:17">
      <c r="P537" s="302">
        <v>755</v>
      </c>
      <c r="Q537" s="94">
        <v>1362</v>
      </c>
    </row>
    <row r="538" spans="16:17">
      <c r="P538" s="302">
        <v>756</v>
      </c>
      <c r="Q538" s="94">
        <v>1366</v>
      </c>
    </row>
    <row r="539" spans="16:17">
      <c r="P539" s="302">
        <v>757</v>
      </c>
      <c r="Q539" s="94">
        <v>1369</v>
      </c>
    </row>
    <row r="540" spans="16:17">
      <c r="P540" s="302">
        <v>758</v>
      </c>
      <c r="Q540" s="94">
        <v>1373</v>
      </c>
    </row>
    <row r="541" spans="16:17">
      <c r="P541" s="302">
        <v>759</v>
      </c>
      <c r="Q541" s="94">
        <v>1376</v>
      </c>
    </row>
    <row r="542" spans="16:17">
      <c r="P542" s="302">
        <v>760</v>
      </c>
      <c r="Q542" s="94">
        <v>1380</v>
      </c>
    </row>
    <row r="543" spans="16:17">
      <c r="P543" s="302">
        <v>761</v>
      </c>
      <c r="Q543" s="94">
        <v>1383</v>
      </c>
    </row>
    <row r="544" spans="16:17">
      <c r="P544" s="302">
        <v>762</v>
      </c>
      <c r="Q544" s="94">
        <v>1387</v>
      </c>
    </row>
    <row r="545" spans="16:17">
      <c r="P545" s="302">
        <v>763</v>
      </c>
      <c r="Q545" s="94">
        <v>1390</v>
      </c>
    </row>
    <row r="546" spans="16:17">
      <c r="P546" s="302">
        <v>764</v>
      </c>
      <c r="Q546" s="94">
        <v>1394</v>
      </c>
    </row>
    <row r="547" spans="16:17">
      <c r="P547" s="302">
        <v>765</v>
      </c>
      <c r="Q547" s="94">
        <v>1397</v>
      </c>
    </row>
    <row r="548" spans="16:17">
      <c r="P548" s="302">
        <v>766</v>
      </c>
      <c r="Q548" s="94">
        <v>1401</v>
      </c>
    </row>
    <row r="549" spans="16:17">
      <c r="P549" s="302">
        <v>767</v>
      </c>
      <c r="Q549" s="94">
        <v>1404</v>
      </c>
    </row>
    <row r="550" spans="16:17">
      <c r="P550" s="302">
        <v>768</v>
      </c>
      <c r="Q550" s="94">
        <v>1408</v>
      </c>
    </row>
    <row r="551" spans="16:17">
      <c r="P551" s="302">
        <v>769</v>
      </c>
      <c r="Q551" s="94">
        <v>1412</v>
      </c>
    </row>
    <row r="552" spans="16:17">
      <c r="P552" s="302">
        <v>770</v>
      </c>
      <c r="Q552" s="94">
        <v>1415</v>
      </c>
    </row>
    <row r="553" spans="16:17">
      <c r="P553" s="302">
        <v>771</v>
      </c>
      <c r="Q553" s="94">
        <v>1419</v>
      </c>
    </row>
    <row r="554" spans="16:17">
      <c r="P554" s="302">
        <v>772</v>
      </c>
      <c r="Q554" s="94">
        <v>1422</v>
      </c>
    </row>
    <row r="555" spans="16:17">
      <c r="P555" s="302">
        <v>773</v>
      </c>
      <c r="Q555" s="94">
        <v>1426</v>
      </c>
    </row>
    <row r="556" spans="16:17">
      <c r="P556" s="302">
        <v>774</v>
      </c>
      <c r="Q556" s="94">
        <v>1429</v>
      </c>
    </row>
    <row r="557" spans="16:17">
      <c r="P557" s="302">
        <v>775</v>
      </c>
      <c r="Q557" s="94">
        <v>1433</v>
      </c>
    </row>
    <row r="558" spans="16:17">
      <c r="P558" s="302">
        <v>776</v>
      </c>
      <c r="Q558" s="94">
        <v>1437</v>
      </c>
    </row>
    <row r="559" spans="16:17">
      <c r="P559" s="302">
        <v>777</v>
      </c>
      <c r="Q559" s="94">
        <v>1440</v>
      </c>
    </row>
    <row r="560" spans="16:17">
      <c r="P560" s="302">
        <v>778</v>
      </c>
      <c r="Q560" s="94">
        <v>1444</v>
      </c>
    </row>
    <row r="561" spans="16:17">
      <c r="P561" s="302">
        <v>779</v>
      </c>
      <c r="Q561" s="94">
        <v>1447</v>
      </c>
    </row>
    <row r="562" spans="16:17">
      <c r="P562" s="302">
        <v>780</v>
      </c>
      <c r="Q562" s="94">
        <v>1451</v>
      </c>
    </row>
    <row r="563" spans="16:17">
      <c r="P563" s="302">
        <v>781</v>
      </c>
      <c r="Q563" s="94">
        <v>1455</v>
      </c>
    </row>
    <row r="564" spans="16:17">
      <c r="P564" s="302">
        <v>782</v>
      </c>
      <c r="Q564" s="94">
        <v>1458</v>
      </c>
    </row>
    <row r="565" spans="16:17">
      <c r="P565" s="302">
        <v>783</v>
      </c>
      <c r="Q565" s="94">
        <v>1462</v>
      </c>
    </row>
    <row r="566" spans="16:17">
      <c r="P566" s="302">
        <v>784</v>
      </c>
      <c r="Q566" s="94">
        <v>1465</v>
      </c>
    </row>
    <row r="567" spans="16:17">
      <c r="P567" s="302">
        <v>785</v>
      </c>
      <c r="Q567" s="94">
        <v>1469</v>
      </c>
    </row>
    <row r="568" spans="16:17">
      <c r="P568" s="302">
        <v>786</v>
      </c>
      <c r="Q568" s="94">
        <v>1473</v>
      </c>
    </row>
    <row r="569" spans="16:17">
      <c r="P569" s="302">
        <v>787</v>
      </c>
      <c r="Q569" s="94">
        <v>1476</v>
      </c>
    </row>
    <row r="570" spans="16:17">
      <c r="P570" s="302">
        <v>788</v>
      </c>
      <c r="Q570" s="94">
        <v>1480</v>
      </c>
    </row>
    <row r="571" spans="16:17">
      <c r="P571" s="302">
        <v>789</v>
      </c>
      <c r="Q571" s="94">
        <v>1483</v>
      </c>
    </row>
    <row r="572" spans="16:17">
      <c r="P572" s="302">
        <v>790</v>
      </c>
      <c r="Q572" s="94">
        <v>1487</v>
      </c>
    </row>
    <row r="573" spans="16:17">
      <c r="P573" s="302">
        <v>791</v>
      </c>
      <c r="Q573" s="94">
        <v>1491</v>
      </c>
    </row>
    <row r="574" spans="16:17">
      <c r="P574" s="302">
        <v>792</v>
      </c>
      <c r="Q574" s="94">
        <v>1494</v>
      </c>
    </row>
    <row r="575" spans="16:17">
      <c r="P575" s="301">
        <v>793</v>
      </c>
      <c r="Q575" s="296">
        <v>1498</v>
      </c>
    </row>
    <row r="576" spans="16:17">
      <c r="P576" s="301">
        <v>794</v>
      </c>
      <c r="Q576" s="296">
        <v>1501</v>
      </c>
    </row>
    <row r="577" spans="16:17">
      <c r="P577" s="301">
        <v>795</v>
      </c>
      <c r="Q577" s="296">
        <v>1505</v>
      </c>
    </row>
    <row r="578" spans="16:17">
      <c r="P578" s="301">
        <v>796</v>
      </c>
      <c r="Q578" s="296">
        <v>1509</v>
      </c>
    </row>
    <row r="579" spans="16:17">
      <c r="P579" s="301">
        <v>797</v>
      </c>
      <c r="Q579" s="296">
        <v>1512</v>
      </c>
    </row>
    <row r="580" spans="16:17">
      <c r="P580" s="301">
        <v>798</v>
      </c>
      <c r="Q580" s="296">
        <v>1516</v>
      </c>
    </row>
    <row r="581" spans="16:17">
      <c r="P581" s="301">
        <v>799</v>
      </c>
      <c r="Q581" s="296">
        <v>1520</v>
      </c>
    </row>
  </sheetData>
  <sortState ref="A11:Z12">
    <sortCondition ref="A11"/>
  </sortState>
  <customSheetViews>
    <customSheetView guid="{EC999A80-859B-4475-B63F-D6CE8B953956}" hiddenColumns="1" topLeftCell="A2">
      <selection activeCell="K9" sqref="K9"/>
      <pageMargins left="0.43307086614173229" right="0.15748031496062992" top="0.35433070866141736" bottom="0.23622047244094491" header="0.27559055118110237" footer="0.15748031496062992"/>
      <printOptions horizontalCentered="1"/>
      <pageSetup paperSize="9" scale="65" orientation="portrait" horizontalDpi="300" verticalDpi="300" r:id="rId1"/>
      <headerFooter alignWithMargins="0"/>
    </customSheetView>
  </customSheetViews>
  <mergeCells count="22">
    <mergeCell ref="M6:M7"/>
    <mergeCell ref="A6:A7"/>
    <mergeCell ref="B6:B7"/>
    <mergeCell ref="G6:J6"/>
    <mergeCell ref="K6:K7"/>
    <mergeCell ref="D6:D7"/>
    <mergeCell ref="A1:M1"/>
    <mergeCell ref="A2:M2"/>
    <mergeCell ref="K5:L5"/>
    <mergeCell ref="D3:E3"/>
    <mergeCell ref="A4:C4"/>
    <mergeCell ref="D4:E4"/>
    <mergeCell ref="J4:L4"/>
    <mergeCell ref="A3:C3"/>
    <mergeCell ref="F4:G4"/>
    <mergeCell ref="G49:J49"/>
    <mergeCell ref="F6:F7"/>
    <mergeCell ref="K49:L49"/>
    <mergeCell ref="A49:D49"/>
    <mergeCell ref="C6:C7"/>
    <mergeCell ref="E6:E7"/>
    <mergeCell ref="L6:L7"/>
  </mergeCells>
  <conditionalFormatting sqref="E1:E1048576">
    <cfRule type="containsText" dxfId="126" priority="2" operator="containsText" text="(F)">
      <formula>NOT(ISERROR(SEARCH("(F)",E1)))</formula>
    </cfRule>
    <cfRule type="containsText" dxfId="125" priority="1" operator="containsText" text="(F)">
      <formula>NOT(ISERROR(SEARCH("(F)",E1)))</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64" orientation="portrait" horizontalDpi="300" verticalDpi="300" r:id="rId2"/>
  <headerFooter alignWithMargins="0"/>
  <ignoredErrors>
    <ignoredError sqref="D4" unlockedFormula="1"/>
  </ignoredErrors>
  <drawing r:id="rId3"/>
</worksheet>
</file>

<file path=xl/worksheets/sheet12.xml><?xml version="1.0" encoding="utf-8"?>
<worksheet xmlns="http://schemas.openxmlformats.org/spreadsheetml/2006/main" xmlns:r="http://schemas.openxmlformats.org/officeDocument/2006/relationships">
  <sheetPr codeName="Sayfa12">
    <tabColor rgb="FF7030A0"/>
  </sheetPr>
  <dimension ref="A1:AA27"/>
  <sheetViews>
    <sheetView view="pageBreakPreview" zoomScale="90" zoomScaleSheetLayoutView="90" workbookViewId="0">
      <selection sqref="A1:P28"/>
    </sheetView>
  </sheetViews>
  <sheetFormatPr defaultRowHeight="12.75"/>
  <cols>
    <col min="1" max="1" width="4.85546875" style="23" customWidth="1"/>
    <col min="2" max="2" width="9.140625" style="23" customWidth="1"/>
    <col min="3" max="3" width="14.42578125" style="21" customWidth="1"/>
    <col min="4" max="4" width="19.7109375" style="47" customWidth="1"/>
    <col min="5" max="5" width="23.7109375" style="47" customWidth="1"/>
    <col min="6" max="6" width="9.28515625" style="196" customWidth="1"/>
    <col min="7" max="7" width="7.5703125" style="24" customWidth="1"/>
    <col min="8" max="8" width="1.5703125" style="21" customWidth="1"/>
    <col min="9" max="9" width="4.42578125" style="23" customWidth="1"/>
    <col min="10" max="10" width="11.7109375" style="23" hidden="1" customWidth="1"/>
    <col min="11" max="11" width="5" style="23" customWidth="1"/>
    <col min="12" max="12" width="11.5703125" style="25" customWidth="1"/>
    <col min="13" max="13" width="20.28515625" style="51" customWidth="1"/>
    <col min="14" max="14" width="26.7109375" style="51" customWidth="1"/>
    <col min="15" max="15" width="9.28515625" style="51" customWidth="1"/>
    <col min="16" max="16" width="7.7109375" style="21" customWidth="1"/>
    <col min="17" max="17" width="5.7109375" style="21" customWidth="1"/>
    <col min="18" max="19" width="9.140625" style="21"/>
    <col min="20" max="20" width="7.7109375" style="300" bestFit="1" customWidth="1"/>
    <col min="21" max="21" width="5.5703125" style="20" bestFit="1" customWidth="1"/>
    <col min="22" max="16384" width="9.140625" style="21"/>
  </cols>
  <sheetData>
    <row r="1" spans="1:27" s="10" customFormat="1" ht="50.25" customHeight="1">
      <c r="A1" s="511" t="s">
        <v>115</v>
      </c>
      <c r="B1" s="511"/>
      <c r="C1" s="511"/>
      <c r="D1" s="511"/>
      <c r="E1" s="511"/>
      <c r="F1" s="511"/>
      <c r="G1" s="511"/>
      <c r="H1" s="511"/>
      <c r="I1" s="511"/>
      <c r="J1" s="511"/>
      <c r="K1" s="511"/>
      <c r="L1" s="511"/>
      <c r="M1" s="511"/>
      <c r="N1" s="511"/>
      <c r="O1" s="511"/>
      <c r="P1" s="511"/>
      <c r="T1" s="299"/>
      <c r="U1" s="287"/>
    </row>
    <row r="2" spans="1:27" s="10" customFormat="1" ht="24.75" customHeight="1">
      <c r="A2" s="519" t="s">
        <v>512</v>
      </c>
      <c r="B2" s="519"/>
      <c r="C2" s="519"/>
      <c r="D2" s="519"/>
      <c r="E2" s="519"/>
      <c r="F2" s="519"/>
      <c r="G2" s="519"/>
      <c r="H2" s="519"/>
      <c r="I2" s="519"/>
      <c r="J2" s="519"/>
      <c r="K2" s="519"/>
      <c r="L2" s="519"/>
      <c r="M2" s="519"/>
      <c r="N2" s="519"/>
      <c r="O2" s="519"/>
      <c r="P2" s="519"/>
      <c r="T2" s="299"/>
      <c r="U2" s="287"/>
    </row>
    <row r="3" spans="1:27" s="12" customFormat="1" ht="29.25" customHeight="1">
      <c r="A3" s="520" t="s">
        <v>66</v>
      </c>
      <c r="B3" s="520"/>
      <c r="C3" s="520"/>
      <c r="D3" s="521" t="s">
        <v>119</v>
      </c>
      <c r="E3" s="521"/>
      <c r="F3" s="522"/>
      <c r="G3" s="522"/>
      <c r="H3" s="11"/>
      <c r="I3" s="594"/>
      <c r="J3" s="594"/>
      <c r="K3" s="594"/>
      <c r="L3" s="594"/>
      <c r="M3" s="84"/>
      <c r="N3" s="524"/>
      <c r="O3" s="524"/>
      <c r="P3" s="524"/>
      <c r="T3" s="299"/>
      <c r="U3" s="287"/>
    </row>
    <row r="4" spans="1:27" s="12" customFormat="1" ht="17.25" customHeight="1">
      <c r="A4" s="531" t="s">
        <v>56</v>
      </c>
      <c r="B4" s="531"/>
      <c r="C4" s="531"/>
      <c r="D4" s="532" t="s">
        <v>265</v>
      </c>
      <c r="E4" s="532"/>
      <c r="F4" s="591" t="s">
        <v>505</v>
      </c>
      <c r="G4" s="591"/>
      <c r="H4" s="591"/>
      <c r="I4" s="591"/>
      <c r="J4" s="591"/>
      <c r="K4" s="591"/>
      <c r="L4" s="30"/>
      <c r="M4" s="83" t="s">
        <v>5</v>
      </c>
      <c r="N4" s="598" t="s">
        <v>504</v>
      </c>
      <c r="O4" s="599"/>
      <c r="P4" s="599"/>
      <c r="T4" s="299"/>
      <c r="U4" s="287"/>
    </row>
    <row r="5" spans="1:27" s="10" customFormat="1" ht="15" customHeight="1">
      <c r="A5" s="13"/>
      <c r="B5" s="13"/>
      <c r="C5" s="14"/>
      <c r="D5" s="15"/>
      <c r="E5" s="16"/>
      <c r="F5" s="197"/>
      <c r="G5" s="16"/>
      <c r="H5" s="16"/>
      <c r="I5" s="13"/>
      <c r="J5" s="13"/>
      <c r="K5" s="13"/>
      <c r="L5" s="17"/>
      <c r="M5" s="18"/>
      <c r="N5" s="568">
        <v>41791.831088657411</v>
      </c>
      <c r="O5" s="568"/>
      <c r="P5" s="568"/>
      <c r="T5" s="299"/>
      <c r="U5" s="287"/>
    </row>
    <row r="6" spans="1:27" s="19" customFormat="1" ht="18.75" customHeight="1">
      <c r="A6" s="595" t="s">
        <v>11</v>
      </c>
      <c r="B6" s="596" t="s">
        <v>51</v>
      </c>
      <c r="C6" s="526" t="s">
        <v>63</v>
      </c>
      <c r="D6" s="593" t="s">
        <v>13</v>
      </c>
      <c r="E6" s="593" t="s">
        <v>156</v>
      </c>
      <c r="F6" s="592" t="s">
        <v>14</v>
      </c>
      <c r="G6" s="584" t="s">
        <v>264</v>
      </c>
      <c r="I6" s="306" t="s">
        <v>15</v>
      </c>
      <c r="J6" s="307"/>
      <c r="K6" s="307"/>
      <c r="L6" s="307"/>
      <c r="M6" s="307"/>
      <c r="N6" s="307"/>
      <c r="O6" s="307"/>
      <c r="P6" s="308"/>
      <c r="T6" s="300"/>
      <c r="U6" s="20"/>
    </row>
    <row r="7" spans="1:27" ht="26.25" customHeight="1">
      <c r="A7" s="595"/>
      <c r="B7" s="597"/>
      <c r="C7" s="526"/>
      <c r="D7" s="593"/>
      <c r="E7" s="593"/>
      <c r="F7" s="592"/>
      <c r="G7" s="585"/>
      <c r="H7" s="20"/>
      <c r="I7" s="45" t="s">
        <v>11</v>
      </c>
      <c r="J7" s="45" t="s">
        <v>52</v>
      </c>
      <c r="K7" s="45" t="s">
        <v>51</v>
      </c>
      <c r="L7" s="131" t="s">
        <v>12</v>
      </c>
      <c r="M7" s="132" t="s">
        <v>13</v>
      </c>
      <c r="N7" s="132" t="s">
        <v>156</v>
      </c>
      <c r="O7" s="195" t="s">
        <v>14</v>
      </c>
      <c r="P7" s="45" t="s">
        <v>26</v>
      </c>
    </row>
    <row r="8" spans="1:27" s="19" customFormat="1" ht="65.25" customHeight="1">
      <c r="A8" s="381">
        <v>1</v>
      </c>
      <c r="B8" s="382" t="s">
        <v>570</v>
      </c>
      <c r="C8" s="383"/>
      <c r="D8" s="384" t="s">
        <v>571</v>
      </c>
      <c r="E8" s="384" t="s">
        <v>434</v>
      </c>
      <c r="F8" s="385">
        <v>5495</v>
      </c>
      <c r="G8" s="386">
        <v>80</v>
      </c>
      <c r="H8" s="380"/>
      <c r="I8" s="381">
        <v>1</v>
      </c>
      <c r="J8" s="387" t="s">
        <v>237</v>
      </c>
      <c r="K8" s="425" t="s">
        <v>550</v>
      </c>
      <c r="L8" s="389">
        <v>0</v>
      </c>
      <c r="M8" s="390" t="s">
        <v>551</v>
      </c>
      <c r="N8" s="390" t="s">
        <v>441</v>
      </c>
      <c r="O8" s="454">
        <v>5950</v>
      </c>
      <c r="P8" s="388">
        <v>6</v>
      </c>
      <c r="T8" s="300"/>
      <c r="U8" s="20"/>
      <c r="Y8" s="396"/>
      <c r="Z8" s="396"/>
      <c r="AA8" s="360"/>
    </row>
    <row r="9" spans="1:27" s="19" customFormat="1" ht="65.25" customHeight="1">
      <c r="A9" s="381">
        <v>2</v>
      </c>
      <c r="B9" s="382" t="s">
        <v>572</v>
      </c>
      <c r="C9" s="383"/>
      <c r="D9" s="384" t="s">
        <v>573</v>
      </c>
      <c r="E9" s="384" t="s">
        <v>381</v>
      </c>
      <c r="F9" s="385">
        <v>5517</v>
      </c>
      <c r="G9" s="386">
        <v>79</v>
      </c>
      <c r="H9" s="380"/>
      <c r="I9" s="381">
        <v>2</v>
      </c>
      <c r="J9" s="387" t="s">
        <v>238</v>
      </c>
      <c r="K9" s="425" t="s">
        <v>552</v>
      </c>
      <c r="L9" s="389">
        <v>0</v>
      </c>
      <c r="M9" s="390" t="s">
        <v>553</v>
      </c>
      <c r="N9" s="390" t="s">
        <v>410</v>
      </c>
      <c r="O9" s="455">
        <v>5692</v>
      </c>
      <c r="P9" s="388">
        <v>2</v>
      </c>
      <c r="T9" s="300"/>
      <c r="U9" s="20"/>
      <c r="Y9" s="396"/>
      <c r="Z9" s="396"/>
      <c r="AA9" s="360"/>
    </row>
    <row r="10" spans="1:27" s="19" customFormat="1" ht="65.25" customHeight="1">
      <c r="A10" s="381">
        <v>3</v>
      </c>
      <c r="B10" s="382" t="s">
        <v>576</v>
      </c>
      <c r="C10" s="383"/>
      <c r="D10" s="384" t="s">
        <v>577</v>
      </c>
      <c r="E10" s="384" t="s">
        <v>397</v>
      </c>
      <c r="F10" s="385">
        <v>5579</v>
      </c>
      <c r="G10" s="386">
        <v>76</v>
      </c>
      <c r="H10" s="380"/>
      <c r="I10" s="381">
        <v>3</v>
      </c>
      <c r="J10" s="387" t="s">
        <v>239</v>
      </c>
      <c r="K10" s="425" t="s">
        <v>554</v>
      </c>
      <c r="L10" s="389">
        <v>0</v>
      </c>
      <c r="M10" s="390" t="s">
        <v>555</v>
      </c>
      <c r="N10" s="390" t="s">
        <v>429</v>
      </c>
      <c r="O10" s="455">
        <v>5672</v>
      </c>
      <c r="P10" s="388">
        <v>1</v>
      </c>
      <c r="T10" s="300"/>
      <c r="U10" s="20"/>
      <c r="Y10" s="396"/>
      <c r="Z10" s="396"/>
      <c r="AA10" s="360"/>
    </row>
    <row r="11" spans="1:27" s="19" customFormat="1" ht="65.25" customHeight="1">
      <c r="A11" s="381">
        <v>4</v>
      </c>
      <c r="B11" s="382" t="s">
        <v>568</v>
      </c>
      <c r="C11" s="383"/>
      <c r="D11" s="384" t="s">
        <v>569</v>
      </c>
      <c r="E11" s="384" t="s">
        <v>343</v>
      </c>
      <c r="F11" s="385">
        <v>5596</v>
      </c>
      <c r="G11" s="386">
        <v>75</v>
      </c>
      <c r="H11" s="380"/>
      <c r="I11" s="381">
        <v>4</v>
      </c>
      <c r="J11" s="387" t="s">
        <v>240</v>
      </c>
      <c r="K11" s="425" t="s">
        <v>556</v>
      </c>
      <c r="L11" s="389">
        <v>0</v>
      </c>
      <c r="M11" s="390" t="s">
        <v>557</v>
      </c>
      <c r="N11" s="390" t="s">
        <v>356</v>
      </c>
      <c r="O11" s="455" t="s">
        <v>325</v>
      </c>
      <c r="P11" s="388" t="s">
        <v>527</v>
      </c>
      <c r="T11" s="300"/>
      <c r="U11" s="20"/>
      <c r="Y11" s="396"/>
      <c r="Z11" s="396"/>
      <c r="AA11" s="360"/>
    </row>
    <row r="12" spans="1:27" s="19" customFormat="1" ht="65.25" customHeight="1">
      <c r="A12" s="381">
        <v>5</v>
      </c>
      <c r="B12" s="382" t="s">
        <v>580</v>
      </c>
      <c r="C12" s="383"/>
      <c r="D12" s="384" t="s">
        <v>581</v>
      </c>
      <c r="E12" s="384" t="s">
        <v>349</v>
      </c>
      <c r="F12" s="385">
        <v>5617</v>
      </c>
      <c r="G12" s="386">
        <v>74</v>
      </c>
      <c r="H12" s="380"/>
      <c r="I12" s="381">
        <v>5</v>
      </c>
      <c r="J12" s="387" t="s">
        <v>241</v>
      </c>
      <c r="K12" s="425" t="s">
        <v>558</v>
      </c>
      <c r="L12" s="389">
        <v>0</v>
      </c>
      <c r="M12" s="390" t="s">
        <v>559</v>
      </c>
      <c r="N12" s="390" t="s">
        <v>418</v>
      </c>
      <c r="O12" s="455">
        <v>5924</v>
      </c>
      <c r="P12" s="388">
        <v>5</v>
      </c>
      <c r="T12" s="300"/>
      <c r="U12" s="20"/>
      <c r="Y12" s="396"/>
      <c r="Z12" s="396"/>
      <c r="AA12" s="360"/>
    </row>
    <row r="13" spans="1:27" s="19" customFormat="1" ht="65.25" customHeight="1">
      <c r="A13" s="381">
        <v>6</v>
      </c>
      <c r="B13" s="382" t="s">
        <v>554</v>
      </c>
      <c r="C13" s="383"/>
      <c r="D13" s="384" t="s">
        <v>555</v>
      </c>
      <c r="E13" s="384" t="s">
        <v>429</v>
      </c>
      <c r="F13" s="385">
        <v>5672</v>
      </c>
      <c r="G13" s="386">
        <v>71</v>
      </c>
      <c r="H13" s="380"/>
      <c r="I13" s="381">
        <v>6</v>
      </c>
      <c r="J13" s="387" t="s">
        <v>242</v>
      </c>
      <c r="K13" s="425" t="s">
        <v>560</v>
      </c>
      <c r="L13" s="389">
        <v>0</v>
      </c>
      <c r="M13" s="390" t="s">
        <v>561</v>
      </c>
      <c r="N13" s="390" t="s">
        <v>514</v>
      </c>
      <c r="O13" s="455">
        <v>5809</v>
      </c>
      <c r="P13" s="388">
        <v>4</v>
      </c>
      <c r="T13" s="300"/>
      <c r="U13" s="20"/>
      <c r="Y13" s="396"/>
      <c r="Z13" s="396"/>
      <c r="AA13" s="360"/>
    </row>
    <row r="14" spans="1:27" s="19" customFormat="1" ht="65.25" customHeight="1">
      <c r="A14" s="381">
        <v>7</v>
      </c>
      <c r="B14" s="382" t="s">
        <v>552</v>
      </c>
      <c r="C14" s="383"/>
      <c r="D14" s="384" t="s">
        <v>553</v>
      </c>
      <c r="E14" s="384" t="s">
        <v>410</v>
      </c>
      <c r="F14" s="385">
        <v>5692</v>
      </c>
      <c r="G14" s="386">
        <v>70</v>
      </c>
      <c r="H14" s="380"/>
      <c r="I14" s="381">
        <v>7</v>
      </c>
      <c r="J14" s="387" t="s">
        <v>243</v>
      </c>
      <c r="K14" s="425" t="s">
        <v>562</v>
      </c>
      <c r="L14" s="389">
        <v>0</v>
      </c>
      <c r="M14" s="390" t="s">
        <v>563</v>
      </c>
      <c r="N14" s="390" t="s">
        <v>362</v>
      </c>
      <c r="O14" s="455">
        <v>5703</v>
      </c>
      <c r="P14" s="388">
        <v>3</v>
      </c>
      <c r="T14" s="300"/>
      <c r="U14" s="20"/>
      <c r="Y14" s="396"/>
      <c r="Z14" s="396"/>
      <c r="AA14" s="360"/>
    </row>
    <row r="15" spans="1:27" s="19" customFormat="1" ht="65.25" customHeight="1">
      <c r="A15" s="381">
        <v>8</v>
      </c>
      <c r="B15" s="382" t="s">
        <v>562</v>
      </c>
      <c r="C15" s="383"/>
      <c r="D15" s="384" t="s">
        <v>563</v>
      </c>
      <c r="E15" s="384" t="s">
        <v>362</v>
      </c>
      <c r="F15" s="385">
        <v>5703</v>
      </c>
      <c r="G15" s="386">
        <v>70</v>
      </c>
      <c r="H15" s="380"/>
      <c r="I15" s="381">
        <v>8</v>
      </c>
      <c r="J15" s="387" t="s">
        <v>244</v>
      </c>
      <c r="K15" s="425" t="s">
        <v>564</v>
      </c>
      <c r="L15" s="389">
        <v>0</v>
      </c>
      <c r="M15" s="390" t="s">
        <v>565</v>
      </c>
      <c r="N15" s="390" t="s">
        <v>391</v>
      </c>
      <c r="O15" s="452" t="s">
        <v>549</v>
      </c>
      <c r="P15" s="388" t="s">
        <v>527</v>
      </c>
      <c r="T15" s="300"/>
      <c r="U15" s="20"/>
      <c r="Y15" s="360"/>
      <c r="Z15" s="396"/>
      <c r="AA15" s="360"/>
    </row>
    <row r="16" spans="1:27" s="19" customFormat="1" ht="65.25" customHeight="1">
      <c r="A16" s="381">
        <v>9</v>
      </c>
      <c r="B16" s="382" t="s">
        <v>578</v>
      </c>
      <c r="C16" s="383"/>
      <c r="D16" s="384" t="s">
        <v>579</v>
      </c>
      <c r="E16" s="384" t="s">
        <v>373</v>
      </c>
      <c r="F16" s="385">
        <v>5714</v>
      </c>
      <c r="G16" s="386">
        <v>69</v>
      </c>
      <c r="H16" s="380"/>
      <c r="I16" s="586" t="s">
        <v>16</v>
      </c>
      <c r="J16" s="587"/>
      <c r="K16" s="587"/>
      <c r="L16" s="587"/>
      <c r="M16" s="392"/>
      <c r="N16" s="392"/>
      <c r="O16" s="392"/>
      <c r="P16" s="393"/>
      <c r="T16" s="300"/>
      <c r="U16" s="20"/>
      <c r="Y16" s="360"/>
      <c r="Z16" s="396"/>
      <c r="AA16" s="360"/>
    </row>
    <row r="17" spans="1:27" s="19" customFormat="1" ht="65.25" customHeight="1">
      <c r="A17" s="381">
        <v>10</v>
      </c>
      <c r="B17" s="382" t="s">
        <v>574</v>
      </c>
      <c r="C17" s="383"/>
      <c r="D17" s="384" t="s">
        <v>575</v>
      </c>
      <c r="E17" s="384" t="s">
        <v>405</v>
      </c>
      <c r="F17" s="385">
        <v>5757</v>
      </c>
      <c r="G17" s="386">
        <v>67</v>
      </c>
      <c r="H17" s="380"/>
      <c r="I17" s="42" t="s">
        <v>11</v>
      </c>
      <c r="J17" s="42" t="s">
        <v>52</v>
      </c>
      <c r="K17" s="42" t="s">
        <v>51</v>
      </c>
      <c r="L17" s="43" t="s">
        <v>12</v>
      </c>
      <c r="M17" s="44" t="s">
        <v>13</v>
      </c>
      <c r="N17" s="44" t="s">
        <v>156</v>
      </c>
      <c r="O17" s="195" t="s">
        <v>14</v>
      </c>
      <c r="P17" s="42" t="s">
        <v>26</v>
      </c>
      <c r="T17" s="300"/>
      <c r="U17" s="20"/>
      <c r="Y17" s="360"/>
      <c r="Z17" s="396"/>
      <c r="AA17" s="360"/>
    </row>
    <row r="18" spans="1:27" s="19" customFormat="1" ht="65.25" customHeight="1">
      <c r="A18" s="381">
        <v>11</v>
      </c>
      <c r="B18" s="382" t="s">
        <v>560</v>
      </c>
      <c r="C18" s="383"/>
      <c r="D18" s="384" t="s">
        <v>561</v>
      </c>
      <c r="E18" s="384" t="s">
        <v>514</v>
      </c>
      <c r="F18" s="385">
        <v>5809</v>
      </c>
      <c r="G18" s="386">
        <v>65</v>
      </c>
      <c r="H18" s="380"/>
      <c r="I18" s="381">
        <v>1</v>
      </c>
      <c r="J18" s="387" t="s">
        <v>245</v>
      </c>
      <c r="K18" s="425" t="s">
        <v>566</v>
      </c>
      <c r="L18" s="389">
        <v>0</v>
      </c>
      <c r="M18" s="390" t="s">
        <v>567</v>
      </c>
      <c r="N18" s="390" t="s">
        <v>368</v>
      </c>
      <c r="O18" s="455">
        <v>5821</v>
      </c>
      <c r="P18" s="388">
        <v>8</v>
      </c>
      <c r="T18" s="300"/>
      <c r="U18" s="20"/>
      <c r="Y18" s="360"/>
      <c r="Z18" s="396"/>
      <c r="AA18" s="360"/>
    </row>
    <row r="19" spans="1:27" s="19" customFormat="1" ht="65.25" customHeight="1">
      <c r="A19" s="381">
        <v>12</v>
      </c>
      <c r="B19" s="382" t="s">
        <v>566</v>
      </c>
      <c r="C19" s="383"/>
      <c r="D19" s="384" t="s">
        <v>567</v>
      </c>
      <c r="E19" s="384" t="s">
        <v>368</v>
      </c>
      <c r="F19" s="385">
        <v>5821</v>
      </c>
      <c r="G19" s="386">
        <v>64</v>
      </c>
      <c r="H19" s="380"/>
      <c r="I19" s="381">
        <v>2</v>
      </c>
      <c r="J19" s="387" t="s">
        <v>246</v>
      </c>
      <c r="K19" s="425" t="s">
        <v>568</v>
      </c>
      <c r="L19" s="389">
        <v>0</v>
      </c>
      <c r="M19" s="390" t="s">
        <v>569</v>
      </c>
      <c r="N19" s="390" t="s">
        <v>343</v>
      </c>
      <c r="O19" s="455">
        <v>5596</v>
      </c>
      <c r="P19" s="388">
        <v>4</v>
      </c>
      <c r="T19" s="300"/>
      <c r="U19" s="20"/>
      <c r="Y19" s="360"/>
      <c r="Z19" s="396"/>
      <c r="AA19" s="360"/>
    </row>
    <row r="20" spans="1:27" s="19" customFormat="1" ht="65.25" customHeight="1">
      <c r="A20" s="381">
        <v>13</v>
      </c>
      <c r="B20" s="382" t="s">
        <v>558</v>
      </c>
      <c r="C20" s="383"/>
      <c r="D20" s="384" t="s">
        <v>559</v>
      </c>
      <c r="E20" s="384" t="s">
        <v>418</v>
      </c>
      <c r="F20" s="385">
        <v>5924</v>
      </c>
      <c r="G20" s="386">
        <v>59</v>
      </c>
      <c r="H20" s="380"/>
      <c r="I20" s="381">
        <v>3</v>
      </c>
      <c r="J20" s="387" t="s">
        <v>247</v>
      </c>
      <c r="K20" s="425" t="s">
        <v>570</v>
      </c>
      <c r="L20" s="389">
        <v>0</v>
      </c>
      <c r="M20" s="390" t="s">
        <v>571</v>
      </c>
      <c r="N20" s="390" t="s">
        <v>434</v>
      </c>
      <c r="O20" s="455">
        <v>5495</v>
      </c>
      <c r="P20" s="388">
        <v>1</v>
      </c>
      <c r="T20" s="300"/>
      <c r="U20" s="20"/>
      <c r="Y20" s="360"/>
      <c r="Z20" s="396"/>
      <c r="AA20" s="360"/>
    </row>
    <row r="21" spans="1:27" s="19" customFormat="1" ht="65.25" customHeight="1">
      <c r="A21" s="381">
        <v>14</v>
      </c>
      <c r="B21" s="382" t="s">
        <v>550</v>
      </c>
      <c r="C21" s="383"/>
      <c r="D21" s="384" t="s">
        <v>551</v>
      </c>
      <c r="E21" s="384" t="s">
        <v>441</v>
      </c>
      <c r="F21" s="385">
        <v>5950</v>
      </c>
      <c r="G21" s="386">
        <v>57</v>
      </c>
      <c r="H21" s="380"/>
      <c r="I21" s="381">
        <v>4</v>
      </c>
      <c r="J21" s="387" t="s">
        <v>248</v>
      </c>
      <c r="K21" s="425" t="s">
        <v>572</v>
      </c>
      <c r="L21" s="389">
        <v>0</v>
      </c>
      <c r="M21" s="390" t="s">
        <v>573</v>
      </c>
      <c r="N21" s="390" t="s">
        <v>381</v>
      </c>
      <c r="O21" s="455">
        <v>5517</v>
      </c>
      <c r="P21" s="388">
        <v>2</v>
      </c>
      <c r="T21" s="300"/>
      <c r="U21" s="20"/>
      <c r="Y21" s="360"/>
      <c r="Z21" s="396"/>
      <c r="AA21" s="360"/>
    </row>
    <row r="22" spans="1:27" s="19" customFormat="1" ht="65.25" customHeight="1">
      <c r="A22" s="381" t="s">
        <v>527</v>
      </c>
      <c r="B22" s="382" t="s">
        <v>564</v>
      </c>
      <c r="C22" s="383"/>
      <c r="D22" s="384" t="s">
        <v>565</v>
      </c>
      <c r="E22" s="384" t="s">
        <v>391</v>
      </c>
      <c r="F22" s="451" t="s">
        <v>549</v>
      </c>
      <c r="G22" s="386">
        <v>0</v>
      </c>
      <c r="H22" s="380"/>
      <c r="I22" s="381">
        <v>5</v>
      </c>
      <c r="J22" s="387" t="s">
        <v>249</v>
      </c>
      <c r="K22" s="425" t="s">
        <v>574</v>
      </c>
      <c r="L22" s="389">
        <v>0</v>
      </c>
      <c r="M22" s="390" t="s">
        <v>575</v>
      </c>
      <c r="N22" s="390" t="s">
        <v>405</v>
      </c>
      <c r="O22" s="455">
        <v>5757</v>
      </c>
      <c r="P22" s="388">
        <v>7</v>
      </c>
      <c r="T22" s="300"/>
      <c r="U22" s="20"/>
      <c r="Y22" s="360"/>
      <c r="Z22" s="396"/>
      <c r="AA22" s="360"/>
    </row>
    <row r="23" spans="1:27" s="19" customFormat="1" ht="65.25" customHeight="1">
      <c r="A23" s="381" t="s">
        <v>527</v>
      </c>
      <c r="B23" s="382" t="s">
        <v>556</v>
      </c>
      <c r="C23" s="383"/>
      <c r="D23" s="384" t="s">
        <v>557</v>
      </c>
      <c r="E23" s="384" t="s">
        <v>356</v>
      </c>
      <c r="F23" s="385" t="s">
        <v>325</v>
      </c>
      <c r="G23" s="386">
        <v>0</v>
      </c>
      <c r="H23" s="380"/>
      <c r="I23" s="381">
        <v>6</v>
      </c>
      <c r="J23" s="387" t="s">
        <v>250</v>
      </c>
      <c r="K23" s="425" t="s">
        <v>576</v>
      </c>
      <c r="L23" s="389">
        <v>0</v>
      </c>
      <c r="M23" s="390" t="s">
        <v>577</v>
      </c>
      <c r="N23" s="390" t="s">
        <v>397</v>
      </c>
      <c r="O23" s="455">
        <v>5579</v>
      </c>
      <c r="P23" s="388">
        <v>3</v>
      </c>
      <c r="T23" s="300"/>
      <c r="U23" s="20"/>
      <c r="Y23" s="360"/>
      <c r="Z23" s="396"/>
      <c r="AA23" s="360"/>
    </row>
    <row r="24" spans="1:27" s="19" customFormat="1" ht="65.25" customHeight="1">
      <c r="A24" s="381"/>
      <c r="B24" s="382"/>
      <c r="C24" s="383"/>
      <c r="D24" s="384"/>
      <c r="E24" s="384"/>
      <c r="F24" s="385"/>
      <c r="G24" s="386" t="s">
        <v>582</v>
      </c>
      <c r="H24" s="380"/>
      <c r="I24" s="381">
        <v>7</v>
      </c>
      <c r="J24" s="387" t="s">
        <v>251</v>
      </c>
      <c r="K24" s="425" t="s">
        <v>578</v>
      </c>
      <c r="L24" s="389">
        <v>0</v>
      </c>
      <c r="M24" s="390" t="s">
        <v>579</v>
      </c>
      <c r="N24" s="390" t="s">
        <v>373</v>
      </c>
      <c r="O24" s="455">
        <v>5714</v>
      </c>
      <c r="P24" s="388">
        <v>6</v>
      </c>
      <c r="T24" s="300"/>
      <c r="U24" s="20"/>
      <c r="Y24" s="360"/>
      <c r="Z24" s="396"/>
      <c r="AA24" s="360"/>
    </row>
    <row r="25" spans="1:27" s="19" customFormat="1" ht="65.25" customHeight="1">
      <c r="A25" s="381"/>
      <c r="B25" s="382"/>
      <c r="C25" s="383"/>
      <c r="D25" s="384"/>
      <c r="E25" s="384"/>
      <c r="F25" s="385"/>
      <c r="G25" s="386" t="s">
        <v>582</v>
      </c>
      <c r="H25" s="380"/>
      <c r="I25" s="381">
        <v>8</v>
      </c>
      <c r="J25" s="387" t="s">
        <v>252</v>
      </c>
      <c r="K25" s="425" t="s">
        <v>580</v>
      </c>
      <c r="L25" s="389">
        <v>0</v>
      </c>
      <c r="M25" s="390" t="s">
        <v>581</v>
      </c>
      <c r="N25" s="390" t="s">
        <v>349</v>
      </c>
      <c r="O25" s="455">
        <v>5617</v>
      </c>
      <c r="P25" s="388">
        <v>5</v>
      </c>
      <c r="T25" s="300"/>
      <c r="U25" s="20"/>
      <c r="Y25" s="360"/>
      <c r="Z25" s="396"/>
      <c r="AA25" s="360"/>
    </row>
    <row r="26" spans="1:27" ht="7.5" customHeight="1">
      <c r="A26" s="32"/>
      <c r="B26" s="32"/>
      <c r="C26" s="33"/>
      <c r="D26" s="52"/>
      <c r="E26" s="34"/>
      <c r="F26" s="199"/>
      <c r="G26" s="36"/>
      <c r="I26" s="37"/>
      <c r="J26" s="38"/>
      <c r="K26" s="39"/>
      <c r="L26" s="40"/>
      <c r="M26" s="48"/>
      <c r="N26" s="48"/>
      <c r="O26" s="48"/>
      <c r="P26" s="39"/>
      <c r="Y26" s="360"/>
    </row>
    <row r="27" spans="1:27" ht="14.25" customHeight="1">
      <c r="A27" s="26" t="s">
        <v>18</v>
      </c>
      <c r="B27" s="26"/>
      <c r="C27" s="26"/>
      <c r="D27" s="53"/>
      <c r="E27" s="46" t="s">
        <v>0</v>
      </c>
      <c r="F27" s="200" t="s">
        <v>1</v>
      </c>
      <c r="G27" s="23"/>
      <c r="H27" s="27" t="s">
        <v>2</v>
      </c>
      <c r="I27" s="27"/>
      <c r="J27" s="27"/>
      <c r="K27" s="27"/>
      <c r="M27" s="49" t="s">
        <v>3</v>
      </c>
      <c r="N27" s="50" t="s">
        <v>3</v>
      </c>
      <c r="O27" s="50"/>
      <c r="P27" s="26"/>
      <c r="Q27" s="28"/>
    </row>
  </sheetData>
  <sortState ref="A22:F23">
    <sortCondition ref="A22"/>
  </sortState>
  <mergeCells count="20">
    <mergeCell ref="I16:L16"/>
    <mergeCell ref="A4:C4"/>
    <mergeCell ref="D4:E4"/>
    <mergeCell ref="F4:K4"/>
    <mergeCell ref="N4:P4"/>
    <mergeCell ref="N5:P5"/>
    <mergeCell ref="A6:A7"/>
    <mergeCell ref="B6:B7"/>
    <mergeCell ref="C6:C7"/>
    <mergeCell ref="D6:D7"/>
    <mergeCell ref="E6:E7"/>
    <mergeCell ref="F6:F7"/>
    <mergeCell ref="G6:G7"/>
    <mergeCell ref="A1:P1"/>
    <mergeCell ref="A2:P2"/>
    <mergeCell ref="A3:C3"/>
    <mergeCell ref="D3:E3"/>
    <mergeCell ref="F3:G3"/>
    <mergeCell ref="I3:L3"/>
    <mergeCell ref="N3:P3"/>
  </mergeCells>
  <conditionalFormatting sqref="O26:O65500 E26:E1048576 O16:O17 O1:O7 N1:N1048576 E1:E7">
    <cfRule type="containsText" dxfId="124" priority="5" stopIfTrue="1" operator="containsText" text="FERDİ">
      <formula>NOT(ISERROR(SEARCH("FERDİ",E1)))</formula>
    </cfRule>
  </conditionalFormatting>
  <conditionalFormatting sqref="D1:D1048576">
    <cfRule type="containsText" dxfId="123" priority="1" operator="containsText" text="(F)">
      <formula>NOT(ISERROR(SEARCH("(F)",D1)))</formula>
    </cfRule>
  </conditionalFormatting>
  <dataValidations count="1">
    <dataValidation allowBlank="1" showInputMessage="1" showErrorMessage="1" errorTitle="Dur" promptTitle="buraya deger giremezsiniz" prompt="O sütununa değer girmenzi gerekmektedir" sqref="O18:O25 O8:O15"/>
  </dataValidation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sheetPr codeName="Sayfa13">
    <tabColor rgb="FF66FF33"/>
  </sheetPr>
  <dimension ref="A1:M164"/>
  <sheetViews>
    <sheetView tabSelected="1" view="pageBreakPreview" topLeftCell="A140" zoomScale="90" zoomScaleSheetLayoutView="90" workbookViewId="0">
      <selection activeCell="N144" sqref="N144"/>
    </sheetView>
  </sheetViews>
  <sheetFormatPr defaultRowHeight="12.75"/>
  <cols>
    <col min="1" max="1" width="4.7109375" style="156" bestFit="1" customWidth="1"/>
    <col min="2" max="2" width="17.42578125" style="201" bestFit="1" customWidth="1"/>
    <col min="3" max="3" width="10.42578125" style="2" bestFit="1" customWidth="1"/>
    <col min="4" max="4" width="17.42578125" style="168" customWidth="1"/>
    <col min="5" max="5" width="19.140625" style="168" customWidth="1"/>
    <col min="6" max="6" width="11.140625" style="2" customWidth="1"/>
    <col min="7" max="7" width="10.28515625" style="2" customWidth="1"/>
    <col min="8" max="8" width="13.5703125" style="2" customWidth="1"/>
    <col min="9" max="9" width="9.28515625" style="2" customWidth="1"/>
    <col min="10" max="10" width="11.140625" style="2" customWidth="1"/>
    <col min="11" max="11" width="32.5703125" style="2" bestFit="1" customWidth="1"/>
    <col min="12" max="12" width="15.5703125" style="2" bestFit="1" customWidth="1"/>
    <col min="13" max="13" width="14.140625" style="2" customWidth="1"/>
    <col min="14" max="16384" width="9.140625" style="2"/>
  </cols>
  <sheetData>
    <row r="1" spans="1:13" s="148" customFormat="1" ht="42" customHeight="1">
      <c r="A1" s="602" t="str">
        <f>'YARIŞMA BİLGİLERİ'!F19</f>
        <v>2013-14 Öğretim Yılı Okullararası Puanlı  Atletizm Türkiye Birinciliği</v>
      </c>
      <c r="B1" s="602"/>
      <c r="C1" s="602"/>
      <c r="D1" s="602"/>
      <c r="E1" s="602"/>
      <c r="F1" s="602"/>
      <c r="G1" s="602"/>
      <c r="H1" s="602"/>
      <c r="I1" s="602"/>
      <c r="J1" s="602"/>
      <c r="K1" s="167" t="str">
        <f>'YARIŞMA BİLGİLERİ'!F20</f>
        <v>İzmir</v>
      </c>
      <c r="L1" s="601"/>
      <c r="M1" s="601"/>
    </row>
    <row r="2" spans="1:13" s="155" customFormat="1" ht="27.75" customHeight="1">
      <c r="A2" s="149" t="s">
        <v>23</v>
      </c>
      <c r="B2" s="169" t="s">
        <v>33</v>
      </c>
      <c r="C2" s="151" t="s">
        <v>19</v>
      </c>
      <c r="D2" s="152" t="s">
        <v>24</v>
      </c>
      <c r="E2" s="152" t="s">
        <v>22</v>
      </c>
      <c r="F2" s="153" t="s">
        <v>25</v>
      </c>
      <c r="G2" s="150" t="s">
        <v>28</v>
      </c>
      <c r="H2" s="150" t="s">
        <v>10</v>
      </c>
      <c r="I2" s="150" t="s">
        <v>109</v>
      </c>
      <c r="J2" s="150" t="s">
        <v>29</v>
      </c>
      <c r="K2" s="150" t="s">
        <v>30</v>
      </c>
      <c r="L2" s="154" t="s">
        <v>31</v>
      </c>
      <c r="M2" s="154" t="s">
        <v>32</v>
      </c>
    </row>
    <row r="3" spans="1:13" s="155" customFormat="1" ht="26.25" customHeight="1">
      <c r="A3" s="157">
        <v>1</v>
      </c>
      <c r="B3" s="166" t="s">
        <v>254</v>
      </c>
      <c r="C3" s="158">
        <f>'100m.'!C8</f>
        <v>37261</v>
      </c>
      <c r="D3" s="162" t="str">
        <f>'100m.'!D8</f>
        <v>SERKUT DEĞİRMENCİ (F)</v>
      </c>
      <c r="E3" s="162" t="str">
        <f>'100m.'!E8</f>
        <v>DOĞA KOLEJİ</v>
      </c>
      <c r="F3" s="164">
        <f>'100m.'!F8</f>
        <v>1278</v>
      </c>
      <c r="G3" s="160">
        <f>'100m.'!A8</f>
        <v>1</v>
      </c>
      <c r="H3" s="159" t="s">
        <v>254</v>
      </c>
      <c r="I3" s="165"/>
      <c r="J3" s="159" t="str">
        <f>'YARIŞMA BİLGİLERİ'!$F$21</f>
        <v>Küçük Erkek</v>
      </c>
      <c r="K3" s="162" t="str">
        <f>CONCATENATE(K$1,"-",A$1)</f>
        <v>İzmir-2013-14 Öğretim Yılı Okullararası Puanlı  Atletizm Türkiye Birinciliği</v>
      </c>
      <c r="L3" s="163" t="str">
        <f>'100m.'!N$4</f>
        <v>31 Mayıs 2014 16.30</v>
      </c>
      <c r="M3" s="163" t="s">
        <v>319</v>
      </c>
    </row>
    <row r="4" spans="1:13" s="155" customFormat="1" ht="26.25" customHeight="1">
      <c r="A4" s="157">
        <v>2</v>
      </c>
      <c r="B4" s="166" t="s">
        <v>254</v>
      </c>
      <c r="C4" s="158">
        <f>'100m.'!C9</f>
        <v>37400</v>
      </c>
      <c r="D4" s="162" t="str">
        <f>'100m.'!D9</f>
        <v>Reşit B. AKBULUT</v>
      </c>
      <c r="E4" s="162" t="str">
        <f>'100m.'!E9</f>
        <v>SAMSUN İLKADIM TİCARET VE SANAYİ ODASI ORTAOKULU</v>
      </c>
      <c r="F4" s="164">
        <f>'100m.'!F9</f>
        <v>1299</v>
      </c>
      <c r="G4" s="160">
        <f>'100m.'!A9</f>
        <v>2</v>
      </c>
      <c r="H4" s="159" t="s">
        <v>254</v>
      </c>
      <c r="I4" s="161"/>
      <c r="J4" s="159" t="str">
        <f>'YARIŞMA BİLGİLERİ'!$F$21</f>
        <v>Küçük Erkek</v>
      </c>
      <c r="K4" s="162" t="str">
        <f t="shared" ref="K4:K32" si="0">CONCATENATE(K$1,"-",A$1)</f>
        <v>İzmir-2013-14 Öğretim Yılı Okullararası Puanlı  Atletizm Türkiye Birinciliği</v>
      </c>
      <c r="L4" s="163" t="str">
        <f>'100m.'!N$4</f>
        <v>31 Mayıs 2014 16.30</v>
      </c>
      <c r="M4" s="163" t="s">
        <v>319</v>
      </c>
    </row>
    <row r="5" spans="1:13" s="155" customFormat="1" ht="26.25" customHeight="1">
      <c r="A5" s="157">
        <v>3</v>
      </c>
      <c r="B5" s="166" t="s">
        <v>254</v>
      </c>
      <c r="C5" s="158">
        <f>'100m.'!C10</f>
        <v>37292</v>
      </c>
      <c r="D5" s="162" t="str">
        <f>'100m.'!D10</f>
        <v>MUHAMMED USEME AŞIK (F)</v>
      </c>
      <c r="E5" s="162" t="str">
        <f>'100m.'!E10</f>
        <v>EYÜP TURGUT ÖZAL ORTAOKULU</v>
      </c>
      <c r="F5" s="164">
        <f>'100m.'!F10</f>
        <v>1299</v>
      </c>
      <c r="G5" s="160">
        <f>'100m.'!A10</f>
        <v>3</v>
      </c>
      <c r="H5" s="159" t="s">
        <v>254</v>
      </c>
      <c r="I5" s="161"/>
      <c r="J5" s="159" t="str">
        <f>'YARIŞMA BİLGİLERİ'!$F$21</f>
        <v>Küçük Erkek</v>
      </c>
      <c r="K5" s="162" t="str">
        <f t="shared" si="0"/>
        <v>İzmir-2013-14 Öğretim Yılı Okullararası Puanlı  Atletizm Türkiye Birinciliği</v>
      </c>
      <c r="L5" s="163" t="str">
        <f>'100m.'!N$4</f>
        <v>31 Mayıs 2014 16.30</v>
      </c>
      <c r="M5" s="163" t="s">
        <v>319</v>
      </c>
    </row>
    <row r="6" spans="1:13" s="155" customFormat="1" ht="26.25" customHeight="1">
      <c r="A6" s="157">
        <v>4</v>
      </c>
      <c r="B6" s="166" t="s">
        <v>254</v>
      </c>
      <c r="C6" s="158">
        <f>'100m.'!C11</f>
        <v>37257</v>
      </c>
      <c r="D6" s="162" t="str">
        <f>'100m.'!D11</f>
        <v>ATAKAN ÖZAL (F)</v>
      </c>
      <c r="E6" s="162" t="str">
        <f>'100m.'!E11</f>
        <v>BAHÇEŞEHİR KOLEJİ</v>
      </c>
      <c r="F6" s="164">
        <f>'100m.'!F11</f>
        <v>1304</v>
      </c>
      <c r="G6" s="160">
        <f>'100m.'!A11</f>
        <v>4</v>
      </c>
      <c r="H6" s="159" t="s">
        <v>254</v>
      </c>
      <c r="I6" s="161"/>
      <c r="J6" s="159" t="str">
        <f>'YARIŞMA BİLGİLERİ'!$F$21</f>
        <v>Küçük Erkek</v>
      </c>
      <c r="K6" s="162" t="str">
        <f t="shared" si="0"/>
        <v>İzmir-2013-14 Öğretim Yılı Okullararası Puanlı  Atletizm Türkiye Birinciliği</v>
      </c>
      <c r="L6" s="163" t="str">
        <f>'100m.'!N$4</f>
        <v>31 Mayıs 2014 16.30</v>
      </c>
      <c r="M6" s="163" t="s">
        <v>319</v>
      </c>
    </row>
    <row r="7" spans="1:13" s="155" customFormat="1" ht="26.25" customHeight="1">
      <c r="A7" s="157">
        <v>5</v>
      </c>
      <c r="B7" s="166" t="s">
        <v>254</v>
      </c>
      <c r="C7" s="158">
        <f>'100m.'!C12</f>
        <v>37257</v>
      </c>
      <c r="D7" s="162" t="str">
        <f>'100m.'!D12</f>
        <v>ERSİN İLHAN (F)</v>
      </c>
      <c r="E7" s="162" t="str">
        <f>'100m.'!E12</f>
        <v>SARIMEŞE FERDİ</v>
      </c>
      <c r="F7" s="164">
        <f>'100m.'!F12</f>
        <v>1333</v>
      </c>
      <c r="G7" s="160">
        <f>'100m.'!A12</f>
        <v>5</v>
      </c>
      <c r="H7" s="159" t="s">
        <v>254</v>
      </c>
      <c r="I7" s="161"/>
      <c r="J7" s="159" t="str">
        <f>'YARIŞMA BİLGİLERİ'!$F$21</f>
        <v>Küçük Erkek</v>
      </c>
      <c r="K7" s="162" t="str">
        <f t="shared" si="0"/>
        <v>İzmir-2013-14 Öğretim Yılı Okullararası Puanlı  Atletizm Türkiye Birinciliği</v>
      </c>
      <c r="L7" s="163" t="str">
        <f>'100m.'!N$4</f>
        <v>31 Mayıs 2014 16.30</v>
      </c>
      <c r="M7" s="163" t="s">
        <v>319</v>
      </c>
    </row>
    <row r="8" spans="1:13" s="155" customFormat="1" ht="26.25" customHeight="1">
      <c r="A8" s="157">
        <v>6</v>
      </c>
      <c r="B8" s="166" t="s">
        <v>254</v>
      </c>
      <c r="C8" s="158">
        <f>'100m.'!C13</f>
        <v>37390</v>
      </c>
      <c r="D8" s="162" t="str">
        <f>'100m.'!D13</f>
        <v>UMUT DOĞAN</v>
      </c>
      <c r="E8" s="162" t="str">
        <f>'100m.'!E13</f>
        <v>KOCAELİ -AHMET ZEKİ BÜYÜKKUŞOĞLU</v>
      </c>
      <c r="F8" s="164">
        <f>'100m.'!F13</f>
        <v>1353</v>
      </c>
      <c r="G8" s="160">
        <f>'100m.'!A13</f>
        <v>6</v>
      </c>
      <c r="H8" s="159" t="s">
        <v>254</v>
      </c>
      <c r="I8" s="161"/>
      <c r="J8" s="159" t="str">
        <f>'YARIŞMA BİLGİLERİ'!$F$21</f>
        <v>Küçük Erkek</v>
      </c>
      <c r="K8" s="162" t="str">
        <f t="shared" si="0"/>
        <v>İzmir-2013-14 Öğretim Yılı Okullararası Puanlı  Atletizm Türkiye Birinciliği</v>
      </c>
      <c r="L8" s="163" t="str">
        <f>'100m.'!N$4</f>
        <v>31 Mayıs 2014 16.30</v>
      </c>
      <c r="M8" s="163" t="s">
        <v>319</v>
      </c>
    </row>
    <row r="9" spans="1:13" s="155" customFormat="1" ht="26.25" customHeight="1">
      <c r="A9" s="157">
        <v>7</v>
      </c>
      <c r="B9" s="166" t="s">
        <v>254</v>
      </c>
      <c r="C9" s="158">
        <f>'100m.'!C14</f>
        <v>37289</v>
      </c>
      <c r="D9" s="162" t="str">
        <f>'100m.'!D14</f>
        <v>MEHMET KÜRŞAT BENLİ</v>
      </c>
      <c r="E9" s="162" t="str">
        <f>'100m.'!E14</f>
        <v>MERSİN-SİLİFKE ATATÜRK ORTAOKULU</v>
      </c>
      <c r="F9" s="164">
        <f>'100m.'!F14</f>
        <v>1354</v>
      </c>
      <c r="G9" s="160">
        <f>'100m.'!A14</f>
        <v>7</v>
      </c>
      <c r="H9" s="159" t="s">
        <v>254</v>
      </c>
      <c r="I9" s="161"/>
      <c r="J9" s="159" t="str">
        <f>'YARIŞMA BİLGİLERİ'!$F$21</f>
        <v>Küçük Erkek</v>
      </c>
      <c r="K9" s="162" t="str">
        <f t="shared" si="0"/>
        <v>İzmir-2013-14 Öğretim Yılı Okullararası Puanlı  Atletizm Türkiye Birinciliği</v>
      </c>
      <c r="L9" s="163" t="str">
        <f>'100m.'!N$4</f>
        <v>31 Mayıs 2014 16.30</v>
      </c>
      <c r="M9" s="163" t="s">
        <v>319</v>
      </c>
    </row>
    <row r="10" spans="1:13" s="155" customFormat="1" ht="26.25" customHeight="1">
      <c r="A10" s="157">
        <v>8</v>
      </c>
      <c r="B10" s="166" t="s">
        <v>254</v>
      </c>
      <c r="C10" s="158">
        <f>'100m.'!C15</f>
        <v>37316</v>
      </c>
      <c r="D10" s="162" t="str">
        <f>'100m.'!D15</f>
        <v>DOĞAN AKBAŞ</v>
      </c>
      <c r="E10" s="162" t="str">
        <f>'100m.'!E15</f>
        <v>AGRI-15 NİSAN O.O</v>
      </c>
      <c r="F10" s="164">
        <f>'100m.'!F15</f>
        <v>1358</v>
      </c>
      <c r="G10" s="160">
        <f>'100m.'!A15</f>
        <v>8</v>
      </c>
      <c r="H10" s="159" t="s">
        <v>254</v>
      </c>
      <c r="I10" s="161"/>
      <c r="J10" s="159" t="str">
        <f>'YARIŞMA BİLGİLERİ'!$F$21</f>
        <v>Küçük Erkek</v>
      </c>
      <c r="K10" s="162" t="str">
        <f t="shared" si="0"/>
        <v>İzmir-2013-14 Öğretim Yılı Okullararası Puanlı  Atletizm Türkiye Birinciliği</v>
      </c>
      <c r="L10" s="163" t="str">
        <f>'100m.'!N$4</f>
        <v>31 Mayıs 2014 16.30</v>
      </c>
      <c r="M10" s="163" t="s">
        <v>319</v>
      </c>
    </row>
    <row r="11" spans="1:13" s="155" customFormat="1" ht="26.25" customHeight="1">
      <c r="A11" s="157">
        <v>9</v>
      </c>
      <c r="B11" s="166" t="s">
        <v>254</v>
      </c>
      <c r="C11" s="158">
        <f>'100m.'!C16</f>
        <v>37257</v>
      </c>
      <c r="D11" s="162" t="str">
        <f>'100m.'!D16</f>
        <v>SERKAN ÇİÇEK</v>
      </c>
      <c r="E11" s="162" t="str">
        <f>'100m.'!E16</f>
        <v>TEKİRDAG-ÇORLU ORTA OKULU</v>
      </c>
      <c r="F11" s="164">
        <f>'100m.'!F16</f>
        <v>1360</v>
      </c>
      <c r="G11" s="160">
        <f>'100m.'!A16</f>
        <v>9</v>
      </c>
      <c r="H11" s="159" t="s">
        <v>254</v>
      </c>
      <c r="I11" s="161"/>
      <c r="J11" s="159" t="str">
        <f>'YARIŞMA BİLGİLERİ'!$F$21</f>
        <v>Küçük Erkek</v>
      </c>
      <c r="K11" s="162" t="str">
        <f t="shared" si="0"/>
        <v>İzmir-2013-14 Öğretim Yılı Okullararası Puanlı  Atletizm Türkiye Birinciliği</v>
      </c>
      <c r="L11" s="163" t="str">
        <f>'100m.'!N$4</f>
        <v>31 Mayıs 2014 16.30</v>
      </c>
      <c r="M11" s="163" t="s">
        <v>319</v>
      </c>
    </row>
    <row r="12" spans="1:13" s="155" customFormat="1" ht="26.25" customHeight="1">
      <c r="A12" s="157">
        <v>10</v>
      </c>
      <c r="B12" s="166" t="s">
        <v>254</v>
      </c>
      <c r="C12" s="158" t="str">
        <f>'100m.'!C17</f>
        <v>01,01,2002</v>
      </c>
      <c r="D12" s="162" t="str">
        <f>'100m.'!D17</f>
        <v>Hazar HALAÇ</v>
      </c>
      <c r="E12" s="162" t="str">
        <f>'100m.'!E17</f>
        <v>KAYSERİ-AMBAR ORTAOKULU</v>
      </c>
      <c r="F12" s="164">
        <f>'100m.'!F17</f>
        <v>1366</v>
      </c>
      <c r="G12" s="160">
        <f>'100m.'!A17</f>
        <v>10</v>
      </c>
      <c r="H12" s="159" t="s">
        <v>254</v>
      </c>
      <c r="I12" s="161"/>
      <c r="J12" s="159" t="str">
        <f>'YARIŞMA BİLGİLERİ'!$F$21</f>
        <v>Küçük Erkek</v>
      </c>
      <c r="K12" s="162" t="str">
        <f t="shared" si="0"/>
        <v>İzmir-2013-14 Öğretim Yılı Okullararası Puanlı  Atletizm Türkiye Birinciliği</v>
      </c>
      <c r="L12" s="163" t="str">
        <f>'100m.'!N$4</f>
        <v>31 Mayıs 2014 16.30</v>
      </c>
      <c r="M12" s="163" t="s">
        <v>319</v>
      </c>
    </row>
    <row r="13" spans="1:13" s="155" customFormat="1" ht="26.25" customHeight="1">
      <c r="A13" s="157">
        <v>11</v>
      </c>
      <c r="B13" s="166" t="s">
        <v>254</v>
      </c>
      <c r="C13" s="158" t="str">
        <f>'100m.'!C18</f>
        <v>01.01.2003</v>
      </c>
      <c r="D13" s="162" t="str">
        <f>'100m.'!D18</f>
        <v>JAMSHID NASIMI</v>
      </c>
      <c r="E13" s="162" t="str">
        <f>'100m.'!E18</f>
        <v>SİVAS YAHYA KEMAL ORTAOKULU</v>
      </c>
      <c r="F13" s="164">
        <f>'100m.'!F18</f>
        <v>1378</v>
      </c>
      <c r="G13" s="160">
        <f>'100m.'!A18</f>
        <v>11</v>
      </c>
      <c r="H13" s="159" t="s">
        <v>254</v>
      </c>
      <c r="I13" s="161"/>
      <c r="J13" s="159" t="str">
        <f>'YARIŞMA BİLGİLERİ'!$F$21</f>
        <v>Küçük Erkek</v>
      </c>
      <c r="K13" s="162" t="str">
        <f t="shared" si="0"/>
        <v>İzmir-2013-14 Öğretim Yılı Okullararası Puanlı  Atletizm Türkiye Birinciliği</v>
      </c>
      <c r="L13" s="163" t="str">
        <f>'100m.'!N$4</f>
        <v>31 Mayıs 2014 16.30</v>
      </c>
      <c r="M13" s="163" t="s">
        <v>319</v>
      </c>
    </row>
    <row r="14" spans="1:13" s="155" customFormat="1" ht="26.25" customHeight="1">
      <c r="A14" s="157">
        <v>12</v>
      </c>
      <c r="B14" s="166" t="s">
        <v>254</v>
      </c>
      <c r="C14" s="158">
        <f>'100m.'!C19</f>
        <v>37257</v>
      </c>
      <c r="D14" s="162" t="str">
        <f>'100m.'!D19</f>
        <v>BERKİN BERBEROĞLU (F)</v>
      </c>
      <c r="E14" s="162" t="str">
        <f>'100m.'!E19</f>
        <v>GAZİ ORTAOKULU</v>
      </c>
      <c r="F14" s="164">
        <f>'100m.'!F19</f>
        <v>1392</v>
      </c>
      <c r="G14" s="160">
        <f>'100m.'!A19</f>
        <v>12</v>
      </c>
      <c r="H14" s="159" t="s">
        <v>254</v>
      </c>
      <c r="I14" s="161"/>
      <c r="J14" s="159" t="str">
        <f>'YARIŞMA BİLGİLERİ'!$F$21</f>
        <v>Küçük Erkek</v>
      </c>
      <c r="K14" s="162" t="str">
        <f t="shared" si="0"/>
        <v>İzmir-2013-14 Öğretim Yılı Okullararası Puanlı  Atletizm Türkiye Birinciliği</v>
      </c>
      <c r="L14" s="163" t="str">
        <f>'100m.'!N$4</f>
        <v>31 Mayıs 2014 16.30</v>
      </c>
      <c r="M14" s="163" t="s">
        <v>319</v>
      </c>
    </row>
    <row r="15" spans="1:13" s="155" customFormat="1" ht="26.25" customHeight="1">
      <c r="A15" s="157">
        <v>13</v>
      </c>
      <c r="B15" s="166" t="s">
        <v>254</v>
      </c>
      <c r="C15" s="158">
        <f>'100m.'!C20</f>
        <v>37468</v>
      </c>
      <c r="D15" s="162" t="str">
        <f>'100m.'!D20</f>
        <v>FERHAT ÇELİK</v>
      </c>
      <c r="E15" s="162" t="str">
        <f>'100m.'!E20</f>
        <v>MUĞLA-  DALAMAN 
CUMHURİYET O.O.</v>
      </c>
      <c r="F15" s="164">
        <f>'100m.'!F20</f>
        <v>1399</v>
      </c>
      <c r="G15" s="160">
        <f>'100m.'!A20</f>
        <v>13</v>
      </c>
      <c r="H15" s="159" t="s">
        <v>254</v>
      </c>
      <c r="I15" s="161"/>
      <c r="J15" s="159" t="str">
        <f>'YARIŞMA BİLGİLERİ'!$F$21</f>
        <v>Küçük Erkek</v>
      </c>
      <c r="K15" s="162" t="str">
        <f t="shared" si="0"/>
        <v>İzmir-2013-14 Öğretim Yılı Okullararası Puanlı  Atletizm Türkiye Birinciliği</v>
      </c>
      <c r="L15" s="163" t="str">
        <f>'100m.'!N$4</f>
        <v>31 Mayıs 2014 16.30</v>
      </c>
      <c r="M15" s="163" t="s">
        <v>319</v>
      </c>
    </row>
    <row r="16" spans="1:13" s="155" customFormat="1" ht="26.25" customHeight="1">
      <c r="A16" s="157">
        <v>14</v>
      </c>
      <c r="B16" s="166" t="s">
        <v>254</v>
      </c>
      <c r="C16" s="158">
        <f>'100m.'!C21</f>
        <v>37378</v>
      </c>
      <c r="D16" s="162" t="str">
        <f>'100m.'!D21</f>
        <v>METEHAN BOZOĞLU</v>
      </c>
      <c r="E16" s="162" t="str">
        <f>'100m.'!E21</f>
        <v>BURSA-ÜÇEVLER ŞEHİT FAİK GÖKÇEN ORTA OKULU</v>
      </c>
      <c r="F16" s="164">
        <f>'100m.'!F21</f>
        <v>1402</v>
      </c>
      <c r="G16" s="160">
        <f>'100m.'!A21</f>
        <v>14</v>
      </c>
      <c r="H16" s="159" t="s">
        <v>254</v>
      </c>
      <c r="I16" s="161"/>
      <c r="J16" s="159" t="str">
        <f>'YARIŞMA BİLGİLERİ'!$F$21</f>
        <v>Küçük Erkek</v>
      </c>
      <c r="K16" s="162" t="str">
        <f t="shared" si="0"/>
        <v>İzmir-2013-14 Öğretim Yılı Okullararası Puanlı  Atletizm Türkiye Birinciliği</v>
      </c>
      <c r="L16" s="163" t="str">
        <f>'100m.'!N$4</f>
        <v>31 Mayıs 2014 16.30</v>
      </c>
      <c r="M16" s="163" t="s">
        <v>319</v>
      </c>
    </row>
    <row r="17" spans="1:13" s="155" customFormat="1" ht="26.25" customHeight="1">
      <c r="A17" s="157">
        <v>15</v>
      </c>
      <c r="B17" s="166" t="s">
        <v>254</v>
      </c>
      <c r="C17" s="158">
        <f>'100m.'!C22</f>
        <v>37372</v>
      </c>
      <c r="D17" s="162" t="str">
        <f>'100m.'!D22</f>
        <v>MÜCAHİT BOZKURT</v>
      </c>
      <c r="E17" s="162" t="str">
        <f>'100m.'!E22</f>
        <v>SİVAS-YILDIZELİ ATATÜRK ORTAOKULU</v>
      </c>
      <c r="F17" s="164">
        <f>'100m.'!F22</f>
        <v>1417</v>
      </c>
      <c r="G17" s="160">
        <f>'100m.'!A22</f>
        <v>15</v>
      </c>
      <c r="H17" s="159" t="s">
        <v>254</v>
      </c>
      <c r="I17" s="161"/>
      <c r="J17" s="159" t="str">
        <f>'YARIŞMA BİLGİLERİ'!$F$21</f>
        <v>Küçük Erkek</v>
      </c>
      <c r="K17" s="162" t="str">
        <f t="shared" si="0"/>
        <v>İzmir-2013-14 Öğretim Yılı Okullararası Puanlı  Atletizm Türkiye Birinciliği</v>
      </c>
      <c r="L17" s="163" t="str">
        <f>'100m.'!N$4</f>
        <v>31 Mayıs 2014 16.30</v>
      </c>
      <c r="M17" s="163" t="s">
        <v>319</v>
      </c>
    </row>
    <row r="18" spans="1:13" s="155" customFormat="1" ht="26.25" customHeight="1">
      <c r="A18" s="157">
        <v>16</v>
      </c>
      <c r="B18" s="166" t="s">
        <v>254</v>
      </c>
      <c r="C18" s="158">
        <f>'100m.'!C23</f>
        <v>37448</v>
      </c>
      <c r="D18" s="162" t="str">
        <f>'100m.'!D23</f>
        <v>FATİH ÇALIŞKAN</v>
      </c>
      <c r="E18" s="162" t="str">
        <f>'100m.'!E23</f>
        <v>İSTANBUL-ÖZEL BAKIRKÖY FATİH ORTAOKULU</v>
      </c>
      <c r="F18" s="164">
        <f>'100m.'!F23</f>
        <v>1420</v>
      </c>
      <c r="G18" s="160">
        <f>'100m.'!A23</f>
        <v>16</v>
      </c>
      <c r="H18" s="159" t="s">
        <v>254</v>
      </c>
      <c r="I18" s="161"/>
      <c r="J18" s="159" t="str">
        <f>'YARIŞMA BİLGİLERİ'!$F$21</f>
        <v>Küçük Erkek</v>
      </c>
      <c r="K18" s="162" t="str">
        <f t="shared" si="0"/>
        <v>İzmir-2013-14 Öğretim Yılı Okullararası Puanlı  Atletizm Türkiye Birinciliği</v>
      </c>
      <c r="L18" s="163" t="str">
        <f>'100m.'!N$4</f>
        <v>31 Mayıs 2014 16.30</v>
      </c>
      <c r="M18" s="163" t="s">
        <v>319</v>
      </c>
    </row>
    <row r="19" spans="1:13" s="155" customFormat="1" ht="26.25" customHeight="1">
      <c r="A19" s="157">
        <v>17</v>
      </c>
      <c r="B19" s="166" t="s">
        <v>254</v>
      </c>
      <c r="C19" s="158">
        <f>'100m.'!C24</f>
        <v>37785</v>
      </c>
      <c r="D19" s="162" t="str">
        <f>'100m.'!D24</f>
        <v>KAAN ÇOBAN</v>
      </c>
      <c r="E19" s="162" t="str">
        <f>'100m.'!E24</f>
        <v>ESKİŞEHİR - SAMİ SİPAHİ ORTAOKULU</v>
      </c>
      <c r="F19" s="164">
        <f>'100m.'!F24</f>
        <v>1424</v>
      </c>
      <c r="G19" s="160">
        <f>'100m.'!A24</f>
        <v>17</v>
      </c>
      <c r="H19" s="159" t="s">
        <v>254</v>
      </c>
      <c r="I19" s="165"/>
      <c r="J19" s="159" t="str">
        <f>'YARIŞMA BİLGİLERİ'!$F$21</f>
        <v>Küçük Erkek</v>
      </c>
      <c r="K19" s="162" t="str">
        <f t="shared" si="0"/>
        <v>İzmir-2013-14 Öğretim Yılı Okullararası Puanlı  Atletizm Türkiye Birinciliği</v>
      </c>
      <c r="L19" s="163" t="str">
        <f>'100m.'!N$4</f>
        <v>31 Mayıs 2014 16.30</v>
      </c>
      <c r="M19" s="163" t="s">
        <v>319</v>
      </c>
    </row>
    <row r="20" spans="1:13" s="155" customFormat="1" ht="26.25" customHeight="1">
      <c r="A20" s="157">
        <v>18</v>
      </c>
      <c r="B20" s="166" t="s">
        <v>254</v>
      </c>
      <c r="C20" s="158" t="str">
        <f>'100m.'!C25</f>
        <v>01,02,2002</v>
      </c>
      <c r="D20" s="162" t="str">
        <f>'100m.'!D25</f>
        <v>YİĞİT EMRE ÖZDEN</v>
      </c>
      <c r="E20" s="162" t="str">
        <f>'100m.'!E25</f>
        <v>ZONGULDAK EREĞLİ TURGUT REİS ORTAOKULU</v>
      </c>
      <c r="F20" s="164">
        <f>'100m.'!F25</f>
        <v>1450</v>
      </c>
      <c r="G20" s="160">
        <f>'100m.'!A25</f>
        <v>18</v>
      </c>
      <c r="H20" s="159" t="s">
        <v>254</v>
      </c>
      <c r="I20" s="165"/>
      <c r="J20" s="159" t="str">
        <f>'YARIŞMA BİLGİLERİ'!$F$21</f>
        <v>Küçük Erkek</v>
      </c>
      <c r="K20" s="162" t="str">
        <f t="shared" si="0"/>
        <v>İzmir-2013-14 Öğretim Yılı Okullararası Puanlı  Atletizm Türkiye Birinciliği</v>
      </c>
      <c r="L20" s="163" t="str">
        <f>'100m.'!N$4</f>
        <v>31 Mayıs 2014 16.30</v>
      </c>
      <c r="M20" s="163" t="s">
        <v>319</v>
      </c>
    </row>
    <row r="21" spans="1:13" s="155" customFormat="1" ht="26.25" customHeight="1">
      <c r="A21" s="157">
        <v>19</v>
      </c>
      <c r="B21" s="166" t="s">
        <v>254</v>
      </c>
      <c r="C21" s="158">
        <f>'100m.'!C26</f>
        <v>37277</v>
      </c>
      <c r="D21" s="162" t="str">
        <f>'100m.'!D26</f>
        <v>EMİRHAN KALAYCI</v>
      </c>
      <c r="E21" s="162" t="str">
        <f>'100m.'!E26</f>
        <v>TRABZON-BEŞİRLİ İMKB ORTAOKULU</v>
      </c>
      <c r="F21" s="164">
        <f>'100m.'!F26</f>
        <v>1456</v>
      </c>
      <c r="G21" s="160">
        <f>'100m.'!A26</f>
        <v>19</v>
      </c>
      <c r="H21" s="159" t="s">
        <v>254</v>
      </c>
      <c r="I21" s="165"/>
      <c r="J21" s="159" t="str">
        <f>'YARIŞMA BİLGİLERİ'!$F$21</f>
        <v>Küçük Erkek</v>
      </c>
      <c r="K21" s="162" t="str">
        <f t="shared" si="0"/>
        <v>İzmir-2013-14 Öğretim Yılı Okullararası Puanlı  Atletizm Türkiye Birinciliği</v>
      </c>
      <c r="L21" s="163" t="str">
        <f>'100m.'!N$4</f>
        <v>31 Mayıs 2014 16.30</v>
      </c>
      <c r="M21" s="163" t="s">
        <v>319</v>
      </c>
    </row>
    <row r="22" spans="1:13" s="155" customFormat="1" ht="26.25" customHeight="1">
      <c r="A22" s="157">
        <v>20</v>
      </c>
      <c r="B22" s="166" t="s">
        <v>254</v>
      </c>
      <c r="C22" s="158">
        <f>'100m.'!C27</f>
        <v>37742</v>
      </c>
      <c r="D22" s="162" t="str">
        <f>'100m.'!D27</f>
        <v>ATAKAN CEMOĞLU</v>
      </c>
      <c r="E22" s="162" t="str">
        <f>'100m.'!E27</f>
        <v>KKTC YAKIN DOĞU İLKOKULU</v>
      </c>
      <c r="F22" s="164">
        <f>'100m.'!F27</f>
        <v>1524</v>
      </c>
      <c r="G22" s="160">
        <f>'100m.'!A27</f>
        <v>20</v>
      </c>
      <c r="H22" s="159" t="s">
        <v>254</v>
      </c>
      <c r="I22" s="165"/>
      <c r="J22" s="159" t="str">
        <f>'YARIŞMA BİLGİLERİ'!$F$21</f>
        <v>Küçük Erkek</v>
      </c>
      <c r="K22" s="162" t="str">
        <f t="shared" si="0"/>
        <v>İzmir-2013-14 Öğretim Yılı Okullararası Puanlı  Atletizm Türkiye Birinciliği</v>
      </c>
      <c r="L22" s="163" t="str">
        <f>'100m.'!N$4</f>
        <v>31 Mayıs 2014 16.30</v>
      </c>
      <c r="M22" s="163" t="s">
        <v>319</v>
      </c>
    </row>
    <row r="23" spans="1:13" s="155" customFormat="1" ht="26.25" customHeight="1">
      <c r="A23" s="157">
        <v>21</v>
      </c>
      <c r="B23" s="166" t="s">
        <v>254</v>
      </c>
      <c r="C23" s="158" t="str">
        <f>'100m.'!C28</f>
        <v>01.01.2002</v>
      </c>
      <c r="D23" s="162" t="str">
        <f>'100m.'!D28</f>
        <v>ŞAFAK  KARSAVRAN</v>
      </c>
      <c r="E23" s="162" t="str">
        <f>'100m.'!E28</f>
        <v>ANKARA- ATATÜRK ORTAOKULU</v>
      </c>
      <c r="F23" s="164" t="str">
        <f>'100m.'!F28</f>
        <v>DNS</v>
      </c>
      <c r="G23" s="160" t="str">
        <f>'100m.'!A28</f>
        <v>-</v>
      </c>
      <c r="H23" s="159" t="s">
        <v>254</v>
      </c>
      <c r="I23" s="165"/>
      <c r="J23" s="159" t="str">
        <f>'YARIŞMA BİLGİLERİ'!$F$21</f>
        <v>Küçük Erkek</v>
      </c>
      <c r="K23" s="162" t="str">
        <f t="shared" si="0"/>
        <v>İzmir-2013-14 Öğretim Yılı Okullararası Puanlı  Atletizm Türkiye Birinciliği</v>
      </c>
      <c r="L23" s="163" t="str">
        <f>'100m.'!N$4</f>
        <v>31 Mayıs 2014 16.30</v>
      </c>
      <c r="M23" s="163" t="s">
        <v>319</v>
      </c>
    </row>
    <row r="24" spans="1:13" s="155" customFormat="1" ht="26.25" customHeight="1">
      <c r="A24" s="157">
        <v>22</v>
      </c>
      <c r="B24" s="166" t="s">
        <v>254</v>
      </c>
      <c r="C24" s="158" t="str">
        <f>'100m.'!C29</f>
        <v/>
      </c>
      <c r="D24" s="162" t="str">
        <f>'100m.'!D29</f>
        <v/>
      </c>
      <c r="E24" s="162" t="str">
        <f>'100m.'!E29</f>
        <v/>
      </c>
      <c r="F24" s="164" t="str">
        <f>'100m.'!F29</f>
        <v/>
      </c>
      <c r="G24" s="160">
        <f>'100m.'!A29</f>
        <v>0</v>
      </c>
      <c r="H24" s="159" t="s">
        <v>254</v>
      </c>
      <c r="I24" s="165"/>
      <c r="J24" s="159" t="str">
        <f>'YARIŞMA BİLGİLERİ'!$F$21</f>
        <v>Küçük Erkek</v>
      </c>
      <c r="K24" s="162" t="str">
        <f t="shared" si="0"/>
        <v>İzmir-2013-14 Öğretim Yılı Okullararası Puanlı  Atletizm Türkiye Birinciliği</v>
      </c>
      <c r="L24" s="163" t="str">
        <f>'100m.'!N$4</f>
        <v>31 Mayıs 2014 16.30</v>
      </c>
      <c r="M24" s="163" t="s">
        <v>319</v>
      </c>
    </row>
    <row r="25" spans="1:13" s="155" customFormat="1" ht="26.25" customHeight="1">
      <c r="A25" s="157">
        <v>23</v>
      </c>
      <c r="B25" s="166" t="s">
        <v>254</v>
      </c>
      <c r="C25" s="158" t="str">
        <f>'100m.'!C30</f>
        <v/>
      </c>
      <c r="D25" s="162" t="str">
        <f>'100m.'!D30</f>
        <v/>
      </c>
      <c r="E25" s="162" t="str">
        <f>'100m.'!E30</f>
        <v/>
      </c>
      <c r="F25" s="164" t="str">
        <f>'100m.'!F30</f>
        <v/>
      </c>
      <c r="G25" s="160">
        <f>'100m.'!A30</f>
        <v>0</v>
      </c>
      <c r="H25" s="159" t="s">
        <v>254</v>
      </c>
      <c r="I25" s="165"/>
      <c r="J25" s="159" t="str">
        <f>'YARIŞMA BİLGİLERİ'!$F$21</f>
        <v>Küçük Erkek</v>
      </c>
      <c r="K25" s="162" t="str">
        <f t="shared" si="0"/>
        <v>İzmir-2013-14 Öğretim Yılı Okullararası Puanlı  Atletizm Türkiye Birinciliği</v>
      </c>
      <c r="L25" s="163" t="str">
        <f>'100m.'!N$4</f>
        <v>31 Mayıs 2014 16.30</v>
      </c>
      <c r="M25" s="163" t="s">
        <v>319</v>
      </c>
    </row>
    <row r="26" spans="1:13" s="155" customFormat="1" ht="26.25" customHeight="1">
      <c r="A26" s="157">
        <v>24</v>
      </c>
      <c r="B26" s="166" t="s">
        <v>254</v>
      </c>
      <c r="C26" s="158" t="str">
        <f>'100m.'!C31</f>
        <v/>
      </c>
      <c r="D26" s="162" t="str">
        <f>'100m.'!D31</f>
        <v/>
      </c>
      <c r="E26" s="162" t="str">
        <f>'100m.'!E31</f>
        <v/>
      </c>
      <c r="F26" s="164" t="str">
        <f>'100m.'!F31</f>
        <v/>
      </c>
      <c r="G26" s="160">
        <f>'100m.'!A31</f>
        <v>0</v>
      </c>
      <c r="H26" s="159" t="s">
        <v>254</v>
      </c>
      <c r="I26" s="165"/>
      <c r="J26" s="159" t="str">
        <f>'YARIŞMA BİLGİLERİ'!$F$21</f>
        <v>Küçük Erkek</v>
      </c>
      <c r="K26" s="162" t="str">
        <f t="shared" si="0"/>
        <v>İzmir-2013-14 Öğretim Yılı Okullararası Puanlı  Atletizm Türkiye Birinciliği</v>
      </c>
      <c r="L26" s="163" t="str">
        <f>'100m.'!N$4</f>
        <v>31 Mayıs 2014 16.30</v>
      </c>
      <c r="M26" s="163" t="s">
        <v>319</v>
      </c>
    </row>
    <row r="27" spans="1:13" s="155" customFormat="1" ht="26.25" customHeight="1">
      <c r="A27" s="157">
        <v>25</v>
      </c>
      <c r="B27" s="166" t="s">
        <v>254</v>
      </c>
      <c r="C27" s="158" t="str">
        <f>'100m.'!C32</f>
        <v/>
      </c>
      <c r="D27" s="162" t="str">
        <f>'100m.'!D32</f>
        <v/>
      </c>
      <c r="E27" s="162" t="str">
        <f>'100m.'!E32</f>
        <v/>
      </c>
      <c r="F27" s="164" t="str">
        <f>'100m.'!F32</f>
        <v/>
      </c>
      <c r="G27" s="160">
        <f>'100m.'!A32</f>
        <v>0</v>
      </c>
      <c r="H27" s="159" t="s">
        <v>254</v>
      </c>
      <c r="I27" s="165"/>
      <c r="J27" s="159" t="str">
        <f>'YARIŞMA BİLGİLERİ'!$F$21</f>
        <v>Küçük Erkek</v>
      </c>
      <c r="K27" s="162" t="str">
        <f t="shared" si="0"/>
        <v>İzmir-2013-14 Öğretim Yılı Okullararası Puanlı  Atletizm Türkiye Birinciliği</v>
      </c>
      <c r="L27" s="163" t="str">
        <f>'100m.'!N$4</f>
        <v>31 Mayıs 2014 16.30</v>
      </c>
      <c r="M27" s="163" t="s">
        <v>319</v>
      </c>
    </row>
    <row r="28" spans="1:13" s="155" customFormat="1" ht="26.25" customHeight="1">
      <c r="A28" s="157">
        <v>26</v>
      </c>
      <c r="B28" s="166" t="s">
        <v>254</v>
      </c>
      <c r="C28" s="158" t="str">
        <f>'100m.'!C33</f>
        <v/>
      </c>
      <c r="D28" s="162" t="str">
        <f>'100m.'!D33</f>
        <v/>
      </c>
      <c r="E28" s="162" t="str">
        <f>'100m.'!E33</f>
        <v/>
      </c>
      <c r="F28" s="164" t="str">
        <f>'100m.'!F33</f>
        <v/>
      </c>
      <c r="G28" s="160">
        <f>'100m.'!A33</f>
        <v>0</v>
      </c>
      <c r="H28" s="159" t="s">
        <v>254</v>
      </c>
      <c r="I28" s="165"/>
      <c r="J28" s="159" t="str">
        <f>'YARIŞMA BİLGİLERİ'!$F$21</f>
        <v>Küçük Erkek</v>
      </c>
      <c r="K28" s="162" t="str">
        <f t="shared" si="0"/>
        <v>İzmir-2013-14 Öğretim Yılı Okullararası Puanlı  Atletizm Türkiye Birinciliği</v>
      </c>
      <c r="L28" s="163" t="str">
        <f>'100m.'!N$4</f>
        <v>31 Mayıs 2014 16.30</v>
      </c>
      <c r="M28" s="163" t="s">
        <v>319</v>
      </c>
    </row>
    <row r="29" spans="1:13" s="155" customFormat="1" ht="26.25" customHeight="1">
      <c r="A29" s="157">
        <v>27</v>
      </c>
      <c r="B29" s="166" t="s">
        <v>254</v>
      </c>
      <c r="C29" s="158" t="str">
        <f>'100m.'!C34</f>
        <v/>
      </c>
      <c r="D29" s="162" t="str">
        <f>'100m.'!D34</f>
        <v/>
      </c>
      <c r="E29" s="162" t="str">
        <f>'100m.'!E34</f>
        <v/>
      </c>
      <c r="F29" s="164" t="str">
        <f>'100m.'!F34</f>
        <v/>
      </c>
      <c r="G29" s="160">
        <f>'100m.'!A34</f>
        <v>0</v>
      </c>
      <c r="H29" s="159" t="s">
        <v>254</v>
      </c>
      <c r="I29" s="165"/>
      <c r="J29" s="159" t="str">
        <f>'YARIŞMA BİLGİLERİ'!$F$21</f>
        <v>Küçük Erkek</v>
      </c>
      <c r="K29" s="162" t="str">
        <f t="shared" si="0"/>
        <v>İzmir-2013-14 Öğretim Yılı Okullararası Puanlı  Atletizm Türkiye Birinciliği</v>
      </c>
      <c r="L29" s="163" t="str">
        <f>'100m.'!N$4</f>
        <v>31 Mayıs 2014 16.30</v>
      </c>
      <c r="M29" s="163" t="s">
        <v>319</v>
      </c>
    </row>
    <row r="30" spans="1:13" s="155" customFormat="1" ht="26.25" customHeight="1">
      <c r="A30" s="157">
        <v>28</v>
      </c>
      <c r="B30" s="166" t="s">
        <v>254</v>
      </c>
      <c r="C30" s="158" t="str">
        <f>'100m.'!C35</f>
        <v/>
      </c>
      <c r="D30" s="162" t="str">
        <f>'100m.'!D35</f>
        <v/>
      </c>
      <c r="E30" s="162" t="str">
        <f>'100m.'!E35</f>
        <v/>
      </c>
      <c r="F30" s="164" t="str">
        <f>'100m.'!F35</f>
        <v/>
      </c>
      <c r="G30" s="160">
        <f>'100m.'!A35</f>
        <v>0</v>
      </c>
      <c r="H30" s="159" t="s">
        <v>254</v>
      </c>
      <c r="I30" s="165"/>
      <c r="J30" s="159" t="str">
        <f>'YARIŞMA BİLGİLERİ'!$F$21</f>
        <v>Küçük Erkek</v>
      </c>
      <c r="K30" s="162" t="str">
        <f t="shared" si="0"/>
        <v>İzmir-2013-14 Öğretim Yılı Okullararası Puanlı  Atletizm Türkiye Birinciliği</v>
      </c>
      <c r="L30" s="163" t="str">
        <f>'100m.'!N$4</f>
        <v>31 Mayıs 2014 16.30</v>
      </c>
      <c r="M30" s="163" t="s">
        <v>319</v>
      </c>
    </row>
    <row r="31" spans="1:13" s="155" customFormat="1" ht="26.25" customHeight="1">
      <c r="A31" s="157">
        <v>29</v>
      </c>
      <c r="B31" s="166" t="s">
        <v>254</v>
      </c>
      <c r="C31" s="158">
        <f>'100m.'!C36</f>
        <v>0</v>
      </c>
      <c r="D31" s="162">
        <f>'100m.'!D36</f>
        <v>0</v>
      </c>
      <c r="E31" s="162">
        <f>'100m.'!E36</f>
        <v>0</v>
      </c>
      <c r="F31" s="164" t="str">
        <f>'100m.'!F36</f>
        <v/>
      </c>
      <c r="G31" s="160">
        <f>'100m.'!A36</f>
        <v>0</v>
      </c>
      <c r="H31" s="159" t="s">
        <v>254</v>
      </c>
      <c r="I31" s="165"/>
      <c r="J31" s="159" t="str">
        <f>'YARIŞMA BİLGİLERİ'!$F$21</f>
        <v>Küçük Erkek</v>
      </c>
      <c r="K31" s="162" t="str">
        <f t="shared" si="0"/>
        <v>İzmir-2013-14 Öğretim Yılı Okullararası Puanlı  Atletizm Türkiye Birinciliği</v>
      </c>
      <c r="L31" s="163" t="str">
        <f>'100m.'!N$4</f>
        <v>31 Mayıs 2014 16.30</v>
      </c>
      <c r="M31" s="163" t="s">
        <v>319</v>
      </c>
    </row>
    <row r="32" spans="1:13" s="155" customFormat="1" ht="26.25" customHeight="1">
      <c r="A32" s="157">
        <v>30</v>
      </c>
      <c r="B32" s="166" t="s">
        <v>254</v>
      </c>
      <c r="C32" s="158">
        <f>'100m.'!C37</f>
        <v>0</v>
      </c>
      <c r="D32" s="162">
        <f>'100m.'!D37</f>
        <v>0</v>
      </c>
      <c r="E32" s="162">
        <f>'100m.'!E37</f>
        <v>0</v>
      </c>
      <c r="F32" s="164" t="str">
        <f>'100m.'!F37</f>
        <v/>
      </c>
      <c r="G32" s="160">
        <f>'100m.'!A37</f>
        <v>0</v>
      </c>
      <c r="H32" s="159" t="s">
        <v>254</v>
      </c>
      <c r="I32" s="165"/>
      <c r="J32" s="159" t="str">
        <f>'YARIŞMA BİLGİLERİ'!$F$21</f>
        <v>Küçük Erkek</v>
      </c>
      <c r="K32" s="162" t="str">
        <f t="shared" si="0"/>
        <v>İzmir-2013-14 Öğretim Yılı Okullararası Puanlı  Atletizm Türkiye Birinciliği</v>
      </c>
      <c r="L32" s="163" t="str">
        <f>'100m.'!N$4</f>
        <v>31 Mayıs 2014 16.30</v>
      </c>
      <c r="M32" s="163" t="s">
        <v>319</v>
      </c>
    </row>
    <row r="33" spans="1:13" s="155" customFormat="1" ht="26.25" customHeight="1">
      <c r="A33" s="157">
        <v>31</v>
      </c>
      <c r="B33" s="166" t="s">
        <v>48</v>
      </c>
      <c r="C33" s="158">
        <f>Uzun!D8</f>
        <v>37581</v>
      </c>
      <c r="D33" s="162" t="str">
        <f>Uzun!E8</f>
        <v>GÖKHAN GENÇTÜRK</v>
      </c>
      <c r="E33" s="162" t="str">
        <f>Uzun!F8</f>
        <v>TEKİRDAG-ÇORLU ORTA OKULU</v>
      </c>
      <c r="F33" s="202">
        <f>Uzun!K8</f>
        <v>493</v>
      </c>
      <c r="G33" s="160">
        <f>Uzun!A8</f>
        <v>1</v>
      </c>
      <c r="H33" s="159" t="s">
        <v>48</v>
      </c>
      <c r="I33" s="165"/>
      <c r="J33" s="159" t="str">
        <f>'YARIŞMA BİLGİLERİ'!$F$21</f>
        <v>Küçük Erkek</v>
      </c>
      <c r="K33" s="162" t="str">
        <f>CONCATENATE(K$1,"-",A$1)</f>
        <v>İzmir-2013-14 Öğretim Yılı Okullararası Puanlı  Atletizm Türkiye Birinciliği</v>
      </c>
      <c r="L33" s="163" t="str">
        <f>Uzun!J$4</f>
        <v>1 Haziran 2014 10.00</v>
      </c>
      <c r="M33" s="163" t="s">
        <v>319</v>
      </c>
    </row>
    <row r="34" spans="1:13" s="155" customFormat="1" ht="26.25" customHeight="1">
      <c r="A34" s="157">
        <v>32</v>
      </c>
      <c r="B34" s="166" t="s">
        <v>48</v>
      </c>
      <c r="C34" s="158">
        <f>Uzun!D9</f>
        <v>37257</v>
      </c>
      <c r="D34" s="162" t="str">
        <f>Uzun!E9</f>
        <v>ERSİN İLHAN (F)</v>
      </c>
      <c r="E34" s="162" t="str">
        <f>Uzun!F9</f>
        <v>SARIMEŞE FERDİ</v>
      </c>
      <c r="F34" s="202">
        <f>Uzun!K9</f>
        <v>491</v>
      </c>
      <c r="G34" s="160">
        <f>Uzun!A9</f>
        <v>2</v>
      </c>
      <c r="H34" s="159" t="s">
        <v>48</v>
      </c>
      <c r="I34" s="165"/>
      <c r="J34" s="159" t="str">
        <f>'YARIŞMA BİLGİLERİ'!$F$21</f>
        <v>Küçük Erkek</v>
      </c>
      <c r="K34" s="162" t="str">
        <f t="shared" ref="K34:K49" si="1">CONCATENATE(K$1,"-",A$1)</f>
        <v>İzmir-2013-14 Öğretim Yılı Okullararası Puanlı  Atletizm Türkiye Birinciliği</v>
      </c>
      <c r="L34" s="163" t="str">
        <f>Uzun!J$4</f>
        <v>1 Haziran 2014 10.00</v>
      </c>
      <c r="M34" s="163" t="s">
        <v>319</v>
      </c>
    </row>
    <row r="35" spans="1:13" s="155" customFormat="1" ht="26.25" customHeight="1">
      <c r="A35" s="157">
        <v>33</v>
      </c>
      <c r="B35" s="166" t="s">
        <v>48</v>
      </c>
      <c r="C35" s="158">
        <f>Uzun!D10</f>
        <v>37257</v>
      </c>
      <c r="D35" s="162" t="str">
        <f>Uzun!E10</f>
        <v>ATAKAN ÖZAL (F)</v>
      </c>
      <c r="E35" s="162" t="str">
        <f>Uzun!F10</f>
        <v>BAHÇEŞEHİR KOLEJİ</v>
      </c>
      <c r="F35" s="202">
        <f>Uzun!K10</f>
        <v>482</v>
      </c>
      <c r="G35" s="160">
        <f>Uzun!A10</f>
        <v>3</v>
      </c>
      <c r="H35" s="159" t="s">
        <v>48</v>
      </c>
      <c r="I35" s="165"/>
      <c r="J35" s="159" t="str">
        <f>'YARIŞMA BİLGİLERİ'!$F$21</f>
        <v>Küçük Erkek</v>
      </c>
      <c r="K35" s="162" t="str">
        <f t="shared" si="1"/>
        <v>İzmir-2013-14 Öğretim Yılı Okullararası Puanlı  Atletizm Türkiye Birinciliği</v>
      </c>
      <c r="L35" s="163" t="str">
        <f>Uzun!J$4</f>
        <v>1 Haziran 2014 10.00</v>
      </c>
      <c r="M35" s="163" t="s">
        <v>319</v>
      </c>
    </row>
    <row r="36" spans="1:13" s="155" customFormat="1" ht="26.25" customHeight="1">
      <c r="A36" s="157">
        <v>34</v>
      </c>
      <c r="B36" s="166" t="s">
        <v>48</v>
      </c>
      <c r="C36" s="158">
        <f>Uzun!D11</f>
        <v>37261</v>
      </c>
      <c r="D36" s="162" t="str">
        <f>Uzun!E11</f>
        <v>SERKUT DEĞİRMENCİ (F)</v>
      </c>
      <c r="E36" s="162" t="str">
        <f>Uzun!F11</f>
        <v>DOĞA KOLEJİ</v>
      </c>
      <c r="F36" s="202">
        <f>Uzun!K11</f>
        <v>477</v>
      </c>
      <c r="G36" s="160">
        <f>Uzun!A11</f>
        <v>4</v>
      </c>
      <c r="H36" s="159" t="s">
        <v>48</v>
      </c>
      <c r="I36" s="165"/>
      <c r="J36" s="159" t="str">
        <f>'YARIŞMA BİLGİLERİ'!$F$21</f>
        <v>Küçük Erkek</v>
      </c>
      <c r="K36" s="162" t="str">
        <f t="shared" si="1"/>
        <v>İzmir-2013-14 Öğretim Yılı Okullararası Puanlı  Atletizm Türkiye Birinciliği</v>
      </c>
      <c r="L36" s="163" t="str">
        <f>Uzun!J$4</f>
        <v>1 Haziran 2014 10.00</v>
      </c>
      <c r="M36" s="163" t="s">
        <v>319</v>
      </c>
    </row>
    <row r="37" spans="1:13" s="155" customFormat="1" ht="26.25" customHeight="1">
      <c r="A37" s="157">
        <v>35</v>
      </c>
      <c r="B37" s="166" t="s">
        <v>48</v>
      </c>
      <c r="C37" s="158">
        <f>Uzun!D12</f>
        <v>37301</v>
      </c>
      <c r="D37" s="162" t="str">
        <f>Uzun!E12</f>
        <v>HÜSEYİN ALPER DOĞANER (F)</v>
      </c>
      <c r="E37" s="162" t="str">
        <f>Uzun!F12</f>
        <v>İSTİKLAL ORTAOKULU</v>
      </c>
      <c r="F37" s="202">
        <f>Uzun!K12</f>
        <v>477</v>
      </c>
      <c r="G37" s="160">
        <f>Uzun!A12</f>
        <v>5</v>
      </c>
      <c r="H37" s="159" t="s">
        <v>48</v>
      </c>
      <c r="I37" s="165"/>
      <c r="J37" s="159" t="str">
        <f>'YARIŞMA BİLGİLERİ'!$F$21</f>
        <v>Küçük Erkek</v>
      </c>
      <c r="K37" s="162" t="str">
        <f t="shared" si="1"/>
        <v>İzmir-2013-14 Öğretim Yılı Okullararası Puanlı  Atletizm Türkiye Birinciliği</v>
      </c>
      <c r="L37" s="163" t="str">
        <f>Uzun!J$4</f>
        <v>1 Haziran 2014 10.00</v>
      </c>
      <c r="M37" s="163" t="s">
        <v>319</v>
      </c>
    </row>
    <row r="38" spans="1:13" s="155" customFormat="1" ht="26.25" customHeight="1">
      <c r="A38" s="157">
        <v>36</v>
      </c>
      <c r="B38" s="166" t="s">
        <v>48</v>
      </c>
      <c r="C38" s="158">
        <f>Uzun!D13</f>
        <v>37400</v>
      </c>
      <c r="D38" s="162" t="str">
        <f>Uzun!E13</f>
        <v>Reşit B. AKBULUT</v>
      </c>
      <c r="E38" s="162" t="str">
        <f>Uzun!F13</f>
        <v>SAMSUN İLKADIM TİCARET VE SANAYİ ODASI ORTAOKULU</v>
      </c>
      <c r="F38" s="202">
        <f>Uzun!K13</f>
        <v>475</v>
      </c>
      <c r="G38" s="160">
        <f>Uzun!A13</f>
        <v>6</v>
      </c>
      <c r="H38" s="159" t="s">
        <v>48</v>
      </c>
      <c r="I38" s="165"/>
      <c r="J38" s="159" t="str">
        <f>'YARIŞMA BİLGİLERİ'!$F$21</f>
        <v>Küçük Erkek</v>
      </c>
      <c r="K38" s="162" t="str">
        <f t="shared" si="1"/>
        <v>İzmir-2013-14 Öğretim Yılı Okullararası Puanlı  Atletizm Türkiye Birinciliği</v>
      </c>
      <c r="L38" s="163" t="str">
        <f>Uzun!J$4</f>
        <v>1 Haziran 2014 10.00</v>
      </c>
      <c r="M38" s="163" t="s">
        <v>319</v>
      </c>
    </row>
    <row r="39" spans="1:13" s="155" customFormat="1" ht="26.25" customHeight="1">
      <c r="A39" s="157">
        <v>37</v>
      </c>
      <c r="B39" s="166" t="s">
        <v>48</v>
      </c>
      <c r="C39" s="158">
        <f>Uzun!D14</f>
        <v>37418</v>
      </c>
      <c r="D39" s="162" t="str">
        <f>Uzun!E14</f>
        <v>EMİRHAN KARA</v>
      </c>
      <c r="E39" s="162" t="str">
        <f>Uzun!F14</f>
        <v>MERSİN-SİLİFKE ATATÜRK ORTAOKULU</v>
      </c>
      <c r="F39" s="202">
        <f>Uzun!K14</f>
        <v>462</v>
      </c>
      <c r="G39" s="160">
        <f>Uzun!A14</f>
        <v>7</v>
      </c>
      <c r="H39" s="159" t="s">
        <v>48</v>
      </c>
      <c r="I39" s="165"/>
      <c r="J39" s="159" t="str">
        <f>'YARIŞMA BİLGİLERİ'!$F$21</f>
        <v>Küçük Erkek</v>
      </c>
      <c r="K39" s="162" t="str">
        <f t="shared" si="1"/>
        <v>İzmir-2013-14 Öğretim Yılı Okullararası Puanlı  Atletizm Türkiye Birinciliği</v>
      </c>
      <c r="L39" s="163" t="str">
        <f>Uzun!J$4</f>
        <v>1 Haziran 2014 10.00</v>
      </c>
      <c r="M39" s="163" t="s">
        <v>319</v>
      </c>
    </row>
    <row r="40" spans="1:13" s="155" customFormat="1" ht="26.25" customHeight="1">
      <c r="A40" s="157">
        <v>38</v>
      </c>
      <c r="B40" s="166" t="s">
        <v>48</v>
      </c>
      <c r="C40" s="158">
        <f>Uzun!D15</f>
        <v>37292</v>
      </c>
      <c r="D40" s="162" t="str">
        <f>Uzun!E15</f>
        <v>MUHAMMED USEME AŞIK (F)</v>
      </c>
      <c r="E40" s="162" t="str">
        <f>Uzun!F15</f>
        <v>EYÜP TURGUT ÖZAL ORTAOKULU</v>
      </c>
      <c r="F40" s="202">
        <f>Uzun!K15</f>
        <v>458</v>
      </c>
      <c r="G40" s="160">
        <f>Uzun!A15</f>
        <v>8</v>
      </c>
      <c r="H40" s="159" t="s">
        <v>48</v>
      </c>
      <c r="I40" s="165"/>
      <c r="J40" s="159" t="str">
        <f>'YARIŞMA BİLGİLERİ'!$F$21</f>
        <v>Küçük Erkek</v>
      </c>
      <c r="K40" s="162" t="str">
        <f t="shared" si="1"/>
        <v>İzmir-2013-14 Öğretim Yılı Okullararası Puanlı  Atletizm Türkiye Birinciliği</v>
      </c>
      <c r="L40" s="163" t="str">
        <f>Uzun!J$4</f>
        <v>1 Haziran 2014 10.00</v>
      </c>
      <c r="M40" s="163" t="s">
        <v>319</v>
      </c>
    </row>
    <row r="41" spans="1:13" s="155" customFormat="1" ht="26.25" customHeight="1">
      <c r="A41" s="157">
        <v>39</v>
      </c>
      <c r="B41" s="166" t="s">
        <v>48</v>
      </c>
      <c r="C41" s="158">
        <f>Uzun!D16</f>
        <v>37967</v>
      </c>
      <c r="D41" s="162" t="str">
        <f>Uzun!E16</f>
        <v>AZAD SAKMAK (F)</v>
      </c>
      <c r="E41" s="162" t="str">
        <f>Uzun!F16</f>
        <v>BULANIK VALİ SELAHATTİN HATİPOĞLU YİBO</v>
      </c>
      <c r="F41" s="202">
        <f>Uzun!K16</f>
        <v>456</v>
      </c>
      <c r="G41" s="160">
        <f>Uzun!A16</f>
        <v>9</v>
      </c>
      <c r="H41" s="159" t="s">
        <v>48</v>
      </c>
      <c r="I41" s="165"/>
      <c r="J41" s="159" t="str">
        <f>'YARIŞMA BİLGİLERİ'!$F$21</f>
        <v>Küçük Erkek</v>
      </c>
      <c r="K41" s="162" t="str">
        <f t="shared" si="1"/>
        <v>İzmir-2013-14 Öğretim Yılı Okullararası Puanlı  Atletizm Türkiye Birinciliği</v>
      </c>
      <c r="L41" s="163" t="str">
        <f>Uzun!J$4</f>
        <v>1 Haziran 2014 10.00</v>
      </c>
      <c r="M41" s="163" t="s">
        <v>319</v>
      </c>
    </row>
    <row r="42" spans="1:13" s="155" customFormat="1" ht="26.25" customHeight="1">
      <c r="A42" s="157">
        <v>40</v>
      </c>
      <c r="B42" s="166" t="s">
        <v>48</v>
      </c>
      <c r="C42" s="158" t="str">
        <f>Uzun!D17</f>
        <v>25,04,2002</v>
      </c>
      <c r="D42" s="162" t="str">
        <f>Uzun!E17</f>
        <v>Vedat KIZILKAYA</v>
      </c>
      <c r="E42" s="162" t="str">
        <f>Uzun!F17</f>
        <v>KAYSERİ-AMBAR ORTAOKULU</v>
      </c>
      <c r="F42" s="202">
        <f>Uzun!K17</f>
        <v>456</v>
      </c>
      <c r="G42" s="160">
        <f>Uzun!A17</f>
        <v>10</v>
      </c>
      <c r="H42" s="159" t="s">
        <v>48</v>
      </c>
      <c r="I42" s="165"/>
      <c r="J42" s="159" t="str">
        <f>'YARIŞMA BİLGİLERİ'!$F$21</f>
        <v>Küçük Erkek</v>
      </c>
      <c r="K42" s="162" t="str">
        <f t="shared" si="1"/>
        <v>İzmir-2013-14 Öğretim Yılı Okullararası Puanlı  Atletizm Türkiye Birinciliği</v>
      </c>
      <c r="L42" s="163" t="str">
        <f>Uzun!J$4</f>
        <v>1 Haziran 2014 10.00</v>
      </c>
      <c r="M42" s="163" t="s">
        <v>319</v>
      </c>
    </row>
    <row r="43" spans="1:13" s="155" customFormat="1" ht="26.25" customHeight="1">
      <c r="A43" s="157">
        <v>41</v>
      </c>
      <c r="B43" s="166" t="s">
        <v>48</v>
      </c>
      <c r="C43" s="158">
        <f>Uzun!D18</f>
        <v>0</v>
      </c>
      <c r="D43" s="162" t="str">
        <f>Uzun!E18</f>
        <v>BAYRAM TOKSÖZ (F)</v>
      </c>
      <c r="E43" s="162" t="str">
        <f>Uzun!F18</f>
        <v>KANUNİ İLKOKULU</v>
      </c>
      <c r="F43" s="202">
        <f>Uzun!K18</f>
        <v>455</v>
      </c>
      <c r="G43" s="160">
        <f>Uzun!A18</f>
        <v>11</v>
      </c>
      <c r="H43" s="159" t="s">
        <v>48</v>
      </c>
      <c r="I43" s="165"/>
      <c r="J43" s="159" t="str">
        <f>'YARIŞMA BİLGİLERİ'!$F$21</f>
        <v>Küçük Erkek</v>
      </c>
      <c r="K43" s="162" t="str">
        <f t="shared" si="1"/>
        <v>İzmir-2013-14 Öğretim Yılı Okullararası Puanlı  Atletizm Türkiye Birinciliği</v>
      </c>
      <c r="L43" s="163" t="str">
        <f>Uzun!J$4</f>
        <v>1 Haziran 2014 10.00</v>
      </c>
      <c r="M43" s="163" t="s">
        <v>319</v>
      </c>
    </row>
    <row r="44" spans="1:13" s="155" customFormat="1" ht="26.25" customHeight="1">
      <c r="A44" s="157">
        <v>42</v>
      </c>
      <c r="B44" s="166" t="s">
        <v>48</v>
      </c>
      <c r="C44" s="158">
        <f>Uzun!D19</f>
        <v>37438</v>
      </c>
      <c r="D44" s="162" t="str">
        <f>Uzun!E19</f>
        <v>FIRAT DURSUN</v>
      </c>
      <c r="E44" s="162" t="str">
        <f>Uzun!F19</f>
        <v>SİVAS-YILDIZELİ ATATÜRK ORTAOKULU</v>
      </c>
      <c r="F44" s="202">
        <f>Uzun!K19</f>
        <v>444</v>
      </c>
      <c r="G44" s="160">
        <f>Uzun!A19</f>
        <v>12</v>
      </c>
      <c r="H44" s="159" t="s">
        <v>48</v>
      </c>
      <c r="I44" s="165"/>
      <c r="J44" s="159" t="str">
        <f>'YARIŞMA BİLGİLERİ'!$F$21</f>
        <v>Küçük Erkek</v>
      </c>
      <c r="K44" s="162" t="str">
        <f t="shared" si="1"/>
        <v>İzmir-2013-14 Öğretim Yılı Okullararası Puanlı  Atletizm Türkiye Birinciliği</v>
      </c>
      <c r="L44" s="163" t="str">
        <f>Uzun!J$4</f>
        <v>1 Haziran 2014 10.00</v>
      </c>
      <c r="M44" s="163" t="s">
        <v>319</v>
      </c>
    </row>
    <row r="45" spans="1:13" s="155" customFormat="1" ht="26.25" customHeight="1">
      <c r="A45" s="157">
        <v>43</v>
      </c>
      <c r="B45" s="166" t="s">
        <v>48</v>
      </c>
      <c r="C45" s="158" t="str">
        <f>Uzun!D20</f>
        <v>01,02,2002</v>
      </c>
      <c r="D45" s="162" t="str">
        <f>Uzun!E20</f>
        <v>YİĞİT EMRE ÖZDEN</v>
      </c>
      <c r="E45" s="162" t="str">
        <f>Uzun!F20</f>
        <v>ZONGULDAK EREĞLİ TURGUT REİS ORTAOKULU</v>
      </c>
      <c r="F45" s="202">
        <f>Uzun!K20</f>
        <v>440</v>
      </c>
      <c r="G45" s="160">
        <f>Uzun!A20</f>
        <v>13</v>
      </c>
      <c r="H45" s="159" t="s">
        <v>48</v>
      </c>
      <c r="I45" s="165"/>
      <c r="J45" s="159" t="str">
        <f>'YARIŞMA BİLGİLERİ'!$F$21</f>
        <v>Küçük Erkek</v>
      </c>
      <c r="K45" s="162" t="str">
        <f t="shared" si="1"/>
        <v>İzmir-2013-14 Öğretim Yılı Okullararası Puanlı  Atletizm Türkiye Birinciliği</v>
      </c>
      <c r="L45" s="163" t="str">
        <f>Uzun!J$4</f>
        <v>1 Haziran 2014 10.00</v>
      </c>
      <c r="M45" s="163" t="s">
        <v>319</v>
      </c>
    </row>
    <row r="46" spans="1:13" s="155" customFormat="1" ht="26.25" customHeight="1">
      <c r="A46" s="157">
        <v>44</v>
      </c>
      <c r="B46" s="166" t="s">
        <v>48</v>
      </c>
      <c r="C46" s="158">
        <f>Uzun!D21</f>
        <v>37257</v>
      </c>
      <c r="D46" s="162" t="str">
        <f>Uzun!E21</f>
        <v xml:space="preserve">
YUNUS YALÇIN
</v>
      </c>
      <c r="E46" s="162" t="str">
        <f>Uzun!F21</f>
        <v>AGRI-15 NİSAN O.O</v>
      </c>
      <c r="F46" s="202">
        <f>Uzun!K21</f>
        <v>435</v>
      </c>
      <c r="G46" s="160">
        <f>Uzun!A21</f>
        <v>14</v>
      </c>
      <c r="H46" s="159" t="s">
        <v>48</v>
      </c>
      <c r="I46" s="165"/>
      <c r="J46" s="159" t="str">
        <f>'YARIŞMA BİLGİLERİ'!$F$21</f>
        <v>Küçük Erkek</v>
      </c>
      <c r="K46" s="162" t="str">
        <f t="shared" si="1"/>
        <v>İzmir-2013-14 Öğretim Yılı Okullararası Puanlı  Atletizm Türkiye Birinciliği</v>
      </c>
      <c r="L46" s="163" t="str">
        <f>Uzun!J$4</f>
        <v>1 Haziran 2014 10.00</v>
      </c>
      <c r="M46" s="163" t="s">
        <v>319</v>
      </c>
    </row>
    <row r="47" spans="1:13" s="155" customFormat="1" ht="26.25" customHeight="1">
      <c r="A47" s="157">
        <v>45</v>
      </c>
      <c r="B47" s="166" t="s">
        <v>48</v>
      </c>
      <c r="C47" s="158">
        <f>Uzun!D22</f>
        <v>37785</v>
      </c>
      <c r="D47" s="162" t="str">
        <f>Uzun!E22</f>
        <v>KAAN ÇOBAN</v>
      </c>
      <c r="E47" s="162" t="str">
        <f>Uzun!F22</f>
        <v>ESKİŞEHİR - SAMİ SİPAHİ ORTAOKULU</v>
      </c>
      <c r="F47" s="202">
        <f>Uzun!K22</f>
        <v>433</v>
      </c>
      <c r="G47" s="160">
        <f>Uzun!A22</f>
        <v>15</v>
      </c>
      <c r="H47" s="159" t="s">
        <v>48</v>
      </c>
      <c r="I47" s="165"/>
      <c r="J47" s="159" t="str">
        <f>'YARIŞMA BİLGİLERİ'!$F$21</f>
        <v>Küçük Erkek</v>
      </c>
      <c r="K47" s="162" t="str">
        <f t="shared" si="1"/>
        <v>İzmir-2013-14 Öğretim Yılı Okullararası Puanlı  Atletizm Türkiye Birinciliği</v>
      </c>
      <c r="L47" s="163" t="str">
        <f>Uzun!J$4</f>
        <v>1 Haziran 2014 10.00</v>
      </c>
      <c r="M47" s="163" t="s">
        <v>319</v>
      </c>
    </row>
    <row r="48" spans="1:13" s="155" customFormat="1" ht="26.25" customHeight="1">
      <c r="A48" s="157">
        <v>46</v>
      </c>
      <c r="B48" s="166" t="s">
        <v>48</v>
      </c>
      <c r="C48" s="158">
        <f>Uzun!D23</f>
        <v>37448</v>
      </c>
      <c r="D48" s="162" t="str">
        <f>Uzun!E23</f>
        <v>TAHA ÇALIŞKAN</v>
      </c>
      <c r="E48" s="162" t="str">
        <f>Uzun!F23</f>
        <v>İSTANBUL-ÖZEL BAKIRKÖY FATİH ORTAOKULU</v>
      </c>
      <c r="F48" s="202">
        <f>Uzun!K23</f>
        <v>432</v>
      </c>
      <c r="G48" s="160">
        <f>Uzun!A23</f>
        <v>16</v>
      </c>
      <c r="H48" s="159" t="s">
        <v>48</v>
      </c>
      <c r="I48" s="165"/>
      <c r="J48" s="159" t="str">
        <f>'YARIŞMA BİLGİLERİ'!$F$21</f>
        <v>Küçük Erkek</v>
      </c>
      <c r="K48" s="162" t="str">
        <f t="shared" si="1"/>
        <v>İzmir-2013-14 Öğretim Yılı Okullararası Puanlı  Atletizm Türkiye Birinciliği</v>
      </c>
      <c r="L48" s="163" t="str">
        <f>Uzun!J$4</f>
        <v>1 Haziran 2014 10.00</v>
      </c>
      <c r="M48" s="163" t="s">
        <v>319</v>
      </c>
    </row>
    <row r="49" spans="1:13" s="155" customFormat="1" ht="26.25" customHeight="1">
      <c r="A49" s="157">
        <v>47</v>
      </c>
      <c r="B49" s="166" t="s">
        <v>48</v>
      </c>
      <c r="C49" s="158">
        <f>Uzun!D24</f>
        <v>37378</v>
      </c>
      <c r="D49" s="162" t="str">
        <f>Uzun!E24</f>
        <v>METEHAN BOZOĞLU</v>
      </c>
      <c r="E49" s="162" t="str">
        <f>Uzun!F24</f>
        <v>BURSA-ÜÇEVLER ŞEHİT FAİK GÖKÇEN ORTA OKULU</v>
      </c>
      <c r="F49" s="202">
        <f>Uzun!K24</f>
        <v>421</v>
      </c>
      <c r="G49" s="160">
        <f>Uzun!A24</f>
        <v>17</v>
      </c>
      <c r="H49" s="159" t="s">
        <v>48</v>
      </c>
      <c r="I49" s="165"/>
      <c r="J49" s="159" t="str">
        <f>'YARIŞMA BİLGİLERİ'!$F$21</f>
        <v>Küçük Erkek</v>
      </c>
      <c r="K49" s="162" t="str">
        <f t="shared" si="1"/>
        <v>İzmir-2013-14 Öğretim Yılı Okullararası Puanlı  Atletizm Türkiye Birinciliği</v>
      </c>
      <c r="L49" s="163" t="str">
        <f>Uzun!J$4</f>
        <v>1 Haziran 2014 10.00</v>
      </c>
      <c r="M49" s="163" t="s">
        <v>319</v>
      </c>
    </row>
    <row r="50" spans="1:13" s="155" customFormat="1" ht="26.25" customHeight="1">
      <c r="A50" s="157">
        <v>48</v>
      </c>
      <c r="B50" s="166" t="s">
        <v>48</v>
      </c>
      <c r="C50" s="158">
        <f>Uzun!D25</f>
        <v>37359</v>
      </c>
      <c r="D50" s="162" t="str">
        <f>Uzun!E25</f>
        <v>SELİM DORAK</v>
      </c>
      <c r="E50" s="162" t="str">
        <f>Uzun!F25</f>
        <v>MUĞLA-  DALAMAN 
CUMHURİYET O.O.</v>
      </c>
      <c r="F50" s="202">
        <f>Uzun!K25</f>
        <v>415</v>
      </c>
      <c r="G50" s="160">
        <f>Uzun!A25</f>
        <v>18</v>
      </c>
      <c r="H50" s="159" t="s">
        <v>48</v>
      </c>
      <c r="I50" s="165"/>
      <c r="J50" s="159" t="str">
        <f>'YARIŞMA BİLGİLERİ'!$F$21</f>
        <v>Küçük Erkek</v>
      </c>
      <c r="K50" s="162" t="str">
        <f t="shared" ref="K50:K58" si="2">CONCATENATE(K$1,"-",A$1)</f>
        <v>İzmir-2013-14 Öğretim Yılı Okullararası Puanlı  Atletizm Türkiye Birinciliği</v>
      </c>
      <c r="L50" s="163" t="str">
        <f>Uzun!J$4</f>
        <v>1 Haziran 2014 10.00</v>
      </c>
      <c r="M50" s="163" t="s">
        <v>319</v>
      </c>
    </row>
    <row r="51" spans="1:13" s="155" customFormat="1" ht="26.25" customHeight="1">
      <c r="A51" s="157">
        <v>49</v>
      </c>
      <c r="B51" s="166" t="s">
        <v>48</v>
      </c>
      <c r="C51" s="158">
        <f>Uzun!D26</f>
        <v>37268</v>
      </c>
      <c r="D51" s="162" t="str">
        <f>Uzun!E26</f>
        <v>DOGUKAN NALBAT</v>
      </c>
      <c r="E51" s="162" t="str">
        <f>Uzun!F26</f>
        <v>KOCAELİ -AHMET ZEKİ BÜYÜKKUŞOĞLU</v>
      </c>
      <c r="F51" s="202">
        <f>Uzun!K26</f>
        <v>408</v>
      </c>
      <c r="G51" s="160">
        <f>Uzun!A26</f>
        <v>19</v>
      </c>
      <c r="H51" s="159" t="s">
        <v>48</v>
      </c>
      <c r="I51" s="165"/>
      <c r="J51" s="159" t="str">
        <f>'YARIŞMA BİLGİLERİ'!$F$21</f>
        <v>Küçük Erkek</v>
      </c>
      <c r="K51" s="162" t="str">
        <f t="shared" si="2"/>
        <v>İzmir-2013-14 Öğretim Yılı Okullararası Puanlı  Atletizm Türkiye Birinciliği</v>
      </c>
      <c r="L51" s="163" t="str">
        <f>Uzun!J$4</f>
        <v>1 Haziran 2014 10.00</v>
      </c>
      <c r="M51" s="163" t="s">
        <v>319</v>
      </c>
    </row>
    <row r="52" spans="1:13" s="155" customFormat="1" ht="26.25" customHeight="1">
      <c r="A52" s="157">
        <v>50</v>
      </c>
      <c r="B52" s="166" t="s">
        <v>48</v>
      </c>
      <c r="C52" s="158" t="str">
        <f>Uzun!D27</f>
        <v>04.06.2002</v>
      </c>
      <c r="D52" s="162" t="str">
        <f>Uzun!E27</f>
        <v>TARIK BUĞRA KARAKAŞ</v>
      </c>
      <c r="E52" s="162" t="str">
        <f>Uzun!F27</f>
        <v>SİVAS YAHYA KEMAL ORTAOKULU</v>
      </c>
      <c r="F52" s="202">
        <f>Uzun!K27</f>
        <v>399</v>
      </c>
      <c r="G52" s="160">
        <f>Uzun!A27</f>
        <v>20</v>
      </c>
      <c r="H52" s="159" t="s">
        <v>48</v>
      </c>
      <c r="I52" s="165"/>
      <c r="J52" s="159" t="str">
        <f>'YARIŞMA BİLGİLERİ'!$F$21</f>
        <v>Küçük Erkek</v>
      </c>
      <c r="K52" s="162" t="str">
        <f t="shared" si="2"/>
        <v>İzmir-2013-14 Öğretim Yılı Okullararası Puanlı  Atletizm Türkiye Birinciliği</v>
      </c>
      <c r="L52" s="163" t="str">
        <f>Uzun!J$4</f>
        <v>1 Haziran 2014 10.00</v>
      </c>
      <c r="M52" s="163" t="s">
        <v>319</v>
      </c>
    </row>
    <row r="53" spans="1:13" s="155" customFormat="1" ht="26.25" customHeight="1">
      <c r="A53" s="157">
        <v>51</v>
      </c>
      <c r="B53" s="166" t="s">
        <v>48</v>
      </c>
      <c r="C53" s="158">
        <f>Uzun!D28</f>
        <v>37277</v>
      </c>
      <c r="D53" s="162" t="str">
        <f>Uzun!E28</f>
        <v>EMİRHAN KALAYCI</v>
      </c>
      <c r="E53" s="162" t="str">
        <f>Uzun!F28</f>
        <v>TRABZON-BEŞİRLİ İMKB ORTAOKULU</v>
      </c>
      <c r="F53" s="202">
        <f>Uzun!K28</f>
        <v>381</v>
      </c>
      <c r="G53" s="160">
        <f>Uzun!A28</f>
        <v>21</v>
      </c>
      <c r="H53" s="159" t="s">
        <v>48</v>
      </c>
      <c r="I53" s="165"/>
      <c r="J53" s="159" t="str">
        <f>'YARIŞMA BİLGİLERİ'!$F$21</f>
        <v>Küçük Erkek</v>
      </c>
      <c r="K53" s="162" t="str">
        <f t="shared" si="2"/>
        <v>İzmir-2013-14 Öğretim Yılı Okullararası Puanlı  Atletizm Türkiye Birinciliği</v>
      </c>
      <c r="L53" s="163" t="str">
        <f>Uzun!J$4</f>
        <v>1 Haziran 2014 10.00</v>
      </c>
      <c r="M53" s="163" t="s">
        <v>319</v>
      </c>
    </row>
    <row r="54" spans="1:13" s="155" customFormat="1" ht="26.25" customHeight="1">
      <c r="A54" s="157">
        <v>52</v>
      </c>
      <c r="B54" s="166" t="s">
        <v>48</v>
      </c>
      <c r="C54" s="158">
        <f>Uzun!D29</f>
        <v>37742</v>
      </c>
      <c r="D54" s="162" t="str">
        <f>Uzun!E29</f>
        <v>ATAKAN CEMOĞLU</v>
      </c>
      <c r="E54" s="162" t="str">
        <f>Uzun!F29</f>
        <v>KKTC YAKIN DOĞU İLKOKULU</v>
      </c>
      <c r="F54" s="202">
        <f>Uzun!K29</f>
        <v>344</v>
      </c>
      <c r="G54" s="160">
        <f>Uzun!A29</f>
        <v>22</v>
      </c>
      <c r="H54" s="159" t="s">
        <v>48</v>
      </c>
      <c r="I54" s="165"/>
      <c r="J54" s="159" t="str">
        <f>'YARIŞMA BİLGİLERİ'!$F$21</f>
        <v>Küçük Erkek</v>
      </c>
      <c r="K54" s="162" t="str">
        <f t="shared" si="2"/>
        <v>İzmir-2013-14 Öğretim Yılı Okullararası Puanlı  Atletizm Türkiye Birinciliği</v>
      </c>
      <c r="L54" s="163" t="str">
        <f>Uzun!J$4</f>
        <v>1 Haziran 2014 10.00</v>
      </c>
      <c r="M54" s="163" t="s">
        <v>319</v>
      </c>
    </row>
    <row r="55" spans="1:13" s="155" customFormat="1" ht="26.25" customHeight="1">
      <c r="A55" s="157">
        <v>53</v>
      </c>
      <c r="B55" s="166" t="s">
        <v>48</v>
      </c>
      <c r="C55" s="158" t="str">
        <f>Uzun!D30</f>
        <v>01.01.2002</v>
      </c>
      <c r="D55" s="162" t="str">
        <f>Uzun!E30</f>
        <v>ŞAFAK  KARSAVRAN</v>
      </c>
      <c r="E55" s="162" t="str">
        <f>Uzun!F30</f>
        <v>ANKARA- ATATÜRK ORTAOKULU</v>
      </c>
      <c r="F55" s="202" t="str">
        <f>Uzun!K30</f>
        <v>DNS</v>
      </c>
      <c r="G55" s="160" t="str">
        <f>Uzun!A30</f>
        <v>-</v>
      </c>
      <c r="H55" s="159" t="s">
        <v>48</v>
      </c>
      <c r="I55" s="165"/>
      <c r="J55" s="159" t="str">
        <f>'YARIŞMA BİLGİLERİ'!$F$21</f>
        <v>Küçük Erkek</v>
      </c>
      <c r="K55" s="162" t="str">
        <f t="shared" si="2"/>
        <v>İzmir-2013-14 Öğretim Yılı Okullararası Puanlı  Atletizm Türkiye Birinciliği</v>
      </c>
      <c r="L55" s="163" t="str">
        <f>Uzun!J$4</f>
        <v>1 Haziran 2014 10.00</v>
      </c>
      <c r="M55" s="163" t="s">
        <v>319</v>
      </c>
    </row>
    <row r="56" spans="1:13" s="155" customFormat="1" ht="26.25" customHeight="1">
      <c r="A56" s="157">
        <v>54</v>
      </c>
      <c r="B56" s="166" t="s">
        <v>48</v>
      </c>
      <c r="C56" s="158">
        <f>Uzun!D31</f>
        <v>37339</v>
      </c>
      <c r="D56" s="162" t="str">
        <f>Uzun!E31</f>
        <v>ENDER ERÇİN (F)</v>
      </c>
      <c r="E56" s="162" t="str">
        <f>Uzun!F31</f>
        <v>İSTİKLAL ORTAOKULU</v>
      </c>
      <c r="F56" s="202" t="str">
        <f>Uzun!K31</f>
        <v>DNS</v>
      </c>
      <c r="G56" s="160" t="str">
        <f>Uzun!A31</f>
        <v>-</v>
      </c>
      <c r="H56" s="159" t="s">
        <v>48</v>
      </c>
      <c r="I56" s="165"/>
      <c r="J56" s="159" t="str">
        <f>'YARIŞMA BİLGİLERİ'!$F$21</f>
        <v>Küçük Erkek</v>
      </c>
      <c r="K56" s="162" t="str">
        <f t="shared" si="2"/>
        <v>İzmir-2013-14 Öğretim Yılı Okullararası Puanlı  Atletizm Türkiye Birinciliği</v>
      </c>
      <c r="L56" s="163" t="str">
        <f>Uzun!J$4</f>
        <v>1 Haziran 2014 10.00</v>
      </c>
      <c r="M56" s="163" t="s">
        <v>319</v>
      </c>
    </row>
    <row r="57" spans="1:13" s="155" customFormat="1" ht="26.25" customHeight="1">
      <c r="A57" s="157">
        <v>55</v>
      </c>
      <c r="B57" s="166" t="s">
        <v>48</v>
      </c>
      <c r="C57" s="158" t="str">
        <f>Uzun!D32</f>
        <v xml:space="preserve"> </v>
      </c>
      <c r="D57" s="162" t="str">
        <f>Uzun!E32</f>
        <v xml:space="preserve"> </v>
      </c>
      <c r="E57" s="162" t="str">
        <f>Uzun!F32</f>
        <v xml:space="preserve"> </v>
      </c>
      <c r="F57" s="202" t="str">
        <f>Uzun!K32</f>
        <v/>
      </c>
      <c r="G57" s="160">
        <f>Uzun!A32</f>
        <v>0</v>
      </c>
      <c r="H57" s="159" t="s">
        <v>48</v>
      </c>
      <c r="I57" s="165"/>
      <c r="J57" s="159" t="str">
        <f>'YARIŞMA BİLGİLERİ'!$F$21</f>
        <v>Küçük Erkek</v>
      </c>
      <c r="K57" s="162" t="str">
        <f t="shared" si="2"/>
        <v>İzmir-2013-14 Öğretim Yılı Okullararası Puanlı  Atletizm Türkiye Birinciliği</v>
      </c>
      <c r="L57" s="163" t="str">
        <f>Uzun!J$4</f>
        <v>1 Haziran 2014 10.00</v>
      </c>
      <c r="M57" s="163" t="s">
        <v>319</v>
      </c>
    </row>
    <row r="58" spans="1:13" s="155" customFormat="1" ht="26.25" customHeight="1">
      <c r="A58" s="157">
        <v>56</v>
      </c>
      <c r="B58" s="166" t="s">
        <v>48</v>
      </c>
      <c r="C58" s="158" t="str">
        <f>Uzun!D33</f>
        <v xml:space="preserve"> </v>
      </c>
      <c r="D58" s="162" t="str">
        <f>Uzun!E33</f>
        <v xml:space="preserve"> </v>
      </c>
      <c r="E58" s="162" t="str">
        <f>Uzun!F33</f>
        <v xml:space="preserve"> </v>
      </c>
      <c r="F58" s="202" t="str">
        <f>Uzun!K33</f>
        <v/>
      </c>
      <c r="G58" s="160">
        <f>Uzun!A33</f>
        <v>0</v>
      </c>
      <c r="H58" s="159" t="s">
        <v>48</v>
      </c>
      <c r="I58" s="165"/>
      <c r="J58" s="159" t="str">
        <f>'YARIŞMA BİLGİLERİ'!$F$21</f>
        <v>Küçük Erkek</v>
      </c>
      <c r="K58" s="162" t="str">
        <f t="shared" si="2"/>
        <v>İzmir-2013-14 Öğretim Yılı Okullararası Puanlı  Atletizm Türkiye Birinciliği</v>
      </c>
      <c r="L58" s="163" t="str">
        <f>Uzun!J$4</f>
        <v>1 Haziran 2014 10.00</v>
      </c>
      <c r="M58" s="163" t="s">
        <v>319</v>
      </c>
    </row>
    <row r="59" spans="1:13" s="155" customFormat="1" ht="26.25" customHeight="1">
      <c r="A59" s="157">
        <v>57</v>
      </c>
      <c r="B59" s="166" t="s">
        <v>48</v>
      </c>
      <c r="C59" s="158" t="str">
        <f>Uzun!D34</f>
        <v xml:space="preserve"> </v>
      </c>
      <c r="D59" s="162" t="str">
        <f>Uzun!E34</f>
        <v xml:space="preserve"> </v>
      </c>
      <c r="E59" s="162" t="str">
        <f>Uzun!F34</f>
        <v xml:space="preserve"> </v>
      </c>
      <c r="F59" s="202" t="str">
        <f>Uzun!K34</f>
        <v/>
      </c>
      <c r="G59" s="160">
        <f>Uzun!A34</f>
        <v>0</v>
      </c>
      <c r="H59" s="159" t="s">
        <v>48</v>
      </c>
      <c r="I59" s="165"/>
      <c r="J59" s="159" t="str">
        <f>'YARIŞMA BİLGİLERİ'!$F$21</f>
        <v>Küçük Erkek</v>
      </c>
      <c r="K59" s="162" t="str">
        <f t="shared" ref="K59:K67" si="3">CONCATENATE(K$1,"-",A$1)</f>
        <v>İzmir-2013-14 Öğretim Yılı Okullararası Puanlı  Atletizm Türkiye Birinciliği</v>
      </c>
      <c r="L59" s="163" t="str">
        <f>Uzun!J$4</f>
        <v>1 Haziran 2014 10.00</v>
      </c>
      <c r="M59" s="163" t="s">
        <v>319</v>
      </c>
    </row>
    <row r="60" spans="1:13" s="155" customFormat="1" ht="26.25" customHeight="1">
      <c r="A60" s="157">
        <v>58</v>
      </c>
      <c r="B60" s="166" t="s">
        <v>48</v>
      </c>
      <c r="C60" s="158" t="str">
        <f>Uzun!D35</f>
        <v xml:space="preserve"> </v>
      </c>
      <c r="D60" s="162" t="str">
        <f>Uzun!E35</f>
        <v xml:space="preserve"> </v>
      </c>
      <c r="E60" s="162" t="str">
        <f>Uzun!F35</f>
        <v xml:space="preserve"> </v>
      </c>
      <c r="F60" s="202" t="str">
        <f>Uzun!K35</f>
        <v/>
      </c>
      <c r="G60" s="160">
        <f>Uzun!A35</f>
        <v>0</v>
      </c>
      <c r="H60" s="159" t="s">
        <v>48</v>
      </c>
      <c r="I60" s="165"/>
      <c r="J60" s="159" t="str">
        <f>'YARIŞMA BİLGİLERİ'!$F$21</f>
        <v>Küçük Erkek</v>
      </c>
      <c r="K60" s="162" t="str">
        <f t="shared" si="3"/>
        <v>İzmir-2013-14 Öğretim Yılı Okullararası Puanlı  Atletizm Türkiye Birinciliği</v>
      </c>
      <c r="L60" s="163" t="str">
        <f>Uzun!J$4</f>
        <v>1 Haziran 2014 10.00</v>
      </c>
      <c r="M60" s="163" t="s">
        <v>319</v>
      </c>
    </row>
    <row r="61" spans="1:13" s="155" customFormat="1" ht="26.25" customHeight="1">
      <c r="A61" s="157">
        <v>59</v>
      </c>
      <c r="B61" s="166" t="s">
        <v>48</v>
      </c>
      <c r="C61" s="158" t="str">
        <f>Uzun!D36</f>
        <v xml:space="preserve"> </v>
      </c>
      <c r="D61" s="162" t="str">
        <f>Uzun!E36</f>
        <v xml:space="preserve"> </v>
      </c>
      <c r="E61" s="162" t="str">
        <f>Uzun!F36</f>
        <v xml:space="preserve"> </v>
      </c>
      <c r="F61" s="202" t="str">
        <f>Uzun!K36</f>
        <v/>
      </c>
      <c r="G61" s="160">
        <f>Uzun!A36</f>
        <v>0</v>
      </c>
      <c r="H61" s="159" t="s">
        <v>48</v>
      </c>
      <c r="I61" s="165"/>
      <c r="J61" s="159" t="str">
        <f>'YARIŞMA BİLGİLERİ'!$F$21</f>
        <v>Küçük Erkek</v>
      </c>
      <c r="K61" s="162" t="str">
        <f t="shared" si="3"/>
        <v>İzmir-2013-14 Öğretim Yılı Okullararası Puanlı  Atletizm Türkiye Birinciliği</v>
      </c>
      <c r="L61" s="163" t="str">
        <f>Uzun!J$4</f>
        <v>1 Haziran 2014 10.00</v>
      </c>
      <c r="M61" s="163" t="s">
        <v>319</v>
      </c>
    </row>
    <row r="62" spans="1:13" s="155" customFormat="1" ht="26.25" customHeight="1">
      <c r="A62" s="157">
        <v>60</v>
      </c>
      <c r="B62" s="166" t="s">
        <v>48</v>
      </c>
      <c r="C62" s="158" t="str">
        <f>Uzun!D37</f>
        <v xml:space="preserve"> </v>
      </c>
      <c r="D62" s="162" t="str">
        <f>Uzun!E37</f>
        <v xml:space="preserve"> </v>
      </c>
      <c r="E62" s="162" t="str">
        <f>Uzun!F37</f>
        <v xml:space="preserve"> </v>
      </c>
      <c r="F62" s="202" t="str">
        <f>Uzun!K37</f>
        <v/>
      </c>
      <c r="G62" s="160">
        <f>Uzun!A37</f>
        <v>0</v>
      </c>
      <c r="H62" s="159" t="s">
        <v>48</v>
      </c>
      <c r="I62" s="165"/>
      <c r="J62" s="159" t="str">
        <f>'YARIŞMA BİLGİLERİ'!$F$21</f>
        <v>Küçük Erkek</v>
      </c>
      <c r="K62" s="162" t="str">
        <f t="shared" si="3"/>
        <v>İzmir-2013-14 Öğretim Yılı Okullararası Puanlı  Atletizm Türkiye Birinciliği</v>
      </c>
      <c r="L62" s="163" t="str">
        <f>Uzun!J$4</f>
        <v>1 Haziran 2014 10.00</v>
      </c>
      <c r="M62" s="163" t="s">
        <v>319</v>
      </c>
    </row>
    <row r="63" spans="1:13" s="155" customFormat="1" ht="26.25" customHeight="1">
      <c r="A63" s="157">
        <v>61</v>
      </c>
      <c r="B63" s="166" t="s">
        <v>48</v>
      </c>
      <c r="C63" s="158" t="str">
        <f>Uzun!D38</f>
        <v xml:space="preserve"> </v>
      </c>
      <c r="D63" s="162" t="str">
        <f>Uzun!E38</f>
        <v xml:space="preserve"> </v>
      </c>
      <c r="E63" s="162" t="str">
        <f>Uzun!F38</f>
        <v xml:space="preserve"> </v>
      </c>
      <c r="F63" s="202" t="str">
        <f>Uzun!K38</f>
        <v/>
      </c>
      <c r="G63" s="160">
        <f>Uzun!A38</f>
        <v>0</v>
      </c>
      <c r="H63" s="159" t="s">
        <v>48</v>
      </c>
      <c r="I63" s="165"/>
      <c r="J63" s="159" t="str">
        <f>'YARIŞMA BİLGİLERİ'!$F$21</f>
        <v>Küçük Erkek</v>
      </c>
      <c r="K63" s="162" t="str">
        <f t="shared" si="3"/>
        <v>İzmir-2013-14 Öğretim Yılı Okullararası Puanlı  Atletizm Türkiye Birinciliği</v>
      </c>
      <c r="L63" s="163" t="str">
        <f>Uzun!J$4</f>
        <v>1 Haziran 2014 10.00</v>
      </c>
      <c r="M63" s="163" t="s">
        <v>319</v>
      </c>
    </row>
    <row r="64" spans="1:13" s="155" customFormat="1" ht="26.25" customHeight="1">
      <c r="A64" s="157">
        <v>62</v>
      </c>
      <c r="B64" s="166" t="s">
        <v>48</v>
      </c>
      <c r="C64" s="158" t="str">
        <f>Uzun!D39</f>
        <v xml:space="preserve"> </v>
      </c>
      <c r="D64" s="162" t="str">
        <f>Uzun!E39</f>
        <v xml:space="preserve"> </v>
      </c>
      <c r="E64" s="162" t="str">
        <f>Uzun!F39</f>
        <v xml:space="preserve"> </v>
      </c>
      <c r="F64" s="202" t="str">
        <f>Uzun!K39</f>
        <v/>
      </c>
      <c r="G64" s="160">
        <f>Uzun!A39</f>
        <v>0</v>
      </c>
      <c r="H64" s="159" t="s">
        <v>48</v>
      </c>
      <c r="I64" s="165"/>
      <c r="J64" s="159" t="str">
        <f>'YARIŞMA BİLGİLERİ'!$F$21</f>
        <v>Küçük Erkek</v>
      </c>
      <c r="K64" s="162" t="str">
        <f t="shared" si="3"/>
        <v>İzmir-2013-14 Öğretim Yılı Okullararası Puanlı  Atletizm Türkiye Birinciliği</v>
      </c>
      <c r="L64" s="163" t="str">
        <f>Uzun!J$4</f>
        <v>1 Haziran 2014 10.00</v>
      </c>
      <c r="M64" s="163" t="s">
        <v>319</v>
      </c>
    </row>
    <row r="65" spans="1:13" s="155" customFormat="1" ht="26.25" customHeight="1">
      <c r="A65" s="157">
        <v>63</v>
      </c>
      <c r="B65" s="166" t="s">
        <v>48</v>
      </c>
      <c r="C65" s="158" t="str">
        <f>Uzun!D40</f>
        <v xml:space="preserve"> </v>
      </c>
      <c r="D65" s="162" t="str">
        <f>Uzun!E40</f>
        <v xml:space="preserve"> </v>
      </c>
      <c r="E65" s="162" t="str">
        <f>Uzun!F40</f>
        <v xml:space="preserve"> </v>
      </c>
      <c r="F65" s="202" t="str">
        <f>Uzun!K40</f>
        <v/>
      </c>
      <c r="G65" s="160">
        <f>Uzun!A40</f>
        <v>0</v>
      </c>
      <c r="H65" s="159" t="s">
        <v>48</v>
      </c>
      <c r="I65" s="165"/>
      <c r="J65" s="159" t="str">
        <f>'YARIŞMA BİLGİLERİ'!$F$21</f>
        <v>Küçük Erkek</v>
      </c>
      <c r="K65" s="162" t="str">
        <f t="shared" si="3"/>
        <v>İzmir-2013-14 Öğretim Yılı Okullararası Puanlı  Atletizm Türkiye Birinciliği</v>
      </c>
      <c r="L65" s="163" t="str">
        <f>Uzun!J$4</f>
        <v>1 Haziran 2014 10.00</v>
      </c>
      <c r="M65" s="163" t="s">
        <v>319</v>
      </c>
    </row>
    <row r="66" spans="1:13" s="155" customFormat="1" ht="26.25" customHeight="1">
      <c r="A66" s="157">
        <v>64</v>
      </c>
      <c r="B66" s="166" t="s">
        <v>48</v>
      </c>
      <c r="C66" s="158" t="str">
        <f>Uzun!D41</f>
        <v xml:space="preserve"> </v>
      </c>
      <c r="D66" s="162" t="str">
        <f>Uzun!E41</f>
        <v xml:space="preserve"> </v>
      </c>
      <c r="E66" s="162" t="str">
        <f>Uzun!F41</f>
        <v xml:space="preserve"> </v>
      </c>
      <c r="F66" s="202" t="str">
        <f>Uzun!K41</f>
        <v/>
      </c>
      <c r="G66" s="160">
        <f>Uzun!A41</f>
        <v>0</v>
      </c>
      <c r="H66" s="159" t="s">
        <v>48</v>
      </c>
      <c r="I66" s="165"/>
      <c r="J66" s="159" t="str">
        <f>'YARIŞMA BİLGİLERİ'!$F$21</f>
        <v>Küçük Erkek</v>
      </c>
      <c r="K66" s="162" t="str">
        <f t="shared" si="3"/>
        <v>İzmir-2013-14 Öğretim Yılı Okullararası Puanlı  Atletizm Türkiye Birinciliği</v>
      </c>
      <c r="L66" s="163" t="str">
        <f>Uzun!J$4</f>
        <v>1 Haziran 2014 10.00</v>
      </c>
      <c r="M66" s="163" t="s">
        <v>319</v>
      </c>
    </row>
    <row r="67" spans="1:13" s="155" customFormat="1" ht="26.25" customHeight="1">
      <c r="A67" s="157">
        <v>65</v>
      </c>
      <c r="B67" s="166" t="s">
        <v>48</v>
      </c>
      <c r="C67" s="158" t="str">
        <f>Uzun!D42</f>
        <v xml:space="preserve"> </v>
      </c>
      <c r="D67" s="162" t="str">
        <f>Uzun!E42</f>
        <v xml:space="preserve"> </v>
      </c>
      <c r="E67" s="162" t="str">
        <f>Uzun!F42</f>
        <v xml:space="preserve"> </v>
      </c>
      <c r="F67" s="202" t="str">
        <f>Uzun!K42</f>
        <v/>
      </c>
      <c r="G67" s="160">
        <f>Uzun!A42</f>
        <v>0</v>
      </c>
      <c r="H67" s="159" t="s">
        <v>48</v>
      </c>
      <c r="I67" s="165"/>
      <c r="J67" s="159" t="str">
        <f>'YARIŞMA BİLGİLERİ'!$F$21</f>
        <v>Küçük Erkek</v>
      </c>
      <c r="K67" s="162" t="str">
        <f t="shared" si="3"/>
        <v>İzmir-2013-14 Öğretim Yılı Okullararası Puanlı  Atletizm Türkiye Birinciliği</v>
      </c>
      <c r="L67" s="163" t="str">
        <f>Uzun!J$4</f>
        <v>1 Haziran 2014 10.00</v>
      </c>
      <c r="M67" s="163" t="s">
        <v>319</v>
      </c>
    </row>
    <row r="68" spans="1:13" s="155" customFormat="1" ht="26.25" customHeight="1">
      <c r="A68" s="157">
        <v>66</v>
      </c>
      <c r="B68" s="166" t="s">
        <v>48</v>
      </c>
      <c r="C68" s="158" t="str">
        <f>Uzun!D43</f>
        <v xml:space="preserve"> </v>
      </c>
      <c r="D68" s="162" t="str">
        <f>Uzun!E43</f>
        <v xml:space="preserve"> </v>
      </c>
      <c r="E68" s="162" t="str">
        <f>Uzun!F43</f>
        <v xml:space="preserve"> </v>
      </c>
      <c r="F68" s="202" t="str">
        <f>Uzun!K43</f>
        <v/>
      </c>
      <c r="G68" s="160">
        <f>Uzun!A43</f>
        <v>0</v>
      </c>
      <c r="H68" s="159" t="s">
        <v>48</v>
      </c>
      <c r="I68" s="165"/>
      <c r="J68" s="159" t="str">
        <f>'YARIŞMA BİLGİLERİ'!$F$21</f>
        <v>Küçük Erkek</v>
      </c>
      <c r="K68" s="162" t="str">
        <f t="shared" ref="K68:K98" si="4">CONCATENATE(K$1,"-",A$1)</f>
        <v>İzmir-2013-14 Öğretim Yılı Okullararası Puanlı  Atletizm Türkiye Birinciliği</v>
      </c>
      <c r="L68" s="163" t="str">
        <f>Uzun!J$4</f>
        <v>1 Haziran 2014 10.00</v>
      </c>
      <c r="M68" s="163" t="s">
        <v>319</v>
      </c>
    </row>
    <row r="69" spans="1:13" s="155" customFormat="1" ht="26.25" customHeight="1">
      <c r="A69" s="157">
        <v>67</v>
      </c>
      <c r="B69" s="166" t="s">
        <v>48</v>
      </c>
      <c r="C69" s="158" t="str">
        <f>Uzun!D44</f>
        <v xml:space="preserve"> </v>
      </c>
      <c r="D69" s="162" t="str">
        <f>Uzun!E44</f>
        <v xml:space="preserve"> </v>
      </c>
      <c r="E69" s="162" t="str">
        <f>Uzun!F44</f>
        <v xml:space="preserve"> </v>
      </c>
      <c r="F69" s="202" t="str">
        <f>Uzun!K44</f>
        <v/>
      </c>
      <c r="G69" s="160">
        <f>Uzun!A44</f>
        <v>0</v>
      </c>
      <c r="H69" s="159" t="s">
        <v>48</v>
      </c>
      <c r="I69" s="165"/>
      <c r="J69" s="159" t="str">
        <f>'YARIŞMA BİLGİLERİ'!$F$21</f>
        <v>Küçük Erkek</v>
      </c>
      <c r="K69" s="162" t="str">
        <f t="shared" si="4"/>
        <v>İzmir-2013-14 Öğretim Yılı Okullararası Puanlı  Atletizm Türkiye Birinciliği</v>
      </c>
      <c r="L69" s="163" t="str">
        <f>Uzun!J$4</f>
        <v>1 Haziran 2014 10.00</v>
      </c>
      <c r="M69" s="163" t="s">
        <v>319</v>
      </c>
    </row>
    <row r="70" spans="1:13" s="155" customFormat="1" ht="26.25" customHeight="1">
      <c r="A70" s="157">
        <v>68</v>
      </c>
      <c r="B70" s="166" t="s">
        <v>48</v>
      </c>
      <c r="C70" s="158" t="str">
        <f>Uzun!D45</f>
        <v xml:space="preserve"> </v>
      </c>
      <c r="D70" s="162" t="str">
        <f>Uzun!E45</f>
        <v xml:space="preserve"> </v>
      </c>
      <c r="E70" s="162" t="str">
        <f>Uzun!F45</f>
        <v xml:space="preserve"> </v>
      </c>
      <c r="F70" s="202" t="str">
        <f>Uzun!K45</f>
        <v/>
      </c>
      <c r="G70" s="160">
        <f>Uzun!A45</f>
        <v>0</v>
      </c>
      <c r="H70" s="159" t="s">
        <v>48</v>
      </c>
      <c r="I70" s="165"/>
      <c r="J70" s="159" t="str">
        <f>'YARIŞMA BİLGİLERİ'!$F$21</f>
        <v>Küçük Erkek</v>
      </c>
      <c r="K70" s="162" t="str">
        <f t="shared" si="4"/>
        <v>İzmir-2013-14 Öğretim Yılı Okullararası Puanlı  Atletizm Türkiye Birinciliği</v>
      </c>
      <c r="L70" s="163" t="str">
        <f>Uzun!J$4</f>
        <v>1 Haziran 2014 10.00</v>
      </c>
      <c r="M70" s="163" t="s">
        <v>319</v>
      </c>
    </row>
    <row r="71" spans="1:13" s="155" customFormat="1" ht="26.25" customHeight="1">
      <c r="A71" s="157">
        <v>69</v>
      </c>
      <c r="B71" s="166" t="s">
        <v>48</v>
      </c>
      <c r="C71" s="158" t="str">
        <f>Uzun!D46</f>
        <v xml:space="preserve"> </v>
      </c>
      <c r="D71" s="162" t="str">
        <f>Uzun!E46</f>
        <v xml:space="preserve"> </v>
      </c>
      <c r="E71" s="162" t="str">
        <f>Uzun!F46</f>
        <v xml:space="preserve"> </v>
      </c>
      <c r="F71" s="202" t="str">
        <f>Uzun!K46</f>
        <v/>
      </c>
      <c r="G71" s="160">
        <f>Uzun!A46</f>
        <v>0</v>
      </c>
      <c r="H71" s="159" t="s">
        <v>48</v>
      </c>
      <c r="I71" s="165"/>
      <c r="J71" s="159" t="str">
        <f>'YARIŞMA BİLGİLERİ'!$F$21</f>
        <v>Küçük Erkek</v>
      </c>
      <c r="K71" s="162" t="str">
        <f t="shared" si="4"/>
        <v>İzmir-2013-14 Öğretim Yılı Okullararası Puanlı  Atletizm Türkiye Birinciliği</v>
      </c>
      <c r="L71" s="163" t="str">
        <f>Uzun!J$4</f>
        <v>1 Haziran 2014 10.00</v>
      </c>
      <c r="M71" s="163" t="s">
        <v>319</v>
      </c>
    </row>
    <row r="72" spans="1:13" s="155" customFormat="1" ht="26.25" customHeight="1">
      <c r="A72" s="157">
        <v>70</v>
      </c>
      <c r="B72" s="166" t="s">
        <v>48</v>
      </c>
      <c r="C72" s="158" t="str">
        <f>Uzun!D47</f>
        <v xml:space="preserve"> </v>
      </c>
      <c r="D72" s="162" t="str">
        <f>Uzun!E47</f>
        <v xml:space="preserve"> </v>
      </c>
      <c r="E72" s="162" t="str">
        <f>Uzun!F47</f>
        <v xml:space="preserve"> </v>
      </c>
      <c r="F72" s="202" t="str">
        <f>Uzun!K47</f>
        <v/>
      </c>
      <c r="G72" s="160">
        <f>Uzun!A47</f>
        <v>0</v>
      </c>
      <c r="H72" s="159" t="s">
        <v>48</v>
      </c>
      <c r="I72" s="165"/>
      <c r="J72" s="159" t="str">
        <f>'YARIŞMA BİLGİLERİ'!$F$21</f>
        <v>Küçük Erkek</v>
      </c>
      <c r="K72" s="162" t="str">
        <f t="shared" si="4"/>
        <v>İzmir-2013-14 Öğretim Yılı Okullararası Puanlı  Atletizm Türkiye Birinciliği</v>
      </c>
      <c r="L72" s="163" t="str">
        <f>Uzun!J$4</f>
        <v>1 Haziran 2014 10.00</v>
      </c>
      <c r="M72" s="163" t="s">
        <v>319</v>
      </c>
    </row>
    <row r="73" spans="1:13" s="155" customFormat="1" ht="26.25" customHeight="1">
      <c r="A73" s="157">
        <v>71</v>
      </c>
      <c r="B73" s="166" t="s">
        <v>257</v>
      </c>
      <c r="C73" s="158" t="str">
        <f>FırlatmaTopu!D8</f>
        <v>01.01.2003</v>
      </c>
      <c r="D73" s="162" t="str">
        <f>FırlatmaTopu!E8</f>
        <v>JAMSHID NASIMI</v>
      </c>
      <c r="E73" s="162" t="str">
        <f>FırlatmaTopu!F8</f>
        <v>SİVAS YAHYA KEMAL ORTAOKULU</v>
      </c>
      <c r="F73" s="202">
        <f>FırlatmaTopu!K8</f>
        <v>6645</v>
      </c>
      <c r="G73" s="160">
        <f>FırlatmaTopu!A8</f>
        <v>1</v>
      </c>
      <c r="H73" s="159" t="s">
        <v>257</v>
      </c>
      <c r="I73" s="165"/>
      <c r="J73" s="159" t="str">
        <f>'YARIŞMA BİLGİLERİ'!$F$21</f>
        <v>Küçük Erkek</v>
      </c>
      <c r="K73" s="162" t="str">
        <f t="shared" si="4"/>
        <v>İzmir-2013-14 Öğretim Yılı Okullararası Puanlı  Atletizm Türkiye Birinciliği</v>
      </c>
      <c r="L73" s="163" t="str">
        <f>FırlatmaTopu!J$4</f>
        <v>31 Mayıs 2014 17.00</v>
      </c>
      <c r="M73" s="163" t="s">
        <v>319</v>
      </c>
    </row>
    <row r="74" spans="1:13" s="155" customFormat="1" ht="26.25" customHeight="1">
      <c r="A74" s="157">
        <v>72</v>
      </c>
      <c r="B74" s="166" t="s">
        <v>257</v>
      </c>
      <c r="C74" s="158">
        <f>FırlatmaTopu!D9</f>
        <v>37268</v>
      </c>
      <c r="D74" s="162" t="str">
        <f>FırlatmaTopu!E9</f>
        <v>MUHAMMET BERKE YAVUZ</v>
      </c>
      <c r="E74" s="162" t="str">
        <f>FırlatmaTopu!F9</f>
        <v>ESKİŞEHİR - SAMİ SİPAHİ ORTAOKULU</v>
      </c>
      <c r="F74" s="202">
        <f>FırlatmaTopu!K9</f>
        <v>6614</v>
      </c>
      <c r="G74" s="160">
        <f>FırlatmaTopu!A9</f>
        <v>2</v>
      </c>
      <c r="H74" s="159" t="s">
        <v>257</v>
      </c>
      <c r="I74" s="165"/>
      <c r="J74" s="159" t="str">
        <f>'YARIŞMA BİLGİLERİ'!$F$21</f>
        <v>Küçük Erkek</v>
      </c>
      <c r="K74" s="162" t="str">
        <f t="shared" si="4"/>
        <v>İzmir-2013-14 Öğretim Yılı Okullararası Puanlı  Atletizm Türkiye Birinciliği</v>
      </c>
      <c r="L74" s="163" t="str">
        <f>FırlatmaTopu!J$4</f>
        <v>31 Mayıs 2014 17.00</v>
      </c>
      <c r="M74" s="163" t="s">
        <v>319</v>
      </c>
    </row>
    <row r="75" spans="1:13" s="155" customFormat="1" ht="26.25" customHeight="1">
      <c r="A75" s="157">
        <v>73</v>
      </c>
      <c r="B75" s="166" t="s">
        <v>257</v>
      </c>
      <c r="C75" s="158" t="str">
        <f>FırlatmaTopu!D10</f>
        <v>25,04,2002</v>
      </c>
      <c r="D75" s="162" t="str">
        <f>FırlatmaTopu!E10</f>
        <v>Vedat KIZILKAYA</v>
      </c>
      <c r="E75" s="162" t="str">
        <f>FırlatmaTopu!F10</f>
        <v>KAYSERİ-AMBAR ORTAOKULU</v>
      </c>
      <c r="F75" s="202">
        <f>FırlatmaTopu!K10</f>
        <v>6587</v>
      </c>
      <c r="G75" s="160">
        <f>FırlatmaTopu!A10</f>
        <v>3</v>
      </c>
      <c r="H75" s="159" t="s">
        <v>257</v>
      </c>
      <c r="I75" s="165"/>
      <c r="J75" s="159" t="str">
        <f>'YARIŞMA BİLGİLERİ'!$F$21</f>
        <v>Küçük Erkek</v>
      </c>
      <c r="K75" s="162" t="str">
        <f t="shared" si="4"/>
        <v>İzmir-2013-14 Öğretim Yılı Okullararası Puanlı  Atletizm Türkiye Birinciliği</v>
      </c>
      <c r="L75" s="163" t="str">
        <f>FırlatmaTopu!J$4</f>
        <v>31 Mayıs 2014 17.00</v>
      </c>
      <c r="M75" s="163" t="s">
        <v>319</v>
      </c>
    </row>
    <row r="76" spans="1:13" s="155" customFormat="1" ht="26.25" customHeight="1">
      <c r="A76" s="157">
        <v>74</v>
      </c>
      <c r="B76" s="166" t="s">
        <v>257</v>
      </c>
      <c r="C76" s="158">
        <f>FırlatmaTopu!D11</f>
        <v>37468</v>
      </c>
      <c r="D76" s="162" t="str">
        <f>FırlatmaTopu!E11</f>
        <v>FERHAT ÇELİK</v>
      </c>
      <c r="E76" s="162" t="str">
        <f>FırlatmaTopu!F11</f>
        <v>MUĞLA-  DALAMAN 
CUMHURİYET O.O.</v>
      </c>
      <c r="F76" s="202">
        <f>FırlatmaTopu!K11</f>
        <v>6373</v>
      </c>
      <c r="G76" s="160">
        <f>FırlatmaTopu!A11</f>
        <v>4</v>
      </c>
      <c r="H76" s="159" t="s">
        <v>257</v>
      </c>
      <c r="I76" s="165"/>
      <c r="J76" s="159" t="str">
        <f>'YARIŞMA BİLGİLERİ'!$F$21</f>
        <v>Küçük Erkek</v>
      </c>
      <c r="K76" s="162" t="str">
        <f t="shared" si="4"/>
        <v>İzmir-2013-14 Öğretim Yılı Okullararası Puanlı  Atletizm Türkiye Birinciliği</v>
      </c>
      <c r="L76" s="163" t="str">
        <f>FırlatmaTopu!J$4</f>
        <v>31 Mayıs 2014 17.00</v>
      </c>
      <c r="M76" s="163" t="s">
        <v>319</v>
      </c>
    </row>
    <row r="77" spans="1:13" s="155" customFormat="1" ht="26.25" customHeight="1">
      <c r="A77" s="157">
        <v>75</v>
      </c>
      <c r="B77" s="166" t="s">
        <v>257</v>
      </c>
      <c r="C77" s="158">
        <f>FırlatmaTopu!D12</f>
        <v>37257</v>
      </c>
      <c r="D77" s="162" t="str">
        <f>FırlatmaTopu!E12</f>
        <v>MUSA DALKILIÇ (F)</v>
      </c>
      <c r="E77" s="162" t="str">
        <f>FırlatmaTopu!F12</f>
        <v>KAZIM KARABEKİR ORTAOKULU</v>
      </c>
      <c r="F77" s="202">
        <f>FırlatmaTopu!K12</f>
        <v>6371</v>
      </c>
      <c r="G77" s="160">
        <f>FırlatmaTopu!A12</f>
        <v>5</v>
      </c>
      <c r="H77" s="159" t="s">
        <v>257</v>
      </c>
      <c r="I77" s="165"/>
      <c r="J77" s="159" t="str">
        <f>'YARIŞMA BİLGİLERİ'!$F$21</f>
        <v>Küçük Erkek</v>
      </c>
      <c r="K77" s="162" t="str">
        <f t="shared" si="4"/>
        <v>İzmir-2013-14 Öğretim Yılı Okullararası Puanlı  Atletizm Türkiye Birinciliği</v>
      </c>
      <c r="L77" s="163" t="str">
        <f>FırlatmaTopu!J$4</f>
        <v>31 Mayıs 2014 17.00</v>
      </c>
      <c r="M77" s="163" t="s">
        <v>319</v>
      </c>
    </row>
    <row r="78" spans="1:13" s="155" customFormat="1" ht="26.25" customHeight="1">
      <c r="A78" s="157">
        <v>76</v>
      </c>
      <c r="B78" s="166" t="s">
        <v>257</v>
      </c>
      <c r="C78" s="158">
        <f>FırlatmaTopu!D13</f>
        <v>37257</v>
      </c>
      <c r="D78" s="162" t="str">
        <f>FırlatmaTopu!E13</f>
        <v>ALİ ŞEKER (F)</v>
      </c>
      <c r="E78" s="162" t="str">
        <f>FırlatmaTopu!F13</f>
        <v>GÜZEL ORTAOKULU</v>
      </c>
      <c r="F78" s="202">
        <f>FırlatmaTopu!K13</f>
        <v>6199</v>
      </c>
      <c r="G78" s="160">
        <f>FırlatmaTopu!A13</f>
        <v>6</v>
      </c>
      <c r="H78" s="159" t="s">
        <v>257</v>
      </c>
      <c r="I78" s="165"/>
      <c r="J78" s="159" t="str">
        <f>'YARIŞMA BİLGİLERİ'!$F$21</f>
        <v>Küçük Erkek</v>
      </c>
      <c r="K78" s="162" t="str">
        <f t="shared" si="4"/>
        <v>İzmir-2013-14 Öğretim Yılı Okullararası Puanlı  Atletizm Türkiye Birinciliği</v>
      </c>
      <c r="L78" s="163" t="str">
        <f>FırlatmaTopu!J$4</f>
        <v>31 Mayıs 2014 17.00</v>
      </c>
      <c r="M78" s="163" t="s">
        <v>319</v>
      </c>
    </row>
    <row r="79" spans="1:13" s="155" customFormat="1" ht="26.25" customHeight="1">
      <c r="A79" s="157">
        <v>77</v>
      </c>
      <c r="B79" s="166" t="s">
        <v>257</v>
      </c>
      <c r="C79" s="158">
        <f>FırlatmaTopu!D14</f>
        <v>37257</v>
      </c>
      <c r="D79" s="162" t="str">
        <f>FırlatmaTopu!E14</f>
        <v>MİRSAT KADİR KUTLU</v>
      </c>
      <c r="E79" s="162" t="str">
        <f>FırlatmaTopu!F14</f>
        <v>BURSA-ÜÇEVLER ŞEHİT FAİK GÖKÇEN ORTA OKULU</v>
      </c>
      <c r="F79" s="202">
        <f>FırlatmaTopu!K14</f>
        <v>5975</v>
      </c>
      <c r="G79" s="160">
        <f>FırlatmaTopu!A14</f>
        <v>7</v>
      </c>
      <c r="H79" s="159" t="s">
        <v>257</v>
      </c>
      <c r="I79" s="165"/>
      <c r="J79" s="159" t="str">
        <f>'YARIŞMA BİLGİLERİ'!$F$21</f>
        <v>Küçük Erkek</v>
      </c>
      <c r="K79" s="162" t="str">
        <f t="shared" si="4"/>
        <v>İzmir-2013-14 Öğretim Yılı Okullararası Puanlı  Atletizm Türkiye Birinciliği</v>
      </c>
      <c r="L79" s="163" t="str">
        <f>FırlatmaTopu!J$4</f>
        <v>31 Mayıs 2014 17.00</v>
      </c>
      <c r="M79" s="163" t="s">
        <v>319</v>
      </c>
    </row>
    <row r="80" spans="1:13" s="155" customFormat="1" ht="26.25" customHeight="1">
      <c r="A80" s="157">
        <v>78</v>
      </c>
      <c r="B80" s="166" t="s">
        <v>257</v>
      </c>
      <c r="C80" s="158">
        <f>FırlatmaTopu!D15</f>
        <v>37440</v>
      </c>
      <c r="D80" s="162" t="str">
        <f>FırlatmaTopu!E15</f>
        <v>ONUR TUNÇ</v>
      </c>
      <c r="E80" s="162" t="str">
        <f>FırlatmaTopu!F15</f>
        <v>TEKİRDAG-ÇORLU ORTA OKULU</v>
      </c>
      <c r="F80" s="202">
        <f>FırlatmaTopu!K15</f>
        <v>5612</v>
      </c>
      <c r="G80" s="160">
        <f>FırlatmaTopu!A15</f>
        <v>8</v>
      </c>
      <c r="H80" s="159" t="s">
        <v>257</v>
      </c>
      <c r="I80" s="165"/>
      <c r="J80" s="159" t="str">
        <f>'YARIŞMA BİLGİLERİ'!$F$21</f>
        <v>Küçük Erkek</v>
      </c>
      <c r="K80" s="162" t="str">
        <f t="shared" si="4"/>
        <v>İzmir-2013-14 Öğretim Yılı Okullararası Puanlı  Atletizm Türkiye Birinciliği</v>
      </c>
      <c r="L80" s="163" t="str">
        <f>FırlatmaTopu!J$4</f>
        <v>31 Mayıs 2014 17.00</v>
      </c>
      <c r="M80" s="163" t="s">
        <v>319</v>
      </c>
    </row>
    <row r="81" spans="1:13" s="155" customFormat="1" ht="26.25" customHeight="1">
      <c r="A81" s="157">
        <v>79</v>
      </c>
      <c r="B81" s="166" t="s">
        <v>257</v>
      </c>
      <c r="C81" s="158" t="str">
        <f>FırlatmaTopu!D16</f>
        <v>18,01,2002</v>
      </c>
      <c r="D81" s="162" t="str">
        <f>FırlatmaTopu!E16</f>
        <v>YASİN DEMİR</v>
      </c>
      <c r="E81" s="162" t="str">
        <f>FırlatmaTopu!F16</f>
        <v>ZONGULDAK EREĞLİ TURGUT REİS ORTAOKULU</v>
      </c>
      <c r="F81" s="202">
        <f>FırlatmaTopu!K16</f>
        <v>5535</v>
      </c>
      <c r="G81" s="160">
        <f>FırlatmaTopu!A16</f>
        <v>9</v>
      </c>
      <c r="H81" s="159" t="s">
        <v>257</v>
      </c>
      <c r="I81" s="165"/>
      <c r="J81" s="159" t="str">
        <f>'YARIŞMA BİLGİLERİ'!$F$21</f>
        <v>Küçük Erkek</v>
      </c>
      <c r="K81" s="162" t="str">
        <f t="shared" si="4"/>
        <v>İzmir-2013-14 Öğretim Yılı Okullararası Puanlı  Atletizm Türkiye Birinciliği</v>
      </c>
      <c r="L81" s="163" t="str">
        <f>FırlatmaTopu!J$4</f>
        <v>31 Mayıs 2014 17.00</v>
      </c>
      <c r="M81" s="163" t="s">
        <v>319</v>
      </c>
    </row>
    <row r="82" spans="1:13" s="155" customFormat="1" ht="26.25" customHeight="1">
      <c r="A82" s="157">
        <v>80</v>
      </c>
      <c r="B82" s="166" t="s">
        <v>257</v>
      </c>
      <c r="C82" s="158">
        <f>FırlatmaTopu!D17</f>
        <v>0</v>
      </c>
      <c r="D82" s="162" t="str">
        <f>FırlatmaTopu!E17</f>
        <v>YUNUS AKKAN</v>
      </c>
      <c r="E82" s="162" t="str">
        <f>FırlatmaTopu!F17</f>
        <v>AGRI-15 NİSAN O.O</v>
      </c>
      <c r="F82" s="202">
        <f>FırlatmaTopu!K17</f>
        <v>5430</v>
      </c>
      <c r="G82" s="160">
        <f>FırlatmaTopu!A17</f>
        <v>10</v>
      </c>
      <c r="H82" s="159" t="s">
        <v>257</v>
      </c>
      <c r="I82" s="165"/>
      <c r="J82" s="159" t="str">
        <f>'YARIŞMA BİLGİLERİ'!$F$21</f>
        <v>Küçük Erkek</v>
      </c>
      <c r="K82" s="162" t="str">
        <f t="shared" si="4"/>
        <v>İzmir-2013-14 Öğretim Yılı Okullararası Puanlı  Atletizm Türkiye Birinciliği</v>
      </c>
      <c r="L82" s="163" t="str">
        <f>FırlatmaTopu!J$4</f>
        <v>31 Mayıs 2014 17.00</v>
      </c>
      <c r="M82" s="163" t="s">
        <v>319</v>
      </c>
    </row>
    <row r="83" spans="1:13" s="155" customFormat="1" ht="26.25" customHeight="1">
      <c r="A83" s="157">
        <v>81</v>
      </c>
      <c r="B83" s="166" t="s">
        <v>257</v>
      </c>
      <c r="C83" s="158">
        <f>FırlatmaTopu!D18</f>
        <v>37678</v>
      </c>
      <c r="D83" s="162" t="str">
        <f>FırlatmaTopu!E18</f>
        <v>M.MUSTAFA BULUT</v>
      </c>
      <c r="E83" s="162" t="str">
        <f>FırlatmaTopu!F18</f>
        <v>SİVAS-YILDIZELİ ATATÜRK ORTAOKULU</v>
      </c>
      <c r="F83" s="202">
        <f>FırlatmaTopu!K18</f>
        <v>5384</v>
      </c>
      <c r="G83" s="160">
        <f>FırlatmaTopu!A18</f>
        <v>11</v>
      </c>
      <c r="H83" s="159" t="s">
        <v>257</v>
      </c>
      <c r="I83" s="165"/>
      <c r="J83" s="159" t="str">
        <f>'YARIŞMA BİLGİLERİ'!$F$21</f>
        <v>Küçük Erkek</v>
      </c>
      <c r="K83" s="162" t="str">
        <f t="shared" si="4"/>
        <v>İzmir-2013-14 Öğretim Yılı Okullararası Puanlı  Atletizm Türkiye Birinciliği</v>
      </c>
      <c r="L83" s="163" t="str">
        <f>FırlatmaTopu!J$4</f>
        <v>31 Mayıs 2014 17.00</v>
      </c>
      <c r="M83" s="163" t="s">
        <v>319</v>
      </c>
    </row>
    <row r="84" spans="1:13" s="155" customFormat="1" ht="26.25" customHeight="1">
      <c r="A84" s="157">
        <v>82</v>
      </c>
      <c r="B84" s="166" t="s">
        <v>257</v>
      </c>
      <c r="C84" s="158">
        <f>FırlatmaTopu!D19</f>
        <v>37456</v>
      </c>
      <c r="D84" s="162" t="str">
        <f>FırlatmaTopu!E19</f>
        <v>Alper AKÇAY</v>
      </c>
      <c r="E84" s="162" t="str">
        <f>FırlatmaTopu!F19</f>
        <v>SAMSUN İLKADIM TİCARET VE SANAYİ ODASI ORTAOKULU</v>
      </c>
      <c r="F84" s="202">
        <f>FırlatmaTopu!K19</f>
        <v>5347</v>
      </c>
      <c r="G84" s="160">
        <f>FırlatmaTopu!A19</f>
        <v>12</v>
      </c>
      <c r="H84" s="159" t="s">
        <v>257</v>
      </c>
      <c r="I84" s="165"/>
      <c r="J84" s="159" t="str">
        <f>'YARIŞMA BİLGİLERİ'!$F$21</f>
        <v>Küçük Erkek</v>
      </c>
      <c r="K84" s="162" t="str">
        <f t="shared" si="4"/>
        <v>İzmir-2013-14 Öğretim Yılı Okullararası Puanlı  Atletizm Türkiye Birinciliği</v>
      </c>
      <c r="L84" s="163" t="str">
        <f>FırlatmaTopu!J$4</f>
        <v>31 Mayıs 2014 17.00</v>
      </c>
      <c r="M84" s="163" t="s">
        <v>319</v>
      </c>
    </row>
    <row r="85" spans="1:13" s="155" customFormat="1" ht="26.25" customHeight="1">
      <c r="A85" s="157">
        <v>83</v>
      </c>
      <c r="B85" s="166" t="s">
        <v>257</v>
      </c>
      <c r="C85" s="158" t="str">
        <f>FırlatmaTopu!D20</f>
        <v>03.01.2002</v>
      </c>
      <c r="D85" s="162" t="str">
        <f>FırlatmaTopu!E20</f>
        <v>FERHAT GÜL</v>
      </c>
      <c r="E85" s="162" t="str">
        <f>FırlatmaTopu!F20</f>
        <v>MERSİN-SİLİFKE ATATÜRK ORTAOKULU</v>
      </c>
      <c r="F85" s="202">
        <f>FırlatmaTopu!K20</f>
        <v>5135</v>
      </c>
      <c r="G85" s="160">
        <f>FırlatmaTopu!A20</f>
        <v>13</v>
      </c>
      <c r="H85" s="159" t="s">
        <v>257</v>
      </c>
      <c r="I85" s="165"/>
      <c r="J85" s="159" t="str">
        <f>'YARIŞMA BİLGİLERİ'!$F$21</f>
        <v>Küçük Erkek</v>
      </c>
      <c r="K85" s="162" t="str">
        <f t="shared" si="4"/>
        <v>İzmir-2013-14 Öğretim Yılı Okullararası Puanlı  Atletizm Türkiye Birinciliği</v>
      </c>
      <c r="L85" s="163" t="str">
        <f>FırlatmaTopu!J$4</f>
        <v>31 Mayıs 2014 17.00</v>
      </c>
      <c r="M85" s="163" t="s">
        <v>319</v>
      </c>
    </row>
    <row r="86" spans="1:13" s="155" customFormat="1" ht="26.25" customHeight="1">
      <c r="A86" s="157">
        <v>84</v>
      </c>
      <c r="B86" s="166" t="s">
        <v>257</v>
      </c>
      <c r="C86" s="158">
        <f>FırlatmaTopu!D21</f>
        <v>37491</v>
      </c>
      <c r="D86" s="162" t="str">
        <f>FırlatmaTopu!E21</f>
        <v>ABDURRAHMAN ÇETİN</v>
      </c>
      <c r="E86" s="162" t="str">
        <f>FırlatmaTopu!F21</f>
        <v>KOCAELİ -AHMET ZEKİ BÜYÜKKUŞOĞLU</v>
      </c>
      <c r="F86" s="202">
        <f>FırlatmaTopu!K21</f>
        <v>4937</v>
      </c>
      <c r="G86" s="160">
        <f>FırlatmaTopu!A21</f>
        <v>14</v>
      </c>
      <c r="H86" s="159" t="s">
        <v>257</v>
      </c>
      <c r="I86" s="165"/>
      <c r="J86" s="159" t="str">
        <f>'YARIŞMA BİLGİLERİ'!$F$21</f>
        <v>Küçük Erkek</v>
      </c>
      <c r="K86" s="162" t="str">
        <f t="shared" si="4"/>
        <v>İzmir-2013-14 Öğretim Yılı Okullararası Puanlı  Atletizm Türkiye Birinciliği</v>
      </c>
      <c r="L86" s="163" t="str">
        <f>FırlatmaTopu!J$4</f>
        <v>31 Mayıs 2014 17.00</v>
      </c>
      <c r="M86" s="163" t="s">
        <v>319</v>
      </c>
    </row>
    <row r="87" spans="1:13" s="155" customFormat="1" ht="26.25" customHeight="1">
      <c r="A87" s="157">
        <v>85</v>
      </c>
      <c r="B87" s="166" t="s">
        <v>257</v>
      </c>
      <c r="C87" s="158">
        <f>FırlatmaTopu!D22</f>
        <v>37848</v>
      </c>
      <c r="D87" s="162" t="str">
        <f>FırlatmaTopu!E22</f>
        <v>MEHMET ESERER</v>
      </c>
      <c r="E87" s="162" t="str">
        <f>FırlatmaTopu!F22</f>
        <v>KKTC YAKIN DOĞU İLKOKULU</v>
      </c>
      <c r="F87" s="202">
        <f>FırlatmaTopu!K22</f>
        <v>4480</v>
      </c>
      <c r="G87" s="160">
        <f>FırlatmaTopu!A22</f>
        <v>15</v>
      </c>
      <c r="H87" s="159" t="s">
        <v>257</v>
      </c>
      <c r="I87" s="165"/>
      <c r="J87" s="159" t="str">
        <f>'YARIŞMA BİLGİLERİ'!$F$21</f>
        <v>Küçük Erkek</v>
      </c>
      <c r="K87" s="162" t="str">
        <f t="shared" si="4"/>
        <v>İzmir-2013-14 Öğretim Yılı Okullararası Puanlı  Atletizm Türkiye Birinciliği</v>
      </c>
      <c r="L87" s="163" t="str">
        <f>FırlatmaTopu!J$4</f>
        <v>31 Mayıs 2014 17.00</v>
      </c>
      <c r="M87" s="163" t="s">
        <v>319</v>
      </c>
    </row>
    <row r="88" spans="1:13" s="155" customFormat="1" ht="26.25" customHeight="1">
      <c r="A88" s="157">
        <v>86</v>
      </c>
      <c r="B88" s="166" t="s">
        <v>257</v>
      </c>
      <c r="C88" s="158">
        <f>FırlatmaTopu!D23</f>
        <v>37457</v>
      </c>
      <c r="D88" s="162" t="str">
        <f>FırlatmaTopu!E23</f>
        <v>ÖZGÜR ATASOY</v>
      </c>
      <c r="E88" s="162" t="str">
        <f>FırlatmaTopu!F23</f>
        <v>TRABZON-BEŞİRLİ İMKB ORTAOKULU</v>
      </c>
      <c r="F88" s="202">
        <f>FırlatmaTopu!K23</f>
        <v>4347</v>
      </c>
      <c r="G88" s="160">
        <f>FırlatmaTopu!A23</f>
        <v>16</v>
      </c>
      <c r="H88" s="159" t="s">
        <v>257</v>
      </c>
      <c r="I88" s="165"/>
      <c r="J88" s="159" t="str">
        <f>'YARIŞMA BİLGİLERİ'!$F$21</f>
        <v>Küçük Erkek</v>
      </c>
      <c r="K88" s="162" t="str">
        <f t="shared" si="4"/>
        <v>İzmir-2013-14 Öğretim Yılı Okullararası Puanlı  Atletizm Türkiye Birinciliği</v>
      </c>
      <c r="L88" s="163" t="str">
        <f>FırlatmaTopu!J$4</f>
        <v>31 Mayıs 2014 17.00</v>
      </c>
      <c r="M88" s="163" t="s">
        <v>319</v>
      </c>
    </row>
    <row r="89" spans="1:13" s="155" customFormat="1" ht="26.25" customHeight="1">
      <c r="A89" s="157">
        <v>87</v>
      </c>
      <c r="B89" s="166" t="s">
        <v>257</v>
      </c>
      <c r="C89" s="158">
        <f>FırlatmaTopu!D24</f>
        <v>37448</v>
      </c>
      <c r="D89" s="162" t="str">
        <f>FırlatmaTopu!E24</f>
        <v>FATİH ÇALIŞKAN</v>
      </c>
      <c r="E89" s="162" t="str">
        <f>FırlatmaTopu!F24</f>
        <v>İSTANBUL-ÖZEL BAKIRKÖY FATİH ORTAOKULU</v>
      </c>
      <c r="F89" s="202">
        <f>FırlatmaTopu!K24</f>
        <v>4077</v>
      </c>
      <c r="G89" s="160">
        <f>FırlatmaTopu!A24</f>
        <v>17</v>
      </c>
      <c r="H89" s="159" t="s">
        <v>257</v>
      </c>
      <c r="I89" s="165"/>
      <c r="J89" s="159" t="str">
        <f>'YARIŞMA BİLGİLERİ'!$F$21</f>
        <v>Küçük Erkek</v>
      </c>
      <c r="K89" s="162" t="str">
        <f t="shared" si="4"/>
        <v>İzmir-2013-14 Öğretim Yılı Okullararası Puanlı  Atletizm Türkiye Birinciliği</v>
      </c>
      <c r="L89" s="163" t="str">
        <f>FırlatmaTopu!J$4</f>
        <v>31 Mayıs 2014 17.00</v>
      </c>
      <c r="M89" s="163" t="s">
        <v>319</v>
      </c>
    </row>
    <row r="90" spans="1:13" s="155" customFormat="1" ht="26.25" customHeight="1">
      <c r="A90" s="157">
        <v>88</v>
      </c>
      <c r="B90" s="166" t="s">
        <v>257</v>
      </c>
      <c r="C90" s="158">
        <f>FırlatmaTopu!D25</f>
        <v>37463</v>
      </c>
      <c r="D90" s="162" t="str">
        <f>FırlatmaTopu!E25</f>
        <v>SEFA ENES ÇOLAKOĞLU</v>
      </c>
      <c r="E90" s="162" t="str">
        <f>FırlatmaTopu!F25</f>
        <v>ANKARA- ATATÜRK ORTAOKULU</v>
      </c>
      <c r="F90" s="202" t="str">
        <f>FırlatmaTopu!K25</f>
        <v>DNS</v>
      </c>
      <c r="G90" s="160" t="str">
        <f>FırlatmaTopu!A25</f>
        <v>-</v>
      </c>
      <c r="H90" s="159" t="s">
        <v>257</v>
      </c>
      <c r="I90" s="165"/>
      <c r="J90" s="159" t="str">
        <f>'YARIŞMA BİLGİLERİ'!$F$21</f>
        <v>Küçük Erkek</v>
      </c>
      <c r="K90" s="162" t="str">
        <f t="shared" si="4"/>
        <v>İzmir-2013-14 Öğretim Yılı Okullararası Puanlı  Atletizm Türkiye Birinciliği</v>
      </c>
      <c r="L90" s="163" t="str">
        <f>FırlatmaTopu!J$4</f>
        <v>31 Mayıs 2014 17.00</v>
      </c>
      <c r="M90" s="163" t="s">
        <v>319</v>
      </c>
    </row>
    <row r="91" spans="1:13" s="155" customFormat="1" ht="26.25" customHeight="1">
      <c r="A91" s="157">
        <v>89</v>
      </c>
      <c r="B91" s="166" t="s">
        <v>257</v>
      </c>
      <c r="C91" s="158">
        <f>FırlatmaTopu!D26</f>
        <v>37647</v>
      </c>
      <c r="D91" s="162" t="str">
        <f>FırlatmaTopu!E26</f>
        <v>MEHMET YILDIRIM (F)</v>
      </c>
      <c r="E91" s="162" t="str">
        <f>FırlatmaTopu!F26</f>
        <v>OĞUZELİ YİBO</v>
      </c>
      <c r="F91" s="202" t="str">
        <f>FırlatmaTopu!K26</f>
        <v>DNS</v>
      </c>
      <c r="G91" s="160" t="str">
        <f>FırlatmaTopu!A26</f>
        <v>-</v>
      </c>
      <c r="H91" s="159" t="s">
        <v>257</v>
      </c>
      <c r="I91" s="165"/>
      <c r="J91" s="159" t="str">
        <f>'YARIŞMA BİLGİLERİ'!$F$21</f>
        <v>Küçük Erkek</v>
      </c>
      <c r="K91" s="162" t="str">
        <f t="shared" si="4"/>
        <v>İzmir-2013-14 Öğretim Yılı Okullararası Puanlı  Atletizm Türkiye Birinciliği</v>
      </c>
      <c r="L91" s="163" t="str">
        <f>FırlatmaTopu!J$4</f>
        <v>31 Mayıs 2014 17.00</v>
      </c>
      <c r="M91" s="163" t="s">
        <v>319</v>
      </c>
    </row>
    <row r="92" spans="1:13" s="155" customFormat="1" ht="26.25" customHeight="1">
      <c r="A92" s="157">
        <v>90</v>
      </c>
      <c r="B92" s="166" t="s">
        <v>257</v>
      </c>
      <c r="C92" s="158">
        <f>FırlatmaTopu!D27</f>
        <v>2112002</v>
      </c>
      <c r="D92" s="162" t="str">
        <f>FırlatmaTopu!E27</f>
        <v>YUSUF AYBEK (F)</v>
      </c>
      <c r="E92" s="162" t="str">
        <f>FırlatmaTopu!F27</f>
        <v>ORGENERAL SALİH OMURTAK ORTAOKULU</v>
      </c>
      <c r="F92" s="202" t="str">
        <f>FırlatmaTopu!K27</f>
        <v>DNS</v>
      </c>
      <c r="G92" s="160" t="str">
        <f>FırlatmaTopu!A27</f>
        <v>-</v>
      </c>
      <c r="H92" s="159" t="s">
        <v>257</v>
      </c>
      <c r="I92" s="165"/>
      <c r="J92" s="159" t="str">
        <f>'YARIŞMA BİLGİLERİ'!$F$21</f>
        <v>Küçük Erkek</v>
      </c>
      <c r="K92" s="162" t="str">
        <f t="shared" si="4"/>
        <v>İzmir-2013-14 Öğretim Yılı Okullararası Puanlı  Atletizm Türkiye Birinciliği</v>
      </c>
      <c r="L92" s="163" t="str">
        <f>FırlatmaTopu!J$4</f>
        <v>31 Mayıs 2014 17.00</v>
      </c>
      <c r="M92" s="163" t="s">
        <v>319</v>
      </c>
    </row>
    <row r="93" spans="1:13" s="155" customFormat="1" ht="26.25" customHeight="1">
      <c r="A93" s="157">
        <v>91</v>
      </c>
      <c r="B93" s="166" t="s">
        <v>257</v>
      </c>
      <c r="C93" s="158" t="str">
        <f>FırlatmaTopu!D28</f>
        <v xml:space="preserve"> </v>
      </c>
      <c r="D93" s="162" t="str">
        <f>FırlatmaTopu!E28</f>
        <v xml:space="preserve"> </v>
      </c>
      <c r="E93" s="162" t="str">
        <f>FırlatmaTopu!F28</f>
        <v xml:space="preserve"> </v>
      </c>
      <c r="F93" s="202" t="str">
        <f>FırlatmaTopu!K28</f>
        <v/>
      </c>
      <c r="G93" s="160">
        <f>FırlatmaTopu!A28</f>
        <v>0</v>
      </c>
      <c r="H93" s="159" t="s">
        <v>257</v>
      </c>
      <c r="I93" s="165"/>
      <c r="J93" s="159" t="str">
        <f>'YARIŞMA BİLGİLERİ'!$F$21</f>
        <v>Küçük Erkek</v>
      </c>
      <c r="K93" s="162" t="str">
        <f t="shared" si="4"/>
        <v>İzmir-2013-14 Öğretim Yılı Okullararası Puanlı  Atletizm Türkiye Birinciliği</v>
      </c>
      <c r="L93" s="163" t="str">
        <f>FırlatmaTopu!J$4</f>
        <v>31 Mayıs 2014 17.00</v>
      </c>
      <c r="M93" s="163" t="s">
        <v>319</v>
      </c>
    </row>
    <row r="94" spans="1:13" s="155" customFormat="1" ht="26.25" customHeight="1">
      <c r="A94" s="157">
        <v>92</v>
      </c>
      <c r="B94" s="166" t="s">
        <v>257</v>
      </c>
      <c r="C94" s="158" t="str">
        <f>FırlatmaTopu!D29</f>
        <v xml:space="preserve"> </v>
      </c>
      <c r="D94" s="162" t="str">
        <f>FırlatmaTopu!E29</f>
        <v xml:space="preserve"> </v>
      </c>
      <c r="E94" s="162" t="str">
        <f>FırlatmaTopu!F29</f>
        <v xml:space="preserve"> </v>
      </c>
      <c r="F94" s="202" t="str">
        <f>FırlatmaTopu!K29</f>
        <v/>
      </c>
      <c r="G94" s="160">
        <f>FırlatmaTopu!A29</f>
        <v>0</v>
      </c>
      <c r="H94" s="159" t="s">
        <v>257</v>
      </c>
      <c r="I94" s="165"/>
      <c r="J94" s="159" t="str">
        <f>'YARIŞMA BİLGİLERİ'!$F$21</f>
        <v>Küçük Erkek</v>
      </c>
      <c r="K94" s="162" t="str">
        <f t="shared" si="4"/>
        <v>İzmir-2013-14 Öğretim Yılı Okullararası Puanlı  Atletizm Türkiye Birinciliği</v>
      </c>
      <c r="L94" s="163" t="str">
        <f>FırlatmaTopu!J$4</f>
        <v>31 Mayıs 2014 17.00</v>
      </c>
      <c r="M94" s="163" t="s">
        <v>319</v>
      </c>
    </row>
    <row r="95" spans="1:13" s="155" customFormat="1" ht="26.25" customHeight="1">
      <c r="A95" s="157">
        <v>93</v>
      </c>
      <c r="B95" s="166" t="s">
        <v>257</v>
      </c>
      <c r="C95" s="158" t="str">
        <f>FırlatmaTopu!D30</f>
        <v xml:space="preserve"> </v>
      </c>
      <c r="D95" s="162" t="str">
        <f>FırlatmaTopu!E30</f>
        <v xml:space="preserve"> </v>
      </c>
      <c r="E95" s="162" t="str">
        <f>FırlatmaTopu!F30</f>
        <v xml:space="preserve"> </v>
      </c>
      <c r="F95" s="202" t="str">
        <f>FırlatmaTopu!K30</f>
        <v/>
      </c>
      <c r="G95" s="160">
        <f>FırlatmaTopu!A30</f>
        <v>0</v>
      </c>
      <c r="H95" s="159" t="s">
        <v>257</v>
      </c>
      <c r="I95" s="165"/>
      <c r="J95" s="159" t="str">
        <f>'YARIŞMA BİLGİLERİ'!$F$21</f>
        <v>Küçük Erkek</v>
      </c>
      <c r="K95" s="162" t="str">
        <f t="shared" si="4"/>
        <v>İzmir-2013-14 Öğretim Yılı Okullararası Puanlı  Atletizm Türkiye Birinciliği</v>
      </c>
      <c r="L95" s="163" t="str">
        <f>FırlatmaTopu!J$4</f>
        <v>31 Mayıs 2014 17.00</v>
      </c>
      <c r="M95" s="163" t="s">
        <v>319</v>
      </c>
    </row>
    <row r="96" spans="1:13" s="155" customFormat="1" ht="26.25" customHeight="1">
      <c r="A96" s="157">
        <v>94</v>
      </c>
      <c r="B96" s="166" t="s">
        <v>257</v>
      </c>
      <c r="C96" s="158" t="str">
        <f>FırlatmaTopu!D31</f>
        <v xml:space="preserve"> </v>
      </c>
      <c r="D96" s="162" t="str">
        <f>FırlatmaTopu!E31</f>
        <v xml:space="preserve"> </v>
      </c>
      <c r="E96" s="162" t="str">
        <f>FırlatmaTopu!F31</f>
        <v xml:space="preserve"> </v>
      </c>
      <c r="F96" s="202" t="str">
        <f>FırlatmaTopu!K31</f>
        <v/>
      </c>
      <c r="G96" s="160">
        <f>FırlatmaTopu!A31</f>
        <v>0</v>
      </c>
      <c r="H96" s="159" t="s">
        <v>257</v>
      </c>
      <c r="I96" s="165"/>
      <c r="J96" s="159" t="str">
        <f>'YARIŞMA BİLGİLERİ'!$F$21</f>
        <v>Küçük Erkek</v>
      </c>
      <c r="K96" s="162" t="str">
        <f t="shared" si="4"/>
        <v>İzmir-2013-14 Öğretim Yılı Okullararası Puanlı  Atletizm Türkiye Birinciliği</v>
      </c>
      <c r="L96" s="163" t="str">
        <f>FırlatmaTopu!J$4</f>
        <v>31 Mayıs 2014 17.00</v>
      </c>
      <c r="M96" s="163" t="s">
        <v>319</v>
      </c>
    </row>
    <row r="97" spans="1:13" s="155" customFormat="1" ht="26.25" customHeight="1">
      <c r="A97" s="157">
        <v>95</v>
      </c>
      <c r="B97" s="166" t="s">
        <v>257</v>
      </c>
      <c r="C97" s="158" t="str">
        <f>FırlatmaTopu!D32</f>
        <v xml:space="preserve"> </v>
      </c>
      <c r="D97" s="162" t="str">
        <f>FırlatmaTopu!E32</f>
        <v xml:space="preserve"> </v>
      </c>
      <c r="E97" s="162" t="str">
        <f>FırlatmaTopu!F32</f>
        <v xml:space="preserve"> </v>
      </c>
      <c r="F97" s="202" t="str">
        <f>FırlatmaTopu!K32</f>
        <v/>
      </c>
      <c r="G97" s="160">
        <f>FırlatmaTopu!A32</f>
        <v>0</v>
      </c>
      <c r="H97" s="159" t="s">
        <v>257</v>
      </c>
      <c r="I97" s="165"/>
      <c r="J97" s="159" t="str">
        <f>'YARIŞMA BİLGİLERİ'!$F$21</f>
        <v>Küçük Erkek</v>
      </c>
      <c r="K97" s="162" t="str">
        <f t="shared" si="4"/>
        <v>İzmir-2013-14 Öğretim Yılı Okullararası Puanlı  Atletizm Türkiye Birinciliği</v>
      </c>
      <c r="L97" s="163" t="str">
        <f>FırlatmaTopu!J$4</f>
        <v>31 Mayıs 2014 17.00</v>
      </c>
      <c r="M97" s="163" t="s">
        <v>319</v>
      </c>
    </row>
    <row r="98" spans="1:13" s="155" customFormat="1" ht="26.25" customHeight="1">
      <c r="A98" s="157">
        <v>96</v>
      </c>
      <c r="B98" s="166" t="s">
        <v>49</v>
      </c>
      <c r="C98" s="158">
        <f>Yüksek!D8</f>
        <v>37307</v>
      </c>
      <c r="D98" s="162" t="str">
        <f>Yüksek!E8</f>
        <v>SERCAN SARUHAN ŞENER (F)</v>
      </c>
      <c r="E98" s="162" t="str">
        <f>Yüksek!F8</f>
        <v>ANKARA GOP</v>
      </c>
      <c r="F98" s="202">
        <f>Yüksek!AL8</f>
        <v>147</v>
      </c>
      <c r="G98" s="160">
        <f>Yüksek!A8</f>
        <v>1</v>
      </c>
      <c r="H98" s="159" t="s">
        <v>49</v>
      </c>
      <c r="I98" s="165"/>
      <c r="J98" s="159" t="str">
        <f>'YARIŞMA BİLGİLERİ'!$F$21</f>
        <v>Küçük Erkek</v>
      </c>
      <c r="K98" s="162" t="str">
        <f t="shared" si="4"/>
        <v>İzmir-2013-14 Öğretim Yılı Okullararası Puanlı  Atletizm Türkiye Birinciliği</v>
      </c>
      <c r="L98" s="163" t="str">
        <f>Yüksek!W$4</f>
        <v>31 Mayıs 2014 15.30</v>
      </c>
      <c r="M98" s="163" t="s">
        <v>319</v>
      </c>
    </row>
    <row r="99" spans="1:13" s="155" customFormat="1" ht="26.25" customHeight="1">
      <c r="A99" s="157">
        <v>97</v>
      </c>
      <c r="B99" s="166" t="s">
        <v>49</v>
      </c>
      <c r="C99" s="158">
        <f>Yüksek!D9</f>
        <v>37314</v>
      </c>
      <c r="D99" s="162" t="str">
        <f>Yüksek!E9</f>
        <v>KAAN YILDIRIM</v>
      </c>
      <c r="E99" s="162" t="str">
        <f>Yüksek!F9</f>
        <v>TEKİRDAG-ÇORLU ORTA OKULU</v>
      </c>
      <c r="F99" s="202">
        <f>Yüksek!AL9</f>
        <v>147</v>
      </c>
      <c r="G99" s="160">
        <f>Yüksek!A9</f>
        <v>2</v>
      </c>
      <c r="H99" s="159" t="s">
        <v>49</v>
      </c>
      <c r="I99" s="165"/>
      <c r="J99" s="159" t="str">
        <f>'YARIŞMA BİLGİLERİ'!$F$21</f>
        <v>Küçük Erkek</v>
      </c>
      <c r="K99" s="162" t="str">
        <f t="shared" ref="K99:K122" si="5">CONCATENATE(K$1,"-",A$1)</f>
        <v>İzmir-2013-14 Öğretim Yılı Okullararası Puanlı  Atletizm Türkiye Birinciliği</v>
      </c>
      <c r="L99" s="163" t="str">
        <f>Yüksek!W$4</f>
        <v>31 Mayıs 2014 15.30</v>
      </c>
      <c r="M99" s="163" t="s">
        <v>319</v>
      </c>
    </row>
    <row r="100" spans="1:13" s="155" customFormat="1" ht="26.25" customHeight="1">
      <c r="A100" s="157">
        <v>98</v>
      </c>
      <c r="B100" s="166" t="s">
        <v>49</v>
      </c>
      <c r="C100" s="158">
        <f>Yüksek!D10</f>
        <v>37457</v>
      </c>
      <c r="D100" s="162" t="str">
        <f>Yüksek!E10</f>
        <v>ÖZGÜR ATASOY</v>
      </c>
      <c r="E100" s="162" t="str">
        <f>Yüksek!F10</f>
        <v>TRABZON-BEŞİRLİ İMKB ORTAOKULU</v>
      </c>
      <c r="F100" s="202">
        <f>Yüksek!AL10</f>
        <v>144</v>
      </c>
      <c r="G100" s="160">
        <f>Yüksek!A10</f>
        <v>3</v>
      </c>
      <c r="H100" s="159" t="s">
        <v>49</v>
      </c>
      <c r="I100" s="165"/>
      <c r="J100" s="159" t="str">
        <f>'YARIŞMA BİLGİLERİ'!$F$21</f>
        <v>Küçük Erkek</v>
      </c>
      <c r="K100" s="162" t="str">
        <f t="shared" si="5"/>
        <v>İzmir-2013-14 Öğretim Yılı Okullararası Puanlı  Atletizm Türkiye Birinciliği</v>
      </c>
      <c r="L100" s="163" t="str">
        <f>Yüksek!W$4</f>
        <v>31 Mayıs 2014 15.30</v>
      </c>
      <c r="M100" s="163" t="s">
        <v>319</v>
      </c>
    </row>
    <row r="101" spans="1:13" s="155" customFormat="1" ht="26.25" customHeight="1">
      <c r="A101" s="157">
        <v>99</v>
      </c>
      <c r="B101" s="166" t="s">
        <v>49</v>
      </c>
      <c r="C101" s="158">
        <f>Yüksek!D11</f>
        <v>37417</v>
      </c>
      <c r="D101" s="162" t="str">
        <f>Yüksek!E11</f>
        <v xml:space="preserve"> AHMET YİĞİT KORKUT (F)</v>
      </c>
      <c r="E101" s="162" t="str">
        <f>Yüksek!F11</f>
        <v xml:space="preserve">ÖZEL SERVERGAZİ SABİHA SÜT ORTAOKULU </v>
      </c>
      <c r="F101" s="202">
        <f>Yüksek!AL11</f>
        <v>138</v>
      </c>
      <c r="G101" s="160">
        <f>Yüksek!A11</f>
        <v>4</v>
      </c>
      <c r="H101" s="159" t="s">
        <v>49</v>
      </c>
      <c r="I101" s="165"/>
      <c r="J101" s="159" t="str">
        <f>'YARIŞMA BİLGİLERİ'!$F$21</f>
        <v>Küçük Erkek</v>
      </c>
      <c r="K101" s="162" t="str">
        <f t="shared" si="5"/>
        <v>İzmir-2013-14 Öğretim Yılı Okullararası Puanlı  Atletizm Türkiye Birinciliği</v>
      </c>
      <c r="L101" s="163" t="str">
        <f>Yüksek!W$4</f>
        <v>31 Mayıs 2014 15.30</v>
      </c>
      <c r="M101" s="163" t="s">
        <v>319</v>
      </c>
    </row>
    <row r="102" spans="1:13" s="155" customFormat="1" ht="26.25" customHeight="1">
      <c r="A102" s="157">
        <v>100</v>
      </c>
      <c r="B102" s="166" t="s">
        <v>49</v>
      </c>
      <c r="C102" s="158">
        <f>Yüksek!D12</f>
        <v>37257</v>
      </c>
      <c r="D102" s="162" t="str">
        <f>Yüksek!E12</f>
        <v>KADİR FURKAN SİVRİOĞLU (F)</v>
      </c>
      <c r="E102" s="162" t="str">
        <f>Yüksek!F12</f>
        <v>BAYRAMİÇ İMAM HATİP ORTAOKULU</v>
      </c>
      <c r="F102" s="202">
        <f>Yüksek!AL12</f>
        <v>138</v>
      </c>
      <c r="G102" s="160">
        <f>Yüksek!A12</f>
        <v>5</v>
      </c>
      <c r="H102" s="159" t="s">
        <v>49</v>
      </c>
      <c r="I102" s="165"/>
      <c r="J102" s="159" t="str">
        <f>'YARIŞMA BİLGİLERİ'!$F$21</f>
        <v>Küçük Erkek</v>
      </c>
      <c r="K102" s="162" t="str">
        <f t="shared" si="5"/>
        <v>İzmir-2013-14 Öğretim Yılı Okullararası Puanlı  Atletizm Türkiye Birinciliği</v>
      </c>
      <c r="L102" s="163" t="str">
        <f>Yüksek!W$4</f>
        <v>31 Mayıs 2014 15.30</v>
      </c>
      <c r="M102" s="163" t="s">
        <v>319</v>
      </c>
    </row>
    <row r="103" spans="1:13" s="155" customFormat="1" ht="26.25" customHeight="1">
      <c r="A103" s="157">
        <v>101</v>
      </c>
      <c r="B103" s="166" t="s">
        <v>49</v>
      </c>
      <c r="C103" s="158">
        <f>Yüksek!D13</f>
        <v>37418</v>
      </c>
      <c r="D103" s="162" t="str">
        <f>Yüksek!E13</f>
        <v>EMİRHAN KARA</v>
      </c>
      <c r="E103" s="162" t="str">
        <f>Yüksek!F13</f>
        <v>MERSİN-SİLİFKE ATATÜRK ORTAOKULU</v>
      </c>
      <c r="F103" s="202">
        <f>Yüksek!AL13</f>
        <v>135</v>
      </c>
      <c r="G103" s="160">
        <f>Yüksek!A13</f>
        <v>6</v>
      </c>
      <c r="H103" s="159" t="s">
        <v>49</v>
      </c>
      <c r="I103" s="165"/>
      <c r="J103" s="159" t="str">
        <f>'YARIŞMA BİLGİLERİ'!$F$21</f>
        <v>Küçük Erkek</v>
      </c>
      <c r="K103" s="162" t="str">
        <f t="shared" si="5"/>
        <v>İzmir-2013-14 Öğretim Yılı Okullararası Puanlı  Atletizm Türkiye Birinciliği</v>
      </c>
      <c r="L103" s="163" t="str">
        <f>Yüksek!W$4</f>
        <v>31 Mayıs 2014 15.30</v>
      </c>
      <c r="M103" s="163" t="s">
        <v>319</v>
      </c>
    </row>
    <row r="104" spans="1:13" s="155" customFormat="1" ht="26.25" customHeight="1">
      <c r="A104" s="157">
        <v>102</v>
      </c>
      <c r="B104" s="166" t="s">
        <v>49</v>
      </c>
      <c r="C104" s="158" t="str">
        <f>Yüksek!D14</f>
        <v>01,01,2002</v>
      </c>
      <c r="D104" s="162" t="str">
        <f>Yüksek!E14</f>
        <v>Hazar HALAÇ</v>
      </c>
      <c r="E104" s="162" t="str">
        <f>Yüksek!F14</f>
        <v>KAYSERİ-AMBAR ORTAOKULU</v>
      </c>
      <c r="F104" s="202">
        <f>Yüksek!AL14</f>
        <v>135</v>
      </c>
      <c r="G104" s="160">
        <f>Yüksek!A14</f>
        <v>7</v>
      </c>
      <c r="H104" s="159" t="s">
        <v>49</v>
      </c>
      <c r="I104" s="165"/>
      <c r="J104" s="159" t="str">
        <f>'YARIŞMA BİLGİLERİ'!$F$21</f>
        <v>Küçük Erkek</v>
      </c>
      <c r="K104" s="162" t="str">
        <f t="shared" si="5"/>
        <v>İzmir-2013-14 Öğretim Yılı Okullararası Puanlı  Atletizm Türkiye Birinciliği</v>
      </c>
      <c r="L104" s="163" t="str">
        <f>Yüksek!W$4</f>
        <v>31 Mayıs 2014 15.30</v>
      </c>
      <c r="M104" s="163" t="s">
        <v>319</v>
      </c>
    </row>
    <row r="105" spans="1:13" s="155" customFormat="1" ht="26.25" customHeight="1">
      <c r="A105" s="157">
        <v>103</v>
      </c>
      <c r="B105" s="166" t="s">
        <v>49</v>
      </c>
      <c r="C105" s="158">
        <f>Yüksek!D15</f>
        <v>37371</v>
      </c>
      <c r="D105" s="162" t="str">
        <f>Yüksek!E15</f>
        <v>MELİH ÇİFTÇİ</v>
      </c>
      <c r="E105" s="162" t="str">
        <f>Yüksek!F15</f>
        <v>SİVAS-YILDIZELİ ATATÜRK ORTAOKULU</v>
      </c>
      <c r="F105" s="202">
        <f>Yüksek!AL15</f>
        <v>132</v>
      </c>
      <c r="G105" s="160">
        <f>Yüksek!A15</f>
        <v>8</v>
      </c>
      <c r="H105" s="159" t="s">
        <v>49</v>
      </c>
      <c r="I105" s="165"/>
      <c r="J105" s="159" t="str">
        <f>'YARIŞMA BİLGİLERİ'!$F$21</f>
        <v>Küçük Erkek</v>
      </c>
      <c r="K105" s="162" t="str">
        <f t="shared" si="5"/>
        <v>İzmir-2013-14 Öğretim Yılı Okullararası Puanlı  Atletizm Türkiye Birinciliği</v>
      </c>
      <c r="L105" s="163" t="str">
        <f>Yüksek!W$4</f>
        <v>31 Mayıs 2014 15.30</v>
      </c>
      <c r="M105" s="163" t="s">
        <v>319</v>
      </c>
    </row>
    <row r="106" spans="1:13" s="155" customFormat="1" ht="26.25" customHeight="1">
      <c r="A106" s="157">
        <v>104</v>
      </c>
      <c r="B106" s="166" t="s">
        <v>49</v>
      </c>
      <c r="C106" s="158">
        <f>Yüksek!D16</f>
        <v>37448</v>
      </c>
      <c r="D106" s="162" t="str">
        <f>Yüksek!E16</f>
        <v>TAHA ÇALIŞKAN</v>
      </c>
      <c r="E106" s="162" t="str">
        <f>Yüksek!F16</f>
        <v>İSTANBUL-ÖZEL BAKIRKÖY FATİH ORTAOKULU</v>
      </c>
      <c r="F106" s="202">
        <f>Yüksek!AL16</f>
        <v>129</v>
      </c>
      <c r="G106" s="160">
        <f>Yüksek!A16</f>
        <v>9</v>
      </c>
      <c r="H106" s="159" t="s">
        <v>49</v>
      </c>
      <c r="I106" s="165"/>
      <c r="J106" s="159" t="str">
        <f>'YARIŞMA BİLGİLERİ'!$F$21</f>
        <v>Küçük Erkek</v>
      </c>
      <c r="K106" s="162" t="str">
        <f t="shared" si="5"/>
        <v>İzmir-2013-14 Öğretim Yılı Okullararası Puanlı  Atletizm Türkiye Birinciliği</v>
      </c>
      <c r="L106" s="163" t="str">
        <f>Yüksek!W$4</f>
        <v>31 Mayıs 2014 15.30</v>
      </c>
      <c r="M106" s="163" t="s">
        <v>319</v>
      </c>
    </row>
    <row r="107" spans="1:13" s="155" customFormat="1" ht="26.25" customHeight="1">
      <c r="A107" s="157">
        <v>105</v>
      </c>
      <c r="B107" s="166" t="s">
        <v>49</v>
      </c>
      <c r="C107" s="158">
        <f>Yüksek!D17</f>
        <v>37343</v>
      </c>
      <c r="D107" s="162" t="str">
        <f>Yüksek!E17</f>
        <v>BARTU AYDOĞAN</v>
      </c>
      <c r="E107" s="162" t="str">
        <f>Yüksek!F17</f>
        <v>BURSA-ÜÇEVLER ŞEHİT FAİK GÖKÇEN ORTA OKULU</v>
      </c>
      <c r="F107" s="202">
        <f>Yüksek!AL17</f>
        <v>129</v>
      </c>
      <c r="G107" s="160">
        <f>Yüksek!A17</f>
        <v>10</v>
      </c>
      <c r="H107" s="159" t="s">
        <v>49</v>
      </c>
      <c r="I107" s="165"/>
      <c r="J107" s="159" t="str">
        <f>'YARIŞMA BİLGİLERİ'!$F$21</f>
        <v>Küçük Erkek</v>
      </c>
      <c r="K107" s="162" t="str">
        <f t="shared" si="5"/>
        <v>İzmir-2013-14 Öğretim Yılı Okullararası Puanlı  Atletizm Türkiye Birinciliği</v>
      </c>
      <c r="L107" s="163" t="str">
        <f>Yüksek!W$4</f>
        <v>31 Mayıs 2014 15.30</v>
      </c>
      <c r="M107" s="163" t="s">
        <v>319</v>
      </c>
    </row>
    <row r="108" spans="1:13" s="155" customFormat="1" ht="26.25" customHeight="1">
      <c r="A108" s="157">
        <v>106</v>
      </c>
      <c r="B108" s="166" t="s">
        <v>49</v>
      </c>
      <c r="C108" s="158" t="str">
        <f>Yüksek!D18</f>
        <v>31.01.2003</v>
      </c>
      <c r="D108" s="162" t="str">
        <f>Yüksek!E18</f>
        <v>MEHMET ŞEKER</v>
      </c>
      <c r="E108" s="162" t="str">
        <f>Yüksek!F18</f>
        <v>SİVAS YAHYA KEMAL ORTAOKULU</v>
      </c>
      <c r="F108" s="202">
        <f>Yüksek!AL18</f>
        <v>129</v>
      </c>
      <c r="G108" s="160">
        <f>Yüksek!A18</f>
        <v>10</v>
      </c>
      <c r="H108" s="159" t="s">
        <v>49</v>
      </c>
      <c r="I108" s="165"/>
      <c r="J108" s="159" t="str">
        <f>'YARIŞMA BİLGİLERİ'!$F$21</f>
        <v>Küçük Erkek</v>
      </c>
      <c r="K108" s="162" t="str">
        <f t="shared" si="5"/>
        <v>İzmir-2013-14 Öğretim Yılı Okullararası Puanlı  Atletizm Türkiye Birinciliği</v>
      </c>
      <c r="L108" s="163" t="str">
        <f>Yüksek!W$4</f>
        <v>31 Mayıs 2014 15.30</v>
      </c>
      <c r="M108" s="163" t="s">
        <v>319</v>
      </c>
    </row>
    <row r="109" spans="1:13" s="155" customFormat="1" ht="26.25" customHeight="1">
      <c r="A109" s="157">
        <v>107</v>
      </c>
      <c r="B109" s="166" t="s">
        <v>49</v>
      </c>
      <c r="C109" s="158">
        <f>Yüksek!D19</f>
        <v>37536</v>
      </c>
      <c r="D109" s="162" t="str">
        <f>Yüksek!E19</f>
        <v>ORAZGELDİ DALKANOV</v>
      </c>
      <c r="E109" s="162" t="str">
        <f>Yüksek!F19</f>
        <v>KKTC YAKIN DOĞU İLKOKULU</v>
      </c>
      <c r="F109" s="202">
        <f>Yüksek!AL19</f>
        <v>126</v>
      </c>
      <c r="G109" s="160">
        <f>Yüksek!A19</f>
        <v>12</v>
      </c>
      <c r="H109" s="159" t="s">
        <v>49</v>
      </c>
      <c r="I109" s="165"/>
      <c r="J109" s="159" t="str">
        <f>'YARIŞMA BİLGİLERİ'!$F$21</f>
        <v>Küçük Erkek</v>
      </c>
      <c r="K109" s="162" t="str">
        <f t="shared" si="5"/>
        <v>İzmir-2013-14 Öğretim Yılı Okullararası Puanlı  Atletizm Türkiye Birinciliği</v>
      </c>
      <c r="L109" s="163" t="str">
        <f>Yüksek!W$4</f>
        <v>31 Mayıs 2014 15.30</v>
      </c>
      <c r="M109" s="163" t="s">
        <v>319</v>
      </c>
    </row>
    <row r="110" spans="1:13" s="155" customFormat="1" ht="26.25" customHeight="1">
      <c r="A110" s="157">
        <v>108</v>
      </c>
      <c r="B110" s="166" t="s">
        <v>49</v>
      </c>
      <c r="C110" s="158">
        <f>Yüksek!D20</f>
        <v>37390</v>
      </c>
      <c r="D110" s="162" t="str">
        <f>Yüksek!E20</f>
        <v>UMUT DOĞAN</v>
      </c>
      <c r="E110" s="162" t="str">
        <f>Yüksek!F20</f>
        <v>KOCAELİ -AHMET ZEKİ BÜYÜKKUŞOĞLU</v>
      </c>
      <c r="F110" s="202">
        <f>Yüksek!AL20</f>
        <v>126</v>
      </c>
      <c r="G110" s="160">
        <f>Yüksek!A20</f>
        <v>13</v>
      </c>
      <c r="H110" s="159" t="s">
        <v>49</v>
      </c>
      <c r="I110" s="165"/>
      <c r="J110" s="159" t="str">
        <f>'YARIŞMA BİLGİLERİ'!$F$21</f>
        <v>Küçük Erkek</v>
      </c>
      <c r="K110" s="162" t="str">
        <f t="shared" si="5"/>
        <v>İzmir-2013-14 Öğretim Yılı Okullararası Puanlı  Atletizm Türkiye Birinciliği</v>
      </c>
      <c r="L110" s="163" t="str">
        <f>Yüksek!W$4</f>
        <v>31 Mayıs 2014 15.30</v>
      </c>
      <c r="M110" s="163" t="s">
        <v>319</v>
      </c>
    </row>
    <row r="111" spans="1:13" s="155" customFormat="1" ht="26.25" customHeight="1">
      <c r="A111" s="157">
        <v>109</v>
      </c>
      <c r="B111" s="166" t="s">
        <v>49</v>
      </c>
      <c r="C111" s="158">
        <f>Yüksek!D21</f>
        <v>37359</v>
      </c>
      <c r="D111" s="162" t="str">
        <f>Yüksek!E21</f>
        <v>SELİM DORAK</v>
      </c>
      <c r="E111" s="162" t="str">
        <f>Yüksek!F21</f>
        <v>MUĞLA-  DALAMAN 
CUMHURİYET O.O.</v>
      </c>
      <c r="F111" s="202">
        <f>Yüksek!AL21</f>
        <v>126</v>
      </c>
      <c r="G111" s="160">
        <f>Yüksek!A21</f>
        <v>14</v>
      </c>
      <c r="H111" s="159" t="s">
        <v>49</v>
      </c>
      <c r="I111" s="165"/>
      <c r="J111" s="159" t="str">
        <f>'YARIŞMA BİLGİLERİ'!$F$21</f>
        <v>Küçük Erkek</v>
      </c>
      <c r="K111" s="162" t="str">
        <f t="shared" si="5"/>
        <v>İzmir-2013-14 Öğretim Yılı Okullararası Puanlı  Atletizm Türkiye Birinciliği</v>
      </c>
      <c r="L111" s="163" t="str">
        <f>Yüksek!W$4</f>
        <v>31 Mayıs 2014 15.30</v>
      </c>
      <c r="M111" s="163" t="s">
        <v>319</v>
      </c>
    </row>
    <row r="112" spans="1:13" s="155" customFormat="1" ht="26.25" customHeight="1">
      <c r="A112" s="157">
        <v>110</v>
      </c>
      <c r="B112" s="166" t="s">
        <v>49</v>
      </c>
      <c r="C112" s="158">
        <f>Yüksek!D22</f>
        <v>37257</v>
      </c>
      <c r="D112" s="162" t="str">
        <f>Yüksek!E22</f>
        <v>M.VEFA AYDEMİR</v>
      </c>
      <c r="E112" s="162" t="str">
        <f>Yüksek!F22</f>
        <v>AGRI-15 NİSAN O.O</v>
      </c>
      <c r="F112" s="202">
        <f>Yüksek!AL22</f>
        <v>123</v>
      </c>
      <c r="G112" s="160">
        <f>Yüksek!A22</f>
        <v>15</v>
      </c>
      <c r="H112" s="159" t="s">
        <v>49</v>
      </c>
      <c r="I112" s="165"/>
      <c r="J112" s="159" t="str">
        <f>'YARIŞMA BİLGİLERİ'!$F$21</f>
        <v>Küçük Erkek</v>
      </c>
      <c r="K112" s="162" t="str">
        <f t="shared" si="5"/>
        <v>İzmir-2013-14 Öğretim Yılı Okullararası Puanlı  Atletizm Türkiye Birinciliği</v>
      </c>
      <c r="L112" s="163" t="str">
        <f>Yüksek!W$4</f>
        <v>31 Mayıs 2014 15.30</v>
      </c>
      <c r="M112" s="163" t="s">
        <v>319</v>
      </c>
    </row>
    <row r="113" spans="1:13" s="155" customFormat="1" ht="26.25" customHeight="1">
      <c r="A113" s="157">
        <v>111</v>
      </c>
      <c r="B113" s="166" t="s">
        <v>49</v>
      </c>
      <c r="C113" s="158">
        <f>Yüksek!D23</f>
        <v>37257</v>
      </c>
      <c r="D113" s="162" t="str">
        <f>Yüksek!E23</f>
        <v>UĞUR KARTAL</v>
      </c>
      <c r="E113" s="162" t="str">
        <f>Yüksek!F23</f>
        <v>ESKİŞEHİR - SAMİ SİPAHİ ORTAOKULU</v>
      </c>
      <c r="F113" s="202">
        <f>Yüksek!AL23</f>
        <v>123</v>
      </c>
      <c r="G113" s="160">
        <f>Yüksek!A23</f>
        <v>16</v>
      </c>
      <c r="H113" s="159" t="s">
        <v>49</v>
      </c>
      <c r="I113" s="165"/>
      <c r="J113" s="159" t="str">
        <f>'YARIŞMA BİLGİLERİ'!$F$21</f>
        <v>Küçük Erkek</v>
      </c>
      <c r="K113" s="162" t="str">
        <f t="shared" si="5"/>
        <v>İzmir-2013-14 Öğretim Yılı Okullararası Puanlı  Atletizm Türkiye Birinciliği</v>
      </c>
      <c r="L113" s="163" t="str">
        <f>Yüksek!W$4</f>
        <v>31 Mayıs 2014 15.30</v>
      </c>
      <c r="M113" s="163" t="s">
        <v>319</v>
      </c>
    </row>
    <row r="114" spans="1:13" s="155" customFormat="1" ht="26.25" customHeight="1">
      <c r="A114" s="157">
        <v>112</v>
      </c>
      <c r="B114" s="166" t="s">
        <v>49</v>
      </c>
      <c r="C114" s="158">
        <f>Yüksek!D24</f>
        <v>37356</v>
      </c>
      <c r="D114" s="162" t="str">
        <f>Yüksek!E24</f>
        <v>Mert ÇEPNİ</v>
      </c>
      <c r="E114" s="162" t="str">
        <f>Yüksek!F24</f>
        <v>SAMSUN İLKADIM TİCARET VE SANAYİ ODASI ORTAOKULU</v>
      </c>
      <c r="F114" s="202">
        <f>Yüksek!AL24</f>
        <v>123</v>
      </c>
      <c r="G114" s="160">
        <f>Yüksek!A24</f>
        <v>17</v>
      </c>
      <c r="H114" s="159" t="s">
        <v>49</v>
      </c>
      <c r="I114" s="165"/>
      <c r="J114" s="159" t="str">
        <f>'YARIŞMA BİLGİLERİ'!$F$21</f>
        <v>Küçük Erkek</v>
      </c>
      <c r="K114" s="162" t="str">
        <f t="shared" si="5"/>
        <v>İzmir-2013-14 Öğretim Yılı Okullararası Puanlı  Atletizm Türkiye Birinciliği</v>
      </c>
      <c r="L114" s="163" t="str">
        <f>Yüksek!W$4</f>
        <v>31 Mayıs 2014 15.30</v>
      </c>
      <c r="M114" s="163" t="s">
        <v>319</v>
      </c>
    </row>
    <row r="115" spans="1:13" s="155" customFormat="1" ht="26.25" customHeight="1">
      <c r="A115" s="157">
        <v>113</v>
      </c>
      <c r="B115" s="166" t="s">
        <v>49</v>
      </c>
      <c r="C115" s="158" t="str">
        <f>Yüksek!D25</f>
        <v>02,01,2002</v>
      </c>
      <c r="D115" s="162" t="str">
        <f>Yüksek!E25</f>
        <v>BATUHAN ÖZBEK</v>
      </c>
      <c r="E115" s="162" t="str">
        <f>Yüksek!F25</f>
        <v>ZONGULDAK EREĞLİ TURGUT REİS ORTAOKULU</v>
      </c>
      <c r="F115" s="202">
        <f>Yüksek!AL25</f>
        <v>120</v>
      </c>
      <c r="G115" s="160">
        <f>Yüksek!A25</f>
        <v>18</v>
      </c>
      <c r="H115" s="159" t="s">
        <v>49</v>
      </c>
      <c r="I115" s="165"/>
      <c r="J115" s="159" t="str">
        <f>'YARIŞMA BİLGİLERİ'!$F$21</f>
        <v>Küçük Erkek</v>
      </c>
      <c r="K115" s="162" t="str">
        <f t="shared" si="5"/>
        <v>İzmir-2013-14 Öğretim Yılı Okullararası Puanlı  Atletizm Türkiye Birinciliği</v>
      </c>
      <c r="L115" s="163" t="str">
        <f>Yüksek!W$4</f>
        <v>31 Mayıs 2014 15.30</v>
      </c>
      <c r="M115" s="163" t="s">
        <v>319</v>
      </c>
    </row>
    <row r="116" spans="1:13" s="155" customFormat="1" ht="26.25" customHeight="1">
      <c r="A116" s="157">
        <v>114</v>
      </c>
      <c r="B116" s="166" t="s">
        <v>49</v>
      </c>
      <c r="C116" s="158">
        <f>Yüksek!D26</f>
        <v>37463</v>
      </c>
      <c r="D116" s="162" t="str">
        <f>Yüksek!E26</f>
        <v>SEFA ENES ÇOLAKOĞLU</v>
      </c>
      <c r="E116" s="162" t="str">
        <f>Yüksek!F26</f>
        <v>ANKARA- ATATÜRK ORTAOKULU</v>
      </c>
      <c r="F116" s="202" t="str">
        <f>Yüksek!AL26</f>
        <v>DNS</v>
      </c>
      <c r="G116" s="160" t="str">
        <f>Yüksek!A26</f>
        <v>-</v>
      </c>
      <c r="H116" s="159" t="s">
        <v>49</v>
      </c>
      <c r="I116" s="165"/>
      <c r="J116" s="159" t="str">
        <f>'YARIŞMA BİLGİLERİ'!$F$21</f>
        <v>Küçük Erkek</v>
      </c>
      <c r="K116" s="162" t="str">
        <f t="shared" si="5"/>
        <v>İzmir-2013-14 Öğretim Yılı Okullararası Puanlı  Atletizm Türkiye Birinciliği</v>
      </c>
      <c r="L116" s="163" t="str">
        <f>Yüksek!W$4</f>
        <v>31 Mayıs 2014 15.30</v>
      </c>
      <c r="M116" s="163" t="s">
        <v>319</v>
      </c>
    </row>
    <row r="117" spans="1:13" s="155" customFormat="1" ht="26.25" customHeight="1">
      <c r="A117" s="157">
        <v>115</v>
      </c>
      <c r="B117" s="166" t="s">
        <v>49</v>
      </c>
      <c r="C117" s="158">
        <f>Yüksek!D27</f>
        <v>37296</v>
      </c>
      <c r="D117" s="162" t="str">
        <f>Yüksek!E27</f>
        <v>ALİ TAHA DİNÇER (F)</v>
      </c>
      <c r="E117" s="162" t="str">
        <f>Yüksek!F27</f>
        <v>ÖZEL FATİH ORTAOKULU</v>
      </c>
      <c r="F117" s="202" t="str">
        <f>Yüksek!AL27</f>
        <v>DNS</v>
      </c>
      <c r="G117" s="160" t="str">
        <f>Yüksek!A27</f>
        <v>-</v>
      </c>
      <c r="H117" s="159" t="s">
        <v>49</v>
      </c>
      <c r="I117" s="165"/>
      <c r="J117" s="159" t="str">
        <f>'YARIŞMA BİLGİLERİ'!$F$21</f>
        <v>Küçük Erkek</v>
      </c>
      <c r="K117" s="162" t="str">
        <f t="shared" si="5"/>
        <v>İzmir-2013-14 Öğretim Yılı Okullararası Puanlı  Atletizm Türkiye Birinciliği</v>
      </c>
      <c r="L117" s="163" t="str">
        <f>Yüksek!W$4</f>
        <v>31 Mayıs 2014 15.30</v>
      </c>
      <c r="M117" s="163" t="s">
        <v>319</v>
      </c>
    </row>
    <row r="118" spans="1:13" s="155" customFormat="1" ht="26.25" customHeight="1">
      <c r="A118" s="157">
        <v>116</v>
      </c>
      <c r="B118" s="166" t="s">
        <v>49</v>
      </c>
      <c r="C118" s="158">
        <f>Yüksek!D28</f>
        <v>37295</v>
      </c>
      <c r="D118" s="162" t="str">
        <f>Yüksek!E28</f>
        <v>YAŞAR ECİŞ (F)</v>
      </c>
      <c r="E118" s="162" t="str">
        <f>Yüksek!F28</f>
        <v>MANAVGAT BEŞKONAK YİBO</v>
      </c>
      <c r="F118" s="202" t="str">
        <f>Yüksek!AL28</f>
        <v>DNS</v>
      </c>
      <c r="G118" s="160" t="str">
        <f>Yüksek!A28</f>
        <v>-</v>
      </c>
      <c r="H118" s="159" t="s">
        <v>49</v>
      </c>
      <c r="I118" s="165"/>
      <c r="J118" s="159" t="str">
        <f>'YARIŞMA BİLGİLERİ'!$F$21</f>
        <v>Küçük Erkek</v>
      </c>
      <c r="K118" s="162" t="str">
        <f t="shared" si="5"/>
        <v>İzmir-2013-14 Öğretim Yılı Okullararası Puanlı  Atletizm Türkiye Birinciliği</v>
      </c>
      <c r="L118" s="163" t="str">
        <f>Yüksek!W$4</f>
        <v>31 Mayıs 2014 15.30</v>
      </c>
      <c r="M118" s="163" t="s">
        <v>319</v>
      </c>
    </row>
    <row r="119" spans="1:13" s="155" customFormat="1" ht="26.25" customHeight="1">
      <c r="A119" s="157">
        <v>117</v>
      </c>
      <c r="B119" s="166" t="s">
        <v>49</v>
      </c>
      <c r="C119" s="158" t="str">
        <f>Yüksek!D29</f>
        <v xml:space="preserve"> </v>
      </c>
      <c r="D119" s="162" t="str">
        <f>Yüksek!E29</f>
        <v xml:space="preserve"> </v>
      </c>
      <c r="E119" s="162" t="str">
        <f>Yüksek!F29</f>
        <v xml:space="preserve"> </v>
      </c>
      <c r="F119" s="202">
        <f>Yüksek!AL29</f>
        <v>0</v>
      </c>
      <c r="G119" s="160">
        <f>Yüksek!A29</f>
        <v>0</v>
      </c>
      <c r="H119" s="159" t="s">
        <v>49</v>
      </c>
      <c r="I119" s="165"/>
      <c r="J119" s="159" t="str">
        <f>'YARIŞMA BİLGİLERİ'!$F$21</f>
        <v>Küçük Erkek</v>
      </c>
      <c r="K119" s="162" t="str">
        <f t="shared" si="5"/>
        <v>İzmir-2013-14 Öğretim Yılı Okullararası Puanlı  Atletizm Türkiye Birinciliği</v>
      </c>
      <c r="L119" s="163" t="str">
        <f>Yüksek!W$4</f>
        <v>31 Mayıs 2014 15.30</v>
      </c>
      <c r="M119" s="163" t="s">
        <v>319</v>
      </c>
    </row>
    <row r="120" spans="1:13" s="155" customFormat="1" ht="26.25" customHeight="1">
      <c r="A120" s="157">
        <v>118</v>
      </c>
      <c r="B120" s="166" t="s">
        <v>49</v>
      </c>
      <c r="C120" s="158" t="str">
        <f>Yüksek!D30</f>
        <v xml:space="preserve"> </v>
      </c>
      <c r="D120" s="162" t="str">
        <f>Yüksek!E30</f>
        <v xml:space="preserve"> </v>
      </c>
      <c r="E120" s="162" t="str">
        <f>Yüksek!F30</f>
        <v xml:space="preserve"> </v>
      </c>
      <c r="F120" s="202">
        <f>Yüksek!AL30</f>
        <v>0</v>
      </c>
      <c r="G120" s="160">
        <f>Yüksek!A30</f>
        <v>0</v>
      </c>
      <c r="H120" s="159" t="s">
        <v>49</v>
      </c>
      <c r="I120" s="165"/>
      <c r="J120" s="159" t="str">
        <f>'YARIŞMA BİLGİLERİ'!$F$21</f>
        <v>Küçük Erkek</v>
      </c>
      <c r="K120" s="162" t="str">
        <f t="shared" si="5"/>
        <v>İzmir-2013-14 Öğretim Yılı Okullararası Puanlı  Atletizm Türkiye Birinciliği</v>
      </c>
      <c r="L120" s="163" t="str">
        <f>Yüksek!W$4</f>
        <v>31 Mayıs 2014 15.30</v>
      </c>
      <c r="M120" s="163" t="s">
        <v>319</v>
      </c>
    </row>
    <row r="121" spans="1:13" s="155" customFormat="1" ht="26.25" customHeight="1">
      <c r="A121" s="157">
        <v>119</v>
      </c>
      <c r="B121" s="166" t="s">
        <v>49</v>
      </c>
      <c r="C121" s="158" t="str">
        <f>Yüksek!D31</f>
        <v xml:space="preserve"> </v>
      </c>
      <c r="D121" s="162" t="str">
        <f>Yüksek!E31</f>
        <v xml:space="preserve"> </v>
      </c>
      <c r="E121" s="162" t="str">
        <f>Yüksek!F31</f>
        <v xml:space="preserve"> </v>
      </c>
      <c r="F121" s="202">
        <f>Yüksek!AL31</f>
        <v>0</v>
      </c>
      <c r="G121" s="160">
        <f>Yüksek!A31</f>
        <v>0</v>
      </c>
      <c r="H121" s="159" t="s">
        <v>49</v>
      </c>
      <c r="I121" s="165"/>
      <c r="J121" s="159" t="str">
        <f>'YARIŞMA BİLGİLERİ'!$F$21</f>
        <v>Küçük Erkek</v>
      </c>
      <c r="K121" s="162" t="str">
        <f t="shared" si="5"/>
        <v>İzmir-2013-14 Öğretim Yılı Okullararası Puanlı  Atletizm Türkiye Birinciliği</v>
      </c>
      <c r="L121" s="163" t="str">
        <f>Yüksek!W$4</f>
        <v>31 Mayıs 2014 15.30</v>
      </c>
      <c r="M121" s="163" t="s">
        <v>319</v>
      </c>
    </row>
    <row r="122" spans="1:13" s="155" customFormat="1" ht="26.25" customHeight="1">
      <c r="A122" s="157">
        <v>120</v>
      </c>
      <c r="B122" s="166" t="s">
        <v>49</v>
      </c>
      <c r="C122" s="158" t="str">
        <f>Yüksek!D32</f>
        <v xml:space="preserve"> </v>
      </c>
      <c r="D122" s="162" t="str">
        <f>Yüksek!E32</f>
        <v xml:space="preserve"> </v>
      </c>
      <c r="E122" s="162" t="str">
        <f>Yüksek!F32</f>
        <v xml:space="preserve"> </v>
      </c>
      <c r="F122" s="202">
        <f>Yüksek!AL32</f>
        <v>0</v>
      </c>
      <c r="G122" s="160">
        <f>Yüksek!A32</f>
        <v>0</v>
      </c>
      <c r="H122" s="159" t="s">
        <v>49</v>
      </c>
      <c r="I122" s="165"/>
      <c r="J122" s="159" t="str">
        <f>'YARIŞMA BİLGİLERİ'!$F$21</f>
        <v>Küçük Erkek</v>
      </c>
      <c r="K122" s="162" t="str">
        <f t="shared" si="5"/>
        <v>İzmir-2013-14 Öğretim Yılı Okullararası Puanlı  Atletizm Türkiye Birinciliği</v>
      </c>
      <c r="L122" s="163" t="str">
        <f>Yüksek!W$4</f>
        <v>31 Mayıs 2014 15.30</v>
      </c>
      <c r="M122" s="163" t="s">
        <v>319</v>
      </c>
    </row>
    <row r="123" spans="1:13" s="155" customFormat="1" ht="26.25" customHeight="1">
      <c r="A123" s="157">
        <v>121</v>
      </c>
      <c r="B123" s="166" t="s">
        <v>315</v>
      </c>
      <c r="C123" s="158">
        <f>'1000m.'!C8</f>
        <v>37303</v>
      </c>
      <c r="D123" s="162" t="str">
        <f>'1000m.'!D8</f>
        <v>BOZAN UYMAZ (F)</v>
      </c>
      <c r="E123" s="162" t="str">
        <f>'1000m.'!E8</f>
        <v>BOZOVA ATATÜRK ORTAOKULU</v>
      </c>
      <c r="F123" s="203">
        <f>'1000m.'!F8</f>
        <v>25126</v>
      </c>
      <c r="G123" s="160">
        <f>'1000m.'!A8</f>
        <v>1</v>
      </c>
      <c r="H123" s="159" t="s">
        <v>315</v>
      </c>
      <c r="I123" s="165"/>
      <c r="J123" s="159" t="str">
        <f>'YARIŞMA BİLGİLERİ'!$F$21</f>
        <v>Küçük Erkek</v>
      </c>
      <c r="K123" s="162" t="str">
        <f>CONCATENATE(K$1,"-",A$1)</f>
        <v>İzmir-2013-14 Öğretim Yılı Okullararası Puanlı  Atletizm Türkiye Birinciliği</v>
      </c>
      <c r="L123" s="163" t="str">
        <f>'1000m.'!N$4</f>
        <v>1 Haziran 2014 10.30</v>
      </c>
      <c r="M123" s="163" t="s">
        <v>319</v>
      </c>
    </row>
    <row r="124" spans="1:13" s="155" customFormat="1" ht="26.25" customHeight="1">
      <c r="A124" s="157">
        <v>122</v>
      </c>
      <c r="B124" s="166" t="s">
        <v>315</v>
      </c>
      <c r="C124" s="158">
        <f>'1000m.'!C9</f>
        <v>37292</v>
      </c>
      <c r="D124" s="162" t="str">
        <f>'1000m.'!D9</f>
        <v>MURAT GÜN</v>
      </c>
      <c r="E124" s="162" t="str">
        <f>'1000m.'!E9</f>
        <v>KOCAELİ -AHMET ZEKİ BÜYÜKKUŞOĞLU</v>
      </c>
      <c r="F124" s="203">
        <f>'1000m.'!F9</f>
        <v>25573</v>
      </c>
      <c r="G124" s="160">
        <f>'1000m.'!A9</f>
        <v>2</v>
      </c>
      <c r="H124" s="159" t="s">
        <v>315</v>
      </c>
      <c r="I124" s="165"/>
      <c r="J124" s="159" t="str">
        <f>'YARIŞMA BİLGİLERİ'!$F$21</f>
        <v>Küçük Erkek</v>
      </c>
      <c r="K124" s="162" t="str">
        <f t="shared" ref="K124:K146" si="6">CONCATENATE(K$1,"-",A$1)</f>
        <v>İzmir-2013-14 Öğretim Yılı Okullararası Puanlı  Atletizm Türkiye Birinciliği</v>
      </c>
      <c r="L124" s="163" t="str">
        <f>'1000m.'!N$4</f>
        <v>1 Haziran 2014 10.30</v>
      </c>
      <c r="M124" s="163" t="s">
        <v>319</v>
      </c>
    </row>
    <row r="125" spans="1:13" s="155" customFormat="1" ht="26.25" customHeight="1">
      <c r="A125" s="157">
        <v>123</v>
      </c>
      <c r="B125" s="166" t="s">
        <v>315</v>
      </c>
      <c r="C125" s="158">
        <f>'1000m.'!C10</f>
        <v>37316</v>
      </c>
      <c r="D125" s="162" t="str">
        <f>'1000m.'!D10</f>
        <v>DOĞAN AKBAŞ</v>
      </c>
      <c r="E125" s="162" t="str">
        <f>'1000m.'!E10</f>
        <v>AGRI-15 NİSAN O.O</v>
      </c>
      <c r="F125" s="203">
        <f>'1000m.'!F10</f>
        <v>25815</v>
      </c>
      <c r="G125" s="160">
        <f>'1000m.'!A10</f>
        <v>3</v>
      </c>
      <c r="H125" s="159" t="s">
        <v>315</v>
      </c>
      <c r="I125" s="165"/>
      <c r="J125" s="159" t="str">
        <f>'YARIŞMA BİLGİLERİ'!$F$21</f>
        <v>Küçük Erkek</v>
      </c>
      <c r="K125" s="162" t="str">
        <f t="shared" si="6"/>
        <v>İzmir-2013-14 Öğretim Yılı Okullararası Puanlı  Atletizm Türkiye Birinciliği</v>
      </c>
      <c r="L125" s="163" t="str">
        <f>'1000m.'!N$4</f>
        <v>1 Haziran 2014 10.30</v>
      </c>
      <c r="M125" s="163" t="s">
        <v>319</v>
      </c>
    </row>
    <row r="126" spans="1:13" s="155" customFormat="1" ht="26.25" customHeight="1">
      <c r="A126" s="157">
        <v>124</v>
      </c>
      <c r="B126" s="166" t="s">
        <v>315</v>
      </c>
      <c r="C126" s="158">
        <f>'1000m.'!C11</f>
        <v>37273</v>
      </c>
      <c r="D126" s="162" t="str">
        <f>'1000m.'!D11</f>
        <v>K.EREN ZEYTUN (F)</v>
      </c>
      <c r="E126" s="162" t="str">
        <f>'1000m.'!E11</f>
        <v>ÖZEL OSMANGAZİ ORTAOKULU</v>
      </c>
      <c r="F126" s="203">
        <f>'1000m.'!F11</f>
        <v>30231</v>
      </c>
      <c r="G126" s="160">
        <f>'1000m.'!A11</f>
        <v>4</v>
      </c>
      <c r="H126" s="159" t="s">
        <v>315</v>
      </c>
      <c r="I126" s="165"/>
      <c r="J126" s="159" t="str">
        <f>'YARIŞMA BİLGİLERİ'!$F$21</f>
        <v>Küçük Erkek</v>
      </c>
      <c r="K126" s="162" t="str">
        <f t="shared" si="6"/>
        <v>İzmir-2013-14 Öğretim Yılı Okullararası Puanlı  Atletizm Türkiye Birinciliği</v>
      </c>
      <c r="L126" s="163" t="str">
        <f>'1000m.'!N$4</f>
        <v>1 Haziran 2014 10.30</v>
      </c>
      <c r="M126" s="163" t="s">
        <v>319</v>
      </c>
    </row>
    <row r="127" spans="1:13" s="155" customFormat="1" ht="26.25" customHeight="1">
      <c r="A127" s="157">
        <v>125</v>
      </c>
      <c r="B127" s="166" t="s">
        <v>315</v>
      </c>
      <c r="C127" s="158">
        <f>'1000m.'!C12</f>
        <v>37468</v>
      </c>
      <c r="D127" s="162" t="str">
        <f>'1000m.'!D12</f>
        <v>FERAY ÇELİK</v>
      </c>
      <c r="E127" s="162" t="str">
        <f>'1000m.'!E12</f>
        <v>MUĞLA-  DALAMAN 
CUMHURİYET O.O.</v>
      </c>
      <c r="F127" s="203">
        <f>'1000m.'!F12</f>
        <v>30536</v>
      </c>
      <c r="G127" s="160">
        <f>'1000m.'!A12</f>
        <v>5</v>
      </c>
      <c r="H127" s="159" t="s">
        <v>315</v>
      </c>
      <c r="I127" s="165"/>
      <c r="J127" s="159" t="str">
        <f>'YARIŞMA BİLGİLERİ'!$F$21</f>
        <v>Küçük Erkek</v>
      </c>
      <c r="K127" s="162" t="str">
        <f t="shared" si="6"/>
        <v>İzmir-2013-14 Öğretim Yılı Okullararası Puanlı  Atletizm Türkiye Birinciliği</v>
      </c>
      <c r="L127" s="163" t="str">
        <f>'1000m.'!N$4</f>
        <v>1 Haziran 2014 10.30</v>
      </c>
      <c r="M127" s="163" t="s">
        <v>319</v>
      </c>
    </row>
    <row r="128" spans="1:13" s="155" customFormat="1" ht="26.25" customHeight="1">
      <c r="A128" s="157">
        <v>126</v>
      </c>
      <c r="B128" s="166" t="s">
        <v>315</v>
      </c>
      <c r="C128" s="158" t="str">
        <f>'1000m.'!C13</f>
        <v>27.03.2002</v>
      </c>
      <c r="D128" s="162" t="str">
        <f>'1000m.'!D13</f>
        <v>A.BAKİ ENTERİLİ (F)</v>
      </c>
      <c r="E128" s="162" t="str">
        <f>'1000m.'!E13</f>
        <v>KULU ORTAOKULU</v>
      </c>
      <c r="F128" s="203">
        <f>'1000m.'!F13</f>
        <v>30604</v>
      </c>
      <c r="G128" s="160">
        <f>'1000m.'!A13</f>
        <v>6</v>
      </c>
      <c r="H128" s="159" t="s">
        <v>315</v>
      </c>
      <c r="I128" s="165"/>
      <c r="J128" s="159" t="str">
        <f>'YARIŞMA BİLGİLERİ'!$F$21</f>
        <v>Küçük Erkek</v>
      </c>
      <c r="K128" s="162" t="str">
        <f t="shared" si="6"/>
        <v>İzmir-2013-14 Öğretim Yılı Okullararası Puanlı  Atletizm Türkiye Birinciliği</v>
      </c>
      <c r="L128" s="163" t="str">
        <f>'1000m.'!N$4</f>
        <v>1 Haziran 2014 10.30</v>
      </c>
      <c r="M128" s="163" t="s">
        <v>319</v>
      </c>
    </row>
    <row r="129" spans="1:13" s="155" customFormat="1" ht="26.25" customHeight="1">
      <c r="A129" s="157">
        <v>127</v>
      </c>
      <c r="B129" s="166" t="s">
        <v>315</v>
      </c>
      <c r="C129" s="158">
        <f>'1000m.'!C14</f>
        <v>37310</v>
      </c>
      <c r="D129" s="162" t="str">
        <f>'1000m.'!D14</f>
        <v>OKAN YUMUK</v>
      </c>
      <c r="E129" s="162" t="str">
        <f>'1000m.'!E14</f>
        <v>MERSİN-SİLİFKE ATATÜRK ORTAOKULU</v>
      </c>
      <c r="F129" s="203">
        <f>'1000m.'!F14</f>
        <v>30958</v>
      </c>
      <c r="G129" s="160">
        <f>'1000m.'!A14</f>
        <v>7</v>
      </c>
      <c r="H129" s="159" t="s">
        <v>315</v>
      </c>
      <c r="I129" s="165"/>
      <c r="J129" s="159" t="str">
        <f>'YARIŞMA BİLGİLERİ'!$F$21</f>
        <v>Küçük Erkek</v>
      </c>
      <c r="K129" s="162" t="str">
        <f t="shared" si="6"/>
        <v>İzmir-2013-14 Öğretim Yılı Okullararası Puanlı  Atletizm Türkiye Birinciliği</v>
      </c>
      <c r="L129" s="163" t="str">
        <f>'1000m.'!N$4</f>
        <v>1 Haziran 2014 10.30</v>
      </c>
      <c r="M129" s="163" t="s">
        <v>319</v>
      </c>
    </row>
    <row r="130" spans="1:13" s="155" customFormat="1" ht="26.25" customHeight="1">
      <c r="A130" s="157">
        <v>128</v>
      </c>
      <c r="B130" s="166" t="s">
        <v>315</v>
      </c>
      <c r="C130" s="158" t="str">
        <f>'1000m.'!C15</f>
        <v>25,05,2002</v>
      </c>
      <c r="D130" s="162" t="str">
        <f>'1000m.'!D15</f>
        <v>Ömer GÜRKAN</v>
      </c>
      <c r="E130" s="162" t="str">
        <f>'1000m.'!E15</f>
        <v>KAYSERİ-AMBAR ORTAOKULU</v>
      </c>
      <c r="F130" s="203">
        <f>'1000m.'!F15</f>
        <v>31114</v>
      </c>
      <c r="G130" s="160">
        <f>'1000m.'!A15</f>
        <v>8</v>
      </c>
      <c r="H130" s="159" t="s">
        <v>315</v>
      </c>
      <c r="I130" s="165"/>
      <c r="J130" s="159" t="str">
        <f>'YARIŞMA BİLGİLERİ'!$F$21</f>
        <v>Küçük Erkek</v>
      </c>
      <c r="K130" s="162" t="str">
        <f t="shared" si="6"/>
        <v>İzmir-2013-14 Öğretim Yılı Okullararası Puanlı  Atletizm Türkiye Birinciliği</v>
      </c>
      <c r="L130" s="163" t="str">
        <f>'1000m.'!N$4</f>
        <v>1 Haziran 2014 10.30</v>
      </c>
      <c r="M130" s="163" t="s">
        <v>319</v>
      </c>
    </row>
    <row r="131" spans="1:13" s="155" customFormat="1" ht="26.25" customHeight="1">
      <c r="A131" s="157">
        <v>129</v>
      </c>
      <c r="B131" s="166" t="s">
        <v>315</v>
      </c>
      <c r="C131" s="158">
        <f>'1000m.'!C16</f>
        <v>37334</v>
      </c>
      <c r="D131" s="162" t="str">
        <f>'1000m.'!D16</f>
        <v>SEZGİN AKBAŞ (F)</v>
      </c>
      <c r="E131" s="162" t="str">
        <f>'1000m.'!E16</f>
        <v>5 ŞUBAT ORTAOKULU</v>
      </c>
      <c r="F131" s="203">
        <f>'1000m.'!F16</f>
        <v>31233</v>
      </c>
      <c r="G131" s="160">
        <f>'1000m.'!A16</f>
        <v>9</v>
      </c>
      <c r="H131" s="159" t="s">
        <v>315</v>
      </c>
      <c r="I131" s="165"/>
      <c r="J131" s="159" t="str">
        <f>'YARIŞMA BİLGİLERİ'!$F$21</f>
        <v>Küçük Erkek</v>
      </c>
      <c r="K131" s="162" t="str">
        <f t="shared" si="6"/>
        <v>İzmir-2013-14 Öğretim Yılı Okullararası Puanlı  Atletizm Türkiye Birinciliği</v>
      </c>
      <c r="L131" s="163" t="str">
        <f>'1000m.'!N$4</f>
        <v>1 Haziran 2014 10.30</v>
      </c>
      <c r="M131" s="163" t="s">
        <v>319</v>
      </c>
    </row>
    <row r="132" spans="1:13" s="155" customFormat="1" ht="26.25" customHeight="1">
      <c r="A132" s="157">
        <v>130</v>
      </c>
      <c r="B132" s="166" t="s">
        <v>315</v>
      </c>
      <c r="C132" s="158">
        <f>'1000m.'!C17</f>
        <v>2002</v>
      </c>
      <c r="D132" s="162" t="str">
        <f>'1000m.'!D17</f>
        <v>ÖZKAN GÖRAL (F)</v>
      </c>
      <c r="E132" s="162" t="str">
        <f>'1000m.'!E17</f>
        <v>HASAN ALİ YÜCEL ORTAOKULU</v>
      </c>
      <c r="F132" s="203">
        <f>'1000m.'!F17</f>
        <v>31546</v>
      </c>
      <c r="G132" s="160">
        <f>'1000m.'!A17</f>
        <v>10</v>
      </c>
      <c r="H132" s="159" t="s">
        <v>315</v>
      </c>
      <c r="I132" s="165"/>
      <c r="J132" s="159" t="str">
        <f>'YARIŞMA BİLGİLERİ'!$F$21</f>
        <v>Küçük Erkek</v>
      </c>
      <c r="K132" s="162" t="str">
        <f t="shared" si="6"/>
        <v>İzmir-2013-14 Öğretim Yılı Okullararası Puanlı  Atletizm Türkiye Birinciliği</v>
      </c>
      <c r="L132" s="163" t="str">
        <f>'1000m.'!N$4</f>
        <v>1 Haziran 2014 10.30</v>
      </c>
      <c r="M132" s="163" t="s">
        <v>319</v>
      </c>
    </row>
    <row r="133" spans="1:13" s="155" customFormat="1" ht="26.25" customHeight="1">
      <c r="A133" s="157">
        <v>131</v>
      </c>
      <c r="B133" s="166" t="s">
        <v>315</v>
      </c>
      <c r="C133" s="158" t="str">
        <f>'1000m.'!C18</f>
        <v>18,01,2002</v>
      </c>
      <c r="D133" s="162" t="str">
        <f>'1000m.'!D18</f>
        <v>YASİN DEMİR</v>
      </c>
      <c r="E133" s="162" t="str">
        <f>'1000m.'!E18</f>
        <v>ZONGULDAK EREĞLİ TURGUT REİS ORTAOKULU</v>
      </c>
      <c r="F133" s="203">
        <f>'1000m.'!F18</f>
        <v>31645</v>
      </c>
      <c r="G133" s="160">
        <f>'1000m.'!A18</f>
        <v>11</v>
      </c>
      <c r="H133" s="159" t="s">
        <v>315</v>
      </c>
      <c r="I133" s="165"/>
      <c r="J133" s="159" t="str">
        <f>'YARIŞMA BİLGİLERİ'!$F$21</f>
        <v>Küçük Erkek</v>
      </c>
      <c r="K133" s="162" t="str">
        <f t="shared" si="6"/>
        <v>İzmir-2013-14 Öğretim Yılı Okullararası Puanlı  Atletizm Türkiye Birinciliği</v>
      </c>
      <c r="L133" s="163" t="str">
        <f>'1000m.'!N$4</f>
        <v>1 Haziran 2014 10.30</v>
      </c>
      <c r="M133" s="163" t="s">
        <v>319</v>
      </c>
    </row>
    <row r="134" spans="1:13" s="155" customFormat="1" ht="26.25" customHeight="1">
      <c r="A134" s="157">
        <v>132</v>
      </c>
      <c r="B134" s="166" t="s">
        <v>315</v>
      </c>
      <c r="C134" s="158">
        <f>'1000m.'!C19</f>
        <v>37442</v>
      </c>
      <c r="D134" s="162" t="str">
        <f>'1000m.'!D19</f>
        <v>SÜLEYMAN TOKER (F)</v>
      </c>
      <c r="E134" s="162" t="str">
        <f>'1000m.'!E19</f>
        <v>KIBRIS ORTAOKULU</v>
      </c>
      <c r="F134" s="203">
        <f>'1000m.'!F19</f>
        <v>32141</v>
      </c>
      <c r="G134" s="160">
        <f>'1000m.'!A19</f>
        <v>12</v>
      </c>
      <c r="H134" s="159" t="s">
        <v>315</v>
      </c>
      <c r="I134" s="165"/>
      <c r="J134" s="159" t="str">
        <f>'YARIŞMA BİLGİLERİ'!$F$21</f>
        <v>Küçük Erkek</v>
      </c>
      <c r="K134" s="162" t="str">
        <f t="shared" si="6"/>
        <v>İzmir-2013-14 Öğretim Yılı Okullararası Puanlı  Atletizm Türkiye Birinciliği</v>
      </c>
      <c r="L134" s="163" t="str">
        <f>'1000m.'!N$4</f>
        <v>1 Haziran 2014 10.30</v>
      </c>
      <c r="M134" s="163" t="s">
        <v>319</v>
      </c>
    </row>
    <row r="135" spans="1:13" s="155" customFormat="1" ht="26.25" customHeight="1">
      <c r="A135" s="157">
        <v>133</v>
      </c>
      <c r="B135" s="166" t="s">
        <v>315</v>
      </c>
      <c r="C135" s="158">
        <f>'1000m.'!C20</f>
        <v>37438</v>
      </c>
      <c r="D135" s="162" t="str">
        <f>'1000m.'!D20</f>
        <v>FIRAT DURSUN</v>
      </c>
      <c r="E135" s="162" t="str">
        <f>'1000m.'!E20</f>
        <v>SİVAS-YILDIZELİ ATATÜRK ORTAOKULU</v>
      </c>
      <c r="F135" s="203">
        <f>'1000m.'!F20</f>
        <v>32225</v>
      </c>
      <c r="G135" s="160">
        <f>'1000m.'!A20</f>
        <v>13</v>
      </c>
      <c r="H135" s="159" t="s">
        <v>315</v>
      </c>
      <c r="I135" s="165"/>
      <c r="J135" s="159" t="str">
        <f>'YARIŞMA BİLGİLERİ'!$F$21</f>
        <v>Küçük Erkek</v>
      </c>
      <c r="K135" s="162" t="str">
        <f t="shared" si="6"/>
        <v>İzmir-2013-14 Öğretim Yılı Okullararası Puanlı  Atletizm Türkiye Birinciliği</v>
      </c>
      <c r="L135" s="163" t="str">
        <f>'1000m.'!N$4</f>
        <v>1 Haziran 2014 10.30</v>
      </c>
      <c r="M135" s="163" t="s">
        <v>319</v>
      </c>
    </row>
    <row r="136" spans="1:13" s="155" customFormat="1" ht="26.25" customHeight="1">
      <c r="A136" s="157">
        <v>134</v>
      </c>
      <c r="B136" s="166" t="s">
        <v>315</v>
      </c>
      <c r="C136" s="158">
        <f>'1000m.'!C21</f>
        <v>37343</v>
      </c>
      <c r="D136" s="162" t="str">
        <f>'1000m.'!D21</f>
        <v>BARTU AYDOĞAN</v>
      </c>
      <c r="E136" s="162" t="str">
        <f>'1000m.'!E21</f>
        <v>BURSA-ÜÇEVLER ŞEHİT FAİK GÖKÇEN ORTA OKULU</v>
      </c>
      <c r="F136" s="203">
        <f>'1000m.'!F21</f>
        <v>32336</v>
      </c>
      <c r="G136" s="160">
        <f>'1000m.'!A21</f>
        <v>14</v>
      </c>
      <c r="H136" s="159" t="s">
        <v>315</v>
      </c>
      <c r="I136" s="165"/>
      <c r="J136" s="159" t="str">
        <f>'YARIŞMA BİLGİLERİ'!$F$21</f>
        <v>Küçük Erkek</v>
      </c>
      <c r="K136" s="162" t="str">
        <f t="shared" si="6"/>
        <v>İzmir-2013-14 Öğretim Yılı Okullararası Puanlı  Atletizm Türkiye Birinciliği</v>
      </c>
      <c r="L136" s="163" t="str">
        <f>'1000m.'!N$4</f>
        <v>1 Haziran 2014 10.30</v>
      </c>
      <c r="M136" s="163" t="s">
        <v>319</v>
      </c>
    </row>
    <row r="137" spans="1:13" s="155" customFormat="1" ht="26.25" customHeight="1">
      <c r="A137" s="157">
        <v>135</v>
      </c>
      <c r="B137" s="166" t="s">
        <v>315</v>
      </c>
      <c r="C137" s="158">
        <f>'1000m.'!C22</f>
        <v>37269</v>
      </c>
      <c r="D137" s="162" t="str">
        <f>'1000m.'!D22</f>
        <v>TUNAHAN ÖZTÜRK</v>
      </c>
      <c r="E137" s="162" t="str">
        <f>'1000m.'!E22</f>
        <v>TEKİRDAG-ÇORLU ORTA OKULU</v>
      </c>
      <c r="F137" s="203">
        <f>'1000m.'!F22</f>
        <v>32693</v>
      </c>
      <c r="G137" s="160">
        <f>'1000m.'!A22</f>
        <v>15</v>
      </c>
      <c r="H137" s="159" t="s">
        <v>315</v>
      </c>
      <c r="I137" s="165"/>
      <c r="J137" s="159" t="str">
        <f>'YARIŞMA BİLGİLERİ'!$F$21</f>
        <v>Küçük Erkek</v>
      </c>
      <c r="K137" s="162" t="str">
        <f t="shared" si="6"/>
        <v>İzmir-2013-14 Öğretim Yılı Okullararası Puanlı  Atletizm Türkiye Birinciliği</v>
      </c>
      <c r="L137" s="163" t="str">
        <f>'1000m.'!N$4</f>
        <v>1 Haziran 2014 10.30</v>
      </c>
      <c r="M137" s="163" t="s">
        <v>319</v>
      </c>
    </row>
    <row r="138" spans="1:13" s="155" customFormat="1" ht="26.25" customHeight="1">
      <c r="A138" s="157">
        <v>136</v>
      </c>
      <c r="B138" s="166" t="s">
        <v>315</v>
      </c>
      <c r="C138" s="158">
        <f>'1000m.'!C23</f>
        <v>37561</v>
      </c>
      <c r="D138" s="162" t="str">
        <f>'1000m.'!D23</f>
        <v>MUSTAFA KÜÇÜK</v>
      </c>
      <c r="E138" s="162" t="str">
        <f>'1000m.'!E23</f>
        <v>TRABZON-BEŞİRLİ İMKB ORTAOKULU</v>
      </c>
      <c r="F138" s="203">
        <f>'1000m.'!F23</f>
        <v>32779</v>
      </c>
      <c r="G138" s="160">
        <f>'1000m.'!A23</f>
        <v>16</v>
      </c>
      <c r="H138" s="159" t="s">
        <v>315</v>
      </c>
      <c r="I138" s="165"/>
      <c r="J138" s="159" t="str">
        <f>'YARIŞMA BİLGİLERİ'!$F$21</f>
        <v>Küçük Erkek</v>
      </c>
      <c r="K138" s="162" t="str">
        <f t="shared" si="6"/>
        <v>İzmir-2013-14 Öğretim Yılı Okullararası Puanlı  Atletizm Türkiye Birinciliği</v>
      </c>
      <c r="L138" s="163" t="str">
        <f>'1000m.'!N$4</f>
        <v>1 Haziran 2014 10.30</v>
      </c>
      <c r="M138" s="163" t="s">
        <v>319</v>
      </c>
    </row>
    <row r="139" spans="1:13" s="155" customFormat="1" ht="26.25" customHeight="1">
      <c r="A139" s="157">
        <v>137</v>
      </c>
      <c r="B139" s="166" t="s">
        <v>315</v>
      </c>
      <c r="C139" s="158">
        <f>'1000m.'!C24</f>
        <v>37878</v>
      </c>
      <c r="D139" s="162" t="str">
        <f>'1000m.'!D24</f>
        <v>EMİRHAN KAHRAMAN</v>
      </c>
      <c r="E139" s="162" t="str">
        <f>'1000m.'!E24</f>
        <v>ESKİŞEHİR - SAMİ SİPAHİ ORTAOKULU</v>
      </c>
      <c r="F139" s="203">
        <f>'1000m.'!F24</f>
        <v>33177</v>
      </c>
      <c r="G139" s="160">
        <f>'1000m.'!A24</f>
        <v>17</v>
      </c>
      <c r="H139" s="159" t="s">
        <v>315</v>
      </c>
      <c r="I139" s="165"/>
      <c r="J139" s="159" t="str">
        <f>'YARIŞMA BİLGİLERİ'!$F$21</f>
        <v>Küçük Erkek</v>
      </c>
      <c r="K139" s="162" t="str">
        <f t="shared" si="6"/>
        <v>İzmir-2013-14 Öğretim Yılı Okullararası Puanlı  Atletizm Türkiye Birinciliği</v>
      </c>
      <c r="L139" s="163" t="str">
        <f>'1000m.'!N$4</f>
        <v>1 Haziran 2014 10.30</v>
      </c>
      <c r="M139" s="163" t="s">
        <v>319</v>
      </c>
    </row>
    <row r="140" spans="1:13" s="155" customFormat="1" ht="26.25" customHeight="1">
      <c r="A140" s="157">
        <v>138</v>
      </c>
      <c r="B140" s="166" t="s">
        <v>315</v>
      </c>
      <c r="C140" s="158" t="str">
        <f>'1000m.'!C25</f>
        <v>29.10.2003</v>
      </c>
      <c r="D140" s="162" t="str">
        <f>'1000m.'!D25</f>
        <v>ABDULLAH HALİL YILDIRIM</v>
      </c>
      <c r="E140" s="162" t="str">
        <f>'1000m.'!E25</f>
        <v>SİVAS YAHYA KEMAL ORTAOKULU</v>
      </c>
      <c r="F140" s="203">
        <f>'1000m.'!F25</f>
        <v>33191</v>
      </c>
      <c r="G140" s="160">
        <f>'1000m.'!A25</f>
        <v>18</v>
      </c>
      <c r="H140" s="159" t="s">
        <v>315</v>
      </c>
      <c r="I140" s="165"/>
      <c r="J140" s="159" t="str">
        <f>'YARIŞMA BİLGİLERİ'!$F$21</f>
        <v>Küçük Erkek</v>
      </c>
      <c r="K140" s="162" t="str">
        <f t="shared" si="6"/>
        <v>İzmir-2013-14 Öğretim Yılı Okullararası Puanlı  Atletizm Türkiye Birinciliği</v>
      </c>
      <c r="L140" s="163" t="str">
        <f>'1000m.'!N$4</f>
        <v>1 Haziran 2014 10.30</v>
      </c>
      <c r="M140" s="163" t="s">
        <v>319</v>
      </c>
    </row>
    <row r="141" spans="1:13" s="155" customFormat="1" ht="26.25" customHeight="1">
      <c r="A141" s="157">
        <v>139</v>
      </c>
      <c r="B141" s="166" t="s">
        <v>315</v>
      </c>
      <c r="C141" s="158">
        <f>'1000m.'!C26</f>
        <v>37536</v>
      </c>
      <c r="D141" s="162" t="str">
        <f>'1000m.'!D26</f>
        <v>ORAZGELDİ DALKANOV</v>
      </c>
      <c r="E141" s="162" t="str">
        <f>'1000m.'!E26</f>
        <v>KKTC YAKIN DOĞU İLKOKULU</v>
      </c>
      <c r="F141" s="203">
        <f>'1000m.'!F26</f>
        <v>33819</v>
      </c>
      <c r="G141" s="160">
        <f>'1000m.'!A26</f>
        <v>19</v>
      </c>
      <c r="H141" s="159" t="s">
        <v>315</v>
      </c>
      <c r="I141" s="165"/>
      <c r="J141" s="159" t="str">
        <f>'YARIŞMA BİLGİLERİ'!$F$21</f>
        <v>Küçük Erkek</v>
      </c>
      <c r="K141" s="162" t="str">
        <f t="shared" si="6"/>
        <v>İzmir-2013-14 Öğretim Yılı Okullararası Puanlı  Atletizm Türkiye Birinciliği</v>
      </c>
      <c r="L141" s="163" t="str">
        <f>'1000m.'!N$4</f>
        <v>1 Haziran 2014 10.30</v>
      </c>
      <c r="M141" s="163" t="s">
        <v>319</v>
      </c>
    </row>
    <row r="142" spans="1:13" s="155" customFormat="1" ht="26.25" customHeight="1">
      <c r="A142" s="157">
        <v>140</v>
      </c>
      <c r="B142" s="166" t="s">
        <v>315</v>
      </c>
      <c r="C142" s="158">
        <f>'1000m.'!C27</f>
        <v>37371</v>
      </c>
      <c r="D142" s="162" t="str">
        <f>'1000m.'!D27</f>
        <v>MUHAMMET FARUK KARATAŞ</v>
      </c>
      <c r="E142" s="162" t="str">
        <f>'1000m.'!E27</f>
        <v>İSTANBUL-ÖZEL BAKIRKÖY FATİH ORTAOKULU</v>
      </c>
      <c r="F142" s="203">
        <f>'1000m.'!F27</f>
        <v>33866</v>
      </c>
      <c r="G142" s="160">
        <f>'1000m.'!A27</f>
        <v>20</v>
      </c>
      <c r="H142" s="159" t="s">
        <v>315</v>
      </c>
      <c r="I142" s="165"/>
      <c r="J142" s="159" t="str">
        <f>'YARIŞMA BİLGİLERİ'!$F$21</f>
        <v>Küçük Erkek</v>
      </c>
      <c r="K142" s="162" t="str">
        <f t="shared" si="6"/>
        <v>İzmir-2013-14 Öğretim Yılı Okullararası Puanlı  Atletizm Türkiye Birinciliği</v>
      </c>
      <c r="L142" s="163" t="str">
        <f>'1000m.'!N$4</f>
        <v>1 Haziran 2014 10.30</v>
      </c>
      <c r="M142" s="163" t="s">
        <v>319</v>
      </c>
    </row>
    <row r="143" spans="1:13" s="155" customFormat="1" ht="26.25" customHeight="1">
      <c r="A143" s="157">
        <v>141</v>
      </c>
      <c r="B143" s="166" t="s">
        <v>315</v>
      </c>
      <c r="C143" s="158">
        <f>'1000m.'!C28</f>
        <v>37738</v>
      </c>
      <c r="D143" s="162" t="str">
        <f>'1000m.'!D28</f>
        <v>EMİR ESER (F)</v>
      </c>
      <c r="E143" s="162" t="str">
        <f>'1000m.'!E28</f>
        <v>K.K.T.C</v>
      </c>
      <c r="F143" s="203">
        <f>'1000m.'!F28</f>
        <v>33973</v>
      </c>
      <c r="G143" s="160">
        <f>'1000m.'!A28</f>
        <v>21</v>
      </c>
      <c r="H143" s="159" t="s">
        <v>315</v>
      </c>
      <c r="I143" s="165"/>
      <c r="J143" s="159" t="str">
        <f>'YARIŞMA BİLGİLERİ'!$F$21</f>
        <v>Küçük Erkek</v>
      </c>
      <c r="K143" s="162" t="str">
        <f t="shared" si="6"/>
        <v>İzmir-2013-14 Öğretim Yılı Okullararası Puanlı  Atletizm Türkiye Birinciliği</v>
      </c>
      <c r="L143" s="163" t="str">
        <f>'1000m.'!N$4</f>
        <v>1 Haziran 2014 10.30</v>
      </c>
      <c r="M143" s="163" t="s">
        <v>319</v>
      </c>
    </row>
    <row r="144" spans="1:13" s="155" customFormat="1" ht="26.25" customHeight="1">
      <c r="A144" s="157">
        <v>142</v>
      </c>
      <c r="B144" s="166" t="s">
        <v>315</v>
      </c>
      <c r="C144" s="158">
        <f>'1000m.'!C29</f>
        <v>37257</v>
      </c>
      <c r="D144" s="162" t="str">
        <f>'1000m.'!D29</f>
        <v>Emiray TUNCEL</v>
      </c>
      <c r="E144" s="162" t="str">
        <f>'1000m.'!E29</f>
        <v>SAMSUN İLKADIM TİCARET VE SANAYİ ODASI ORTAOKULU</v>
      </c>
      <c r="F144" s="203">
        <f>'1000m.'!F29</f>
        <v>34296</v>
      </c>
      <c r="G144" s="160">
        <f>'1000m.'!A29</f>
        <v>22</v>
      </c>
      <c r="H144" s="159" t="s">
        <v>315</v>
      </c>
      <c r="I144" s="165"/>
      <c r="J144" s="159" t="str">
        <f>'YARIŞMA BİLGİLERİ'!$F$21</f>
        <v>Küçük Erkek</v>
      </c>
      <c r="K144" s="162" t="str">
        <f t="shared" si="6"/>
        <v>İzmir-2013-14 Öğretim Yılı Okullararası Puanlı  Atletizm Türkiye Birinciliği</v>
      </c>
      <c r="L144" s="163" t="str">
        <f>'1000m.'!N$4</f>
        <v>1 Haziran 2014 10.30</v>
      </c>
      <c r="M144" s="163" t="s">
        <v>319</v>
      </c>
    </row>
    <row r="145" spans="1:13" s="155" customFormat="1" ht="26.25" customHeight="1">
      <c r="A145" s="157">
        <v>143</v>
      </c>
      <c r="B145" s="166" t="s">
        <v>315</v>
      </c>
      <c r="C145" s="158">
        <f>'1000m.'!C30</f>
        <v>37257</v>
      </c>
      <c r="D145" s="162" t="str">
        <f>'1000m.'!D30</f>
        <v>İBRAHİM KARATEKER (F)</v>
      </c>
      <c r="E145" s="162" t="str">
        <f>'1000m.'!E30</f>
        <v>KONUKBEKLER YİBO</v>
      </c>
      <c r="F145" s="203" t="str">
        <f>'1000m.'!F30</f>
        <v>DQ (145-2)</v>
      </c>
      <c r="G145" s="160" t="str">
        <f>'1000m.'!A30</f>
        <v>-</v>
      </c>
      <c r="H145" s="159" t="s">
        <v>315</v>
      </c>
      <c r="I145" s="165"/>
      <c r="J145" s="159" t="str">
        <f>'YARIŞMA BİLGİLERİ'!$F$21</f>
        <v>Küçük Erkek</v>
      </c>
      <c r="K145" s="162" t="str">
        <f t="shared" si="6"/>
        <v>İzmir-2013-14 Öğretim Yılı Okullararası Puanlı  Atletizm Türkiye Birinciliği</v>
      </c>
      <c r="L145" s="163" t="str">
        <f>'1000m.'!N$4</f>
        <v>1 Haziran 2014 10.30</v>
      </c>
      <c r="M145" s="163" t="s">
        <v>319</v>
      </c>
    </row>
    <row r="146" spans="1:13" s="155" customFormat="1" ht="26.25" customHeight="1">
      <c r="A146" s="157">
        <v>144</v>
      </c>
      <c r="B146" s="166" t="s">
        <v>315</v>
      </c>
      <c r="C146" s="158">
        <f>'1000m.'!C31</f>
        <v>37456</v>
      </c>
      <c r="D146" s="162" t="str">
        <f>'1000m.'!D31</f>
        <v>ONURALP GÖRMEZ</v>
      </c>
      <c r="E146" s="162" t="str">
        <f>'1000m.'!E31</f>
        <v>ANKARA- ATATÜRK ORTAOKULU</v>
      </c>
      <c r="F146" s="203" t="str">
        <f>'1000m.'!F31</f>
        <v>DNS</v>
      </c>
      <c r="G146" s="160" t="str">
        <f>'1000m.'!A31</f>
        <v>-</v>
      </c>
      <c r="H146" s="159" t="s">
        <v>315</v>
      </c>
      <c r="I146" s="165"/>
      <c r="J146" s="159" t="str">
        <f>'YARIŞMA BİLGİLERİ'!$F$21</f>
        <v>Küçük Erkek</v>
      </c>
      <c r="K146" s="162" t="str">
        <f t="shared" si="6"/>
        <v>İzmir-2013-14 Öğretim Yılı Okullararası Puanlı  Atletizm Türkiye Birinciliği</v>
      </c>
      <c r="L146" s="163" t="str">
        <f>'1000m.'!N$4</f>
        <v>1 Haziran 2014 10.30</v>
      </c>
      <c r="M146" s="163" t="s">
        <v>319</v>
      </c>
    </row>
    <row r="147" spans="1:13" s="155" customFormat="1" ht="50.25" customHeight="1">
      <c r="A147" s="157">
        <v>175</v>
      </c>
      <c r="B147" s="166" t="s">
        <v>259</v>
      </c>
      <c r="C147" s="158">
        <f>'4x100m.'!C8</f>
        <v>0</v>
      </c>
      <c r="D147" s="158" t="str">
        <f>'4x100m.'!D8</f>
        <v>GÖKHAN GENÇTÜRK MEHMET CAN DAĞAŞAN  TUNAHAN ÖZTÜRK   SERKAN ÇİÇEK</v>
      </c>
      <c r="E147" s="158" t="str">
        <f>'4x100m.'!E8</f>
        <v>TEKİRDAG-ÇORLU ORTA OKULU</v>
      </c>
      <c r="F147" s="158">
        <f>'4x100m.'!F8</f>
        <v>5495</v>
      </c>
      <c r="G147" s="158">
        <f>'4x100m.'!G8</f>
        <v>80</v>
      </c>
      <c r="H147" s="165" t="s">
        <v>259</v>
      </c>
      <c r="I147" s="165"/>
      <c r="J147" s="159" t="str">
        <f>'YARIŞMA BİLGİLERİ'!$F$21</f>
        <v>Küçük Erkek</v>
      </c>
      <c r="K147" s="162" t="str">
        <f t="shared" ref="K147:K158" si="7">CONCATENATE(K$1,"-",A$1)</f>
        <v>İzmir-2013-14 Öğretim Yılı Okullararası Puanlı  Atletizm Türkiye Birinciliği</v>
      </c>
      <c r="L147" s="163" t="str">
        <f>'1000m.'!N$4</f>
        <v>1 Haziran 2014 10.30</v>
      </c>
      <c r="M147" s="163" t="s">
        <v>319</v>
      </c>
    </row>
    <row r="148" spans="1:13" s="155" customFormat="1" ht="50.25" customHeight="1">
      <c r="A148" s="157">
        <v>176</v>
      </c>
      <c r="B148" s="166" t="s">
        <v>259</v>
      </c>
      <c r="C148" s="158">
        <f>'4x100m.'!C9</f>
        <v>0</v>
      </c>
      <c r="D148" s="158" t="str">
        <f>'4x100m.'!D9</f>
        <v>Mustafa EFE Vedat KIZILKAYA  Muhammed Furkan GEVKER   Hazar HALAÇ</v>
      </c>
      <c r="E148" s="158" t="str">
        <f>'4x100m.'!E9</f>
        <v>KAYSERİ-AMBAR ORTAOKULU</v>
      </c>
      <c r="F148" s="158">
        <f>'4x100m.'!F9</f>
        <v>5517</v>
      </c>
      <c r="G148" s="158">
        <f>'4x100m.'!G9</f>
        <v>79</v>
      </c>
      <c r="H148" s="165" t="s">
        <v>259</v>
      </c>
      <c r="I148" s="165"/>
      <c r="J148" s="159" t="str">
        <f>'YARIŞMA BİLGİLERİ'!$F$21</f>
        <v>Küçük Erkek</v>
      </c>
      <c r="K148" s="162" t="str">
        <f t="shared" si="7"/>
        <v>İzmir-2013-14 Öğretim Yılı Okullararası Puanlı  Atletizm Türkiye Birinciliği</v>
      </c>
      <c r="L148" s="163" t="str">
        <f>'1000m.'!N$4</f>
        <v>1 Haziran 2014 10.30</v>
      </c>
      <c r="M148" s="163" t="s">
        <v>319</v>
      </c>
    </row>
    <row r="149" spans="1:13" s="155" customFormat="1" ht="50.25" customHeight="1">
      <c r="A149" s="157">
        <v>177</v>
      </c>
      <c r="B149" s="166" t="s">
        <v>259</v>
      </c>
      <c r="C149" s="158">
        <f>'4x100m.'!C10</f>
        <v>0</v>
      </c>
      <c r="D149" s="158" t="str">
        <f>'4x100m.'!D10</f>
        <v>MEHMET KÜRŞAT BENLİ EMİRHAN KARA  AHMET YUNUS BEDİR   ALİ BERK UÇAN</v>
      </c>
      <c r="E149" s="158" t="str">
        <f>'4x100m.'!E10</f>
        <v>MERSİN-SİLİFKE ATATÜRK ORTAOKULU</v>
      </c>
      <c r="F149" s="158">
        <f>'4x100m.'!F10</f>
        <v>5579</v>
      </c>
      <c r="G149" s="158">
        <f>'4x100m.'!G10</f>
        <v>76</v>
      </c>
      <c r="H149" s="165" t="s">
        <v>259</v>
      </c>
      <c r="I149" s="165"/>
      <c r="J149" s="159" t="str">
        <f>'YARIŞMA BİLGİLERİ'!$F$21</f>
        <v>Küçük Erkek</v>
      </c>
      <c r="K149" s="162" t="str">
        <f t="shared" si="7"/>
        <v>İzmir-2013-14 Öğretim Yılı Okullararası Puanlı  Atletizm Türkiye Birinciliği</v>
      </c>
      <c r="L149" s="163" t="str">
        <f>'1000m.'!N$4</f>
        <v>1 Haziran 2014 10.30</v>
      </c>
      <c r="M149" s="163" t="s">
        <v>319</v>
      </c>
    </row>
    <row r="150" spans="1:13" s="155" customFormat="1" ht="50.25" customHeight="1">
      <c r="A150" s="157">
        <v>178</v>
      </c>
      <c r="B150" s="166" t="s">
        <v>259</v>
      </c>
      <c r="C150" s="158">
        <f>'4x100m.'!C11</f>
        <v>0</v>
      </c>
      <c r="D150" s="158" t="str">
        <f>'4x100m.'!D11</f>
        <v>YUNUS AKKAN DOĞAN AKBAŞ  METİN YILDIRIM   YUNUS YALÇIN</v>
      </c>
      <c r="E150" s="158" t="str">
        <f>'4x100m.'!E11</f>
        <v>AGRI-15 NİSAN O.O</v>
      </c>
      <c r="F150" s="158">
        <f>'4x100m.'!F11</f>
        <v>5596</v>
      </c>
      <c r="G150" s="158">
        <f>'4x100m.'!G11</f>
        <v>75</v>
      </c>
      <c r="H150" s="165" t="s">
        <v>259</v>
      </c>
      <c r="I150" s="165"/>
      <c r="J150" s="159" t="str">
        <f>'YARIŞMA BİLGİLERİ'!$F$21</f>
        <v>Küçük Erkek</v>
      </c>
      <c r="K150" s="162" t="str">
        <f t="shared" si="7"/>
        <v>İzmir-2013-14 Öğretim Yılı Okullararası Puanlı  Atletizm Türkiye Birinciliği</v>
      </c>
      <c r="L150" s="163" t="str">
        <f>'1000m.'!N$4</f>
        <v>1 Haziran 2014 10.30</v>
      </c>
      <c r="M150" s="163" t="s">
        <v>319</v>
      </c>
    </row>
    <row r="151" spans="1:13" s="155" customFormat="1" ht="50.25" customHeight="1">
      <c r="A151" s="157">
        <v>179</v>
      </c>
      <c r="B151" s="166" t="s">
        <v>259</v>
      </c>
      <c r="C151" s="158">
        <f>'4x100m.'!C12</f>
        <v>0</v>
      </c>
      <c r="D151" s="158" t="str">
        <f>'4x100m.'!D12</f>
        <v>İDRİS CAN DEMİR MURAT GÜN  DOGUKAN NALBAT   UMUT DOĞAN</v>
      </c>
      <c r="E151" s="158" t="str">
        <f>'4x100m.'!E12</f>
        <v>KOCAELİ -AHMET ZEKİ BÜYÜKKUŞOĞLU</v>
      </c>
      <c r="F151" s="158">
        <f>'4x100m.'!F12</f>
        <v>5617</v>
      </c>
      <c r="G151" s="158">
        <f>'4x100m.'!G12</f>
        <v>74</v>
      </c>
      <c r="H151" s="165" t="s">
        <v>259</v>
      </c>
      <c r="I151" s="165"/>
      <c r="J151" s="159" t="str">
        <f>'YARIŞMA BİLGİLERİ'!$F$21</f>
        <v>Küçük Erkek</v>
      </c>
      <c r="K151" s="162" t="str">
        <f t="shared" si="7"/>
        <v>İzmir-2013-14 Öğretim Yılı Okullararası Puanlı  Atletizm Türkiye Birinciliği</v>
      </c>
      <c r="L151" s="163" t="str">
        <f>'1000m.'!N$4</f>
        <v>1 Haziran 2014 10.30</v>
      </c>
      <c r="M151" s="163" t="s">
        <v>319</v>
      </c>
    </row>
    <row r="152" spans="1:13" s="155" customFormat="1" ht="50.25" customHeight="1">
      <c r="A152" s="157">
        <v>180</v>
      </c>
      <c r="B152" s="166" t="s">
        <v>259</v>
      </c>
      <c r="C152" s="158">
        <f>'4x100m.'!C13</f>
        <v>0</v>
      </c>
      <c r="D152" s="158" t="str">
        <f>'4x100m.'!D13</f>
        <v>M.MUSTAFA BULUT MELİH ÇİFTÇİ  MÜCAHİT BOZKURT   FIRAT DURSUN</v>
      </c>
      <c r="E152" s="158" t="str">
        <f>'4x100m.'!E13</f>
        <v>SİVAS-YILDIZELİ ATATÜRK ORTAOKULU</v>
      </c>
      <c r="F152" s="158">
        <f>'4x100m.'!F13</f>
        <v>5672</v>
      </c>
      <c r="G152" s="158">
        <f>'4x100m.'!G13</f>
        <v>71</v>
      </c>
      <c r="H152" s="165" t="s">
        <v>259</v>
      </c>
      <c r="I152" s="165"/>
      <c r="J152" s="159" t="str">
        <f>'YARIŞMA BİLGİLERİ'!$F$21</f>
        <v>Küçük Erkek</v>
      </c>
      <c r="K152" s="162" t="str">
        <f t="shared" si="7"/>
        <v>İzmir-2013-14 Öğretim Yılı Okullararası Puanlı  Atletizm Türkiye Birinciliği</v>
      </c>
      <c r="L152" s="163" t="str">
        <f>'1000m.'!N$4</f>
        <v>1 Haziran 2014 10.30</v>
      </c>
      <c r="M152" s="163" t="s">
        <v>319</v>
      </c>
    </row>
    <row r="153" spans="1:13" s="155" customFormat="1" ht="50.25" customHeight="1">
      <c r="A153" s="157">
        <v>181</v>
      </c>
      <c r="B153" s="166" t="s">
        <v>259</v>
      </c>
      <c r="C153" s="158">
        <f>'4x100m.'!C14</f>
        <v>0</v>
      </c>
      <c r="D153" s="158" t="str">
        <f>'4x100m.'!D14</f>
        <v>Reşit B. AKBULUT Mihraç D.AKBULUT  Mert ÇEPNİ   Mert KARAGÖL</v>
      </c>
      <c r="E153" s="158" t="str">
        <f>'4x100m.'!E14</f>
        <v>SAMSUN İLKADIM TİCARET VE SANAYİ ODASI ORTAOKULU</v>
      </c>
      <c r="F153" s="158">
        <f>'4x100m.'!F14</f>
        <v>5692</v>
      </c>
      <c r="G153" s="158">
        <f>'4x100m.'!G14</f>
        <v>70</v>
      </c>
      <c r="H153" s="165" t="s">
        <v>259</v>
      </c>
      <c r="I153" s="165"/>
      <c r="J153" s="159" t="str">
        <f>'YARIŞMA BİLGİLERİ'!$F$21</f>
        <v>Küçük Erkek</v>
      </c>
      <c r="K153" s="162" t="str">
        <f t="shared" si="7"/>
        <v>İzmir-2013-14 Öğretim Yılı Okullararası Puanlı  Atletizm Türkiye Birinciliği</v>
      </c>
      <c r="L153" s="163" t="str">
        <f>'1000m.'!N$4</f>
        <v>1 Haziran 2014 10.30</v>
      </c>
      <c r="M153" s="163" t="s">
        <v>319</v>
      </c>
    </row>
    <row r="154" spans="1:13" s="155" customFormat="1" ht="50.25" customHeight="1">
      <c r="A154" s="157">
        <v>182</v>
      </c>
      <c r="B154" s="166" t="s">
        <v>259</v>
      </c>
      <c r="C154" s="158">
        <f>'4x100m.'!C15</f>
        <v>0</v>
      </c>
      <c r="D154" s="158" t="str">
        <f>'4x100m.'!D15</f>
        <v>MEHMET SUHAN UÇAR        TAHA ÇALIŞKAN     MUHAMMET FARUK KARATAŞ   FATİH ÇALIŞKAN</v>
      </c>
      <c r="E154" s="158" t="str">
        <f>'4x100m.'!E15</f>
        <v>İSTANBUL-ÖZEL BAKIRKÖY FATİH ORTAOKULU</v>
      </c>
      <c r="F154" s="158">
        <f>'4x100m.'!F15</f>
        <v>5703</v>
      </c>
      <c r="G154" s="158">
        <f>'4x100m.'!G15</f>
        <v>70</v>
      </c>
      <c r="H154" s="165" t="s">
        <v>259</v>
      </c>
      <c r="I154" s="165"/>
      <c r="J154" s="159" t="str">
        <f>'YARIŞMA BİLGİLERİ'!$F$21</f>
        <v>Küçük Erkek</v>
      </c>
      <c r="K154" s="162" t="str">
        <f t="shared" si="7"/>
        <v>İzmir-2013-14 Öğretim Yılı Okullararası Puanlı  Atletizm Türkiye Birinciliği</v>
      </c>
      <c r="L154" s="163" t="str">
        <f>'1000m.'!N$4</f>
        <v>1 Haziran 2014 10.30</v>
      </c>
      <c r="M154" s="163" t="s">
        <v>319</v>
      </c>
    </row>
    <row r="155" spans="1:13" s="155" customFormat="1" ht="50.25" customHeight="1">
      <c r="A155" s="157">
        <v>183</v>
      </c>
      <c r="B155" s="166" t="s">
        <v>259</v>
      </c>
      <c r="C155" s="158">
        <f>'4x100m.'!C16</f>
        <v>0</v>
      </c>
      <c r="D155" s="158" t="str">
        <f>'4x100m.'!D16</f>
        <v>MEHMET ÇARBOĞA UĞUR KARTAL  EFKAN KESKİN   KAAN ÇOBAN</v>
      </c>
      <c r="E155" s="158" t="str">
        <f>'4x100m.'!E16</f>
        <v>ESKİŞEHİR - SAMİ SİPAHİ ORTAOKULU</v>
      </c>
      <c r="F155" s="158">
        <f>'4x100m.'!F16</f>
        <v>5714</v>
      </c>
      <c r="G155" s="158">
        <f>'4x100m.'!G16</f>
        <v>69</v>
      </c>
      <c r="H155" s="165" t="s">
        <v>259</v>
      </c>
      <c r="I155" s="165"/>
      <c r="J155" s="159" t="str">
        <f>'YARIŞMA BİLGİLERİ'!$F$21</f>
        <v>Küçük Erkek</v>
      </c>
      <c r="K155" s="162" t="str">
        <f t="shared" si="7"/>
        <v>İzmir-2013-14 Öğretim Yılı Okullararası Puanlı  Atletizm Türkiye Birinciliği</v>
      </c>
      <c r="L155" s="163" t="str">
        <f>'1000m.'!N$4</f>
        <v>1 Haziran 2014 10.30</v>
      </c>
      <c r="M155" s="163" t="s">
        <v>319</v>
      </c>
    </row>
    <row r="156" spans="1:13" s="155" customFormat="1" ht="50.25" customHeight="1">
      <c r="A156" s="157">
        <v>184</v>
      </c>
      <c r="B156" s="166" t="s">
        <v>259</v>
      </c>
      <c r="C156" s="158">
        <f>'4x100m.'!C17</f>
        <v>0</v>
      </c>
      <c r="D156" s="158" t="str">
        <f>'4x100m.'!D17</f>
        <v>FERHAT ÇELİK TALHA KÖSE  FERAY ÇELİK   SELİM DORAK</v>
      </c>
      <c r="E156" s="158" t="str">
        <f>'4x100m.'!E17</f>
        <v>MUĞLA-  DALAMAN 
CUMHURİYET O.O.</v>
      </c>
      <c r="F156" s="158">
        <f>'4x100m.'!F17</f>
        <v>5757</v>
      </c>
      <c r="G156" s="158">
        <f>'4x100m.'!G17</f>
        <v>67</v>
      </c>
      <c r="H156" s="165" t="s">
        <v>259</v>
      </c>
      <c r="I156" s="165"/>
      <c r="J156" s="159" t="str">
        <f>'YARIŞMA BİLGİLERİ'!$F$21</f>
        <v>Küçük Erkek</v>
      </c>
      <c r="K156" s="162" t="str">
        <f t="shared" si="7"/>
        <v>İzmir-2013-14 Öğretim Yılı Okullararası Puanlı  Atletizm Türkiye Birinciliği</v>
      </c>
      <c r="L156" s="163" t="str">
        <f>'1000m.'!N$4</f>
        <v>1 Haziran 2014 10.30</v>
      </c>
      <c r="M156" s="163" t="s">
        <v>319</v>
      </c>
    </row>
    <row r="157" spans="1:13" s="155" customFormat="1" ht="50.25" customHeight="1">
      <c r="A157" s="157">
        <v>185</v>
      </c>
      <c r="B157" s="166" t="s">
        <v>259</v>
      </c>
      <c r="C157" s="158">
        <f>'4x100m.'!C18</f>
        <v>0</v>
      </c>
      <c r="D157" s="158" t="str">
        <f>'4x100m.'!D18</f>
        <v>EMİR ÇAKIR ERAY NAK  YİĞİT EMRE ÖZDEN   ENİS KURAL</v>
      </c>
      <c r="E157" s="158" t="str">
        <f>'4x100m.'!E18</f>
        <v>ZONGULDAK EREĞLİ TURGUT REİS ORTAOKULU</v>
      </c>
      <c r="F157" s="158">
        <f>'4x100m.'!F18</f>
        <v>5809</v>
      </c>
      <c r="G157" s="158">
        <f>'4x100m.'!G18</f>
        <v>65</v>
      </c>
      <c r="H157" s="165" t="s">
        <v>259</v>
      </c>
      <c r="I157" s="165"/>
      <c r="J157" s="159" t="str">
        <f>'YARIŞMA BİLGİLERİ'!$F$21</f>
        <v>Küçük Erkek</v>
      </c>
      <c r="K157" s="162" t="str">
        <f t="shared" si="7"/>
        <v>İzmir-2013-14 Öğretim Yılı Okullararası Puanlı  Atletizm Türkiye Birinciliği</v>
      </c>
      <c r="L157" s="163" t="str">
        <f>'1000m.'!N$4</f>
        <v>1 Haziran 2014 10.30</v>
      </c>
      <c r="M157" s="163" t="s">
        <v>319</v>
      </c>
    </row>
    <row r="158" spans="1:13" s="155" customFormat="1" ht="50.25" customHeight="1">
      <c r="A158" s="157">
        <v>186</v>
      </c>
      <c r="B158" s="166" t="s">
        <v>259</v>
      </c>
      <c r="C158" s="158">
        <f>'4x100m.'!C19</f>
        <v>0</v>
      </c>
      <c r="D158" s="158" t="str">
        <f>'4x100m.'!D19</f>
        <v>BARIŞAY YILDIZ MİRSAT KADİR KUTLU  BARTU AYDOĞAN   METEHAN BOZOĞLU</v>
      </c>
      <c r="E158" s="158" t="str">
        <f>'4x100m.'!E19</f>
        <v>BURSA-ÜÇEVLER ŞEHİT FAİK GÖKÇEN ORTA OKULU</v>
      </c>
      <c r="F158" s="158">
        <f>'4x100m.'!F19</f>
        <v>5821</v>
      </c>
      <c r="G158" s="158">
        <f>'4x100m.'!G19</f>
        <v>64</v>
      </c>
      <c r="H158" s="165" t="s">
        <v>259</v>
      </c>
      <c r="I158" s="165"/>
      <c r="J158" s="159" t="str">
        <f>'YARIŞMA BİLGİLERİ'!$F$21</f>
        <v>Küçük Erkek</v>
      </c>
      <c r="K158" s="162" t="str">
        <f t="shared" si="7"/>
        <v>İzmir-2013-14 Öğretim Yılı Okullararası Puanlı  Atletizm Türkiye Birinciliği</v>
      </c>
      <c r="L158" s="163" t="str">
        <f>'1000m.'!N$4</f>
        <v>1 Haziran 2014 10.30</v>
      </c>
      <c r="M158" s="163" t="s">
        <v>319</v>
      </c>
    </row>
    <row r="159" spans="1:13" s="155" customFormat="1" ht="50.25" customHeight="1">
      <c r="A159" s="157">
        <v>187</v>
      </c>
      <c r="B159" s="166" t="s">
        <v>259</v>
      </c>
      <c r="C159" s="158">
        <f>'4x100m.'!C20</f>
        <v>0</v>
      </c>
      <c r="D159" s="158" t="str">
        <f>'4x100m.'!D20</f>
        <v>ABDULLAH HALİL YILDIRIM TARIK BUĞRA KARAKAŞ  MEHMET ŞEKER   JAMSHID NASIMI</v>
      </c>
      <c r="E159" s="158" t="str">
        <f>'4x100m.'!E20</f>
        <v>SİVAS YAHYA KEMAL ORTAOKULU</v>
      </c>
      <c r="F159" s="158">
        <f>'4x100m.'!F20</f>
        <v>5924</v>
      </c>
      <c r="G159" s="158">
        <f>'4x100m.'!G20</f>
        <v>59</v>
      </c>
      <c r="H159" s="165" t="s">
        <v>259</v>
      </c>
      <c r="I159" s="165"/>
      <c r="J159" s="159" t="str">
        <f>'YARIŞMA BİLGİLERİ'!$F$21</f>
        <v>Küçük Erkek</v>
      </c>
      <c r="K159" s="162" t="str">
        <f t="shared" ref="K159:K164" si="8">CONCATENATE(K$1,"-",A$1)</f>
        <v>İzmir-2013-14 Öğretim Yılı Okullararası Puanlı  Atletizm Türkiye Birinciliği</v>
      </c>
      <c r="L159" s="163" t="str">
        <f>'1000m.'!N$4</f>
        <v>1 Haziran 2014 10.30</v>
      </c>
      <c r="M159" s="163" t="s">
        <v>319</v>
      </c>
    </row>
    <row r="160" spans="1:13" s="155" customFormat="1" ht="50.25" customHeight="1">
      <c r="A160" s="157">
        <v>188</v>
      </c>
      <c r="B160" s="166" t="s">
        <v>259</v>
      </c>
      <c r="C160" s="158">
        <f>'4x100m.'!C21</f>
        <v>0</v>
      </c>
      <c r="D160" s="158" t="str">
        <f>'4x100m.'!D21</f>
        <v>EMİRHAN KALAYCI MUSTAFA KÜÇÜK  ÖZGÜR ATASOY   BERKE EVREN CENGİZ</v>
      </c>
      <c r="E160" s="158" t="str">
        <f>'4x100m.'!E21</f>
        <v>TRABZON-BEŞİRLİ İMKB ORTAOKULU</v>
      </c>
      <c r="F160" s="158">
        <f>'4x100m.'!F21</f>
        <v>5950</v>
      </c>
      <c r="G160" s="158">
        <f>'4x100m.'!G21</f>
        <v>57</v>
      </c>
      <c r="H160" s="165" t="s">
        <v>259</v>
      </c>
      <c r="I160" s="165"/>
      <c r="J160" s="159" t="str">
        <f>'YARIŞMA BİLGİLERİ'!$F$21</f>
        <v>Küçük Erkek</v>
      </c>
      <c r="K160" s="162" t="str">
        <f t="shared" si="8"/>
        <v>İzmir-2013-14 Öğretim Yılı Okullararası Puanlı  Atletizm Türkiye Birinciliği</v>
      </c>
      <c r="L160" s="163" t="str">
        <f>'1000m.'!N$4</f>
        <v>1 Haziran 2014 10.30</v>
      </c>
      <c r="M160" s="163" t="s">
        <v>319</v>
      </c>
    </row>
    <row r="161" spans="1:13" s="155" customFormat="1" ht="50.25" customHeight="1">
      <c r="A161" s="157">
        <v>189</v>
      </c>
      <c r="B161" s="166" t="s">
        <v>259</v>
      </c>
      <c r="C161" s="158">
        <f>'4x100m.'!C22</f>
        <v>0</v>
      </c>
      <c r="D161" s="158" t="str">
        <f>'4x100m.'!D22</f>
        <v>ATAKAN CEMOĞLU ORAZGELDİ DALKANOV  GÖRKEM SAKACI   BATUHAN SALİH SERTUG</v>
      </c>
      <c r="E161" s="158" t="str">
        <f>'4x100m.'!E22</f>
        <v>KKTC YAKIN DOĞU İLKOKULU</v>
      </c>
      <c r="F161" s="158" t="str">
        <f>'4x100m.'!F22</f>
        <v>DQ (170-14)</v>
      </c>
      <c r="G161" s="158">
        <f>'4x100m.'!G22</f>
        <v>0</v>
      </c>
      <c r="H161" s="165" t="s">
        <v>259</v>
      </c>
      <c r="I161" s="165"/>
      <c r="J161" s="159" t="str">
        <f>'YARIŞMA BİLGİLERİ'!$F$21</f>
        <v>Küçük Erkek</v>
      </c>
      <c r="K161" s="162" t="str">
        <f t="shared" si="8"/>
        <v>İzmir-2013-14 Öğretim Yılı Okullararası Puanlı  Atletizm Türkiye Birinciliği</v>
      </c>
      <c r="L161" s="163" t="str">
        <f>'1000m.'!N$4</f>
        <v>1 Haziran 2014 10.30</v>
      </c>
      <c r="M161" s="163" t="s">
        <v>319</v>
      </c>
    </row>
    <row r="162" spans="1:13" s="155" customFormat="1" ht="50.25" customHeight="1">
      <c r="A162" s="157">
        <v>190</v>
      </c>
      <c r="B162" s="166" t="s">
        <v>259</v>
      </c>
      <c r="C162" s="158">
        <f>'4x100m.'!C23</f>
        <v>0</v>
      </c>
      <c r="D162" s="158" t="str">
        <f>'4x100m.'!D23</f>
        <v>ÖMER MERT KAYNAR GÖRKEM ERCAN  SEFA ENES ÇOLAKOĞLU   ŞAFAK  KARSAVRAN</v>
      </c>
      <c r="E162" s="158" t="str">
        <f>'4x100m.'!E23</f>
        <v>ANKARA- ATATÜRK ORTAOKULU</v>
      </c>
      <c r="F162" s="158" t="str">
        <f>'4x100m.'!F23</f>
        <v>DNS</v>
      </c>
      <c r="G162" s="158">
        <f>'4x100m.'!G23</f>
        <v>0</v>
      </c>
      <c r="H162" s="165" t="s">
        <v>259</v>
      </c>
      <c r="I162" s="165"/>
      <c r="J162" s="159" t="str">
        <f>'YARIŞMA BİLGİLERİ'!$F$21</f>
        <v>Küçük Erkek</v>
      </c>
      <c r="K162" s="162" t="str">
        <f t="shared" si="8"/>
        <v>İzmir-2013-14 Öğretim Yılı Okullararası Puanlı  Atletizm Türkiye Birinciliği</v>
      </c>
      <c r="L162" s="163" t="str">
        <f>'1000m.'!N$4</f>
        <v>1 Haziran 2014 10.30</v>
      </c>
      <c r="M162" s="163" t="s">
        <v>319</v>
      </c>
    </row>
    <row r="163" spans="1:13" s="155" customFormat="1" ht="50.25" customHeight="1">
      <c r="A163" s="157">
        <v>191</v>
      </c>
      <c r="B163" s="166" t="s">
        <v>259</v>
      </c>
      <c r="C163" s="158">
        <f>'4x100m.'!C24</f>
        <v>0</v>
      </c>
      <c r="D163" s="158">
        <f>'4x100m.'!D24</f>
        <v>0</v>
      </c>
      <c r="E163" s="158">
        <f>'4x100m.'!E24</f>
        <v>0</v>
      </c>
      <c r="F163" s="158">
        <f>'4x100m.'!F24</f>
        <v>0</v>
      </c>
      <c r="G163" s="158" t="str">
        <f>'4x100m.'!G24</f>
        <v xml:space="preserve">    </v>
      </c>
      <c r="H163" s="165" t="s">
        <v>259</v>
      </c>
      <c r="I163" s="165"/>
      <c r="J163" s="159" t="str">
        <f>'YARIŞMA BİLGİLERİ'!$F$21</f>
        <v>Küçük Erkek</v>
      </c>
      <c r="K163" s="162" t="str">
        <f t="shared" si="8"/>
        <v>İzmir-2013-14 Öğretim Yılı Okullararası Puanlı  Atletizm Türkiye Birinciliği</v>
      </c>
      <c r="L163" s="163" t="str">
        <f>'1000m.'!N$4</f>
        <v>1 Haziran 2014 10.30</v>
      </c>
      <c r="M163" s="163" t="s">
        <v>319</v>
      </c>
    </row>
    <row r="164" spans="1:13" s="155" customFormat="1" ht="50.25" customHeight="1">
      <c r="A164" s="157">
        <v>192</v>
      </c>
      <c r="B164" s="166" t="s">
        <v>259</v>
      </c>
      <c r="C164" s="158">
        <f>'4x100m.'!C25</f>
        <v>0</v>
      </c>
      <c r="D164" s="158">
        <f>'4x100m.'!D25</f>
        <v>0</v>
      </c>
      <c r="E164" s="158">
        <f>'4x100m.'!E25</f>
        <v>0</v>
      </c>
      <c r="F164" s="158">
        <f>'4x100m.'!F25</f>
        <v>0</v>
      </c>
      <c r="G164" s="158" t="str">
        <f>'4x100m.'!G25</f>
        <v xml:space="preserve">    </v>
      </c>
      <c r="H164" s="165" t="s">
        <v>259</v>
      </c>
      <c r="I164" s="165"/>
      <c r="J164" s="159" t="str">
        <f>'YARIŞMA BİLGİLERİ'!$F$21</f>
        <v>Küçük Erkek</v>
      </c>
      <c r="K164" s="162" t="str">
        <f t="shared" si="8"/>
        <v>İzmir-2013-14 Öğretim Yılı Okullararası Puanlı  Atletizm Türkiye Birinciliği</v>
      </c>
      <c r="L164" s="163" t="str">
        <f>'1000m.'!N$4</f>
        <v>1 Haziran 2014 10.30</v>
      </c>
      <c r="M164" s="163" t="s">
        <v>319</v>
      </c>
    </row>
  </sheetData>
  <customSheetViews>
    <customSheetView guid="{EC999A80-859B-4475-B63F-D6CE8B953956}" scale="90" showPageBreaks="1" view="pageBreakPreview">
      <selection activeCell="O71" sqref="O71"/>
      <pageMargins left="0.7" right="0.7" top="0.75" bottom="0.75" header="0.3" footer="0.3"/>
      <pageSetup paperSize="9" scale="47" orientation="portrait" r:id="rId1"/>
    </customSheetView>
  </customSheetViews>
  <mergeCells count="2">
    <mergeCell ref="L1:M1"/>
    <mergeCell ref="A1:J1"/>
  </mergeCells>
  <pageMargins left="0.7" right="0.7" top="0.75" bottom="0.75" header="0.3" footer="0.3"/>
  <pageSetup paperSize="9" scale="47" orientation="portrait" r:id="rId2"/>
</worksheet>
</file>

<file path=xl/worksheets/sheet14.xml><?xml version="1.0" encoding="utf-8"?>
<worksheet xmlns="http://schemas.openxmlformats.org/spreadsheetml/2006/main" xmlns:r="http://schemas.openxmlformats.org/officeDocument/2006/relationships">
  <sheetPr codeName="Sayfa14"/>
  <dimension ref="A1:L110"/>
  <sheetViews>
    <sheetView topLeftCell="A91" workbookViewId="0">
      <selection activeCell="O103" sqref="O103"/>
    </sheetView>
  </sheetViews>
  <sheetFormatPr defaultRowHeight="12.75"/>
  <cols>
    <col min="1" max="2" width="10.7109375" customWidth="1"/>
    <col min="3" max="4" width="10" customWidth="1"/>
    <col min="5" max="6" width="10.7109375" customWidth="1"/>
    <col min="7" max="7" width="10.140625" customWidth="1"/>
    <col min="8" max="8" width="10" customWidth="1"/>
    <col min="9" max="9" width="10.5703125" customWidth="1"/>
    <col min="10" max="10" width="10.7109375" customWidth="1"/>
    <col min="11" max="11" width="9.7109375" customWidth="1"/>
  </cols>
  <sheetData>
    <row r="1" spans="1:12" ht="26.25" thickBot="1">
      <c r="A1" s="605" t="s">
        <v>331</v>
      </c>
      <c r="B1" s="606"/>
      <c r="C1" s="606"/>
      <c r="D1" s="606"/>
      <c r="E1" s="606"/>
      <c r="F1" s="606"/>
      <c r="G1" s="606"/>
      <c r="H1" s="606"/>
      <c r="I1" s="606"/>
      <c r="J1" s="606"/>
      <c r="K1" s="606"/>
      <c r="L1" s="606"/>
    </row>
    <row r="2" spans="1:12" ht="16.5" thickBot="1">
      <c r="A2" s="607" t="s">
        <v>328</v>
      </c>
      <c r="B2" s="603"/>
      <c r="C2" s="603"/>
      <c r="D2" s="603"/>
      <c r="E2" s="603"/>
      <c r="F2" s="604"/>
      <c r="G2" s="607" t="s">
        <v>324</v>
      </c>
      <c r="H2" s="603"/>
      <c r="I2" s="603"/>
      <c r="J2" s="603"/>
      <c r="K2" s="603"/>
      <c r="L2" s="604"/>
    </row>
    <row r="3" spans="1:12" ht="16.5" thickBot="1">
      <c r="A3" s="607" t="s">
        <v>254</v>
      </c>
      <c r="B3" s="604"/>
      <c r="C3" s="607" t="s">
        <v>316</v>
      </c>
      <c r="D3" s="604"/>
      <c r="E3" s="603" t="s">
        <v>259</v>
      </c>
      <c r="F3" s="604"/>
      <c r="G3" s="608" t="s">
        <v>48</v>
      </c>
      <c r="H3" s="608"/>
      <c r="I3" s="608" t="s">
        <v>49</v>
      </c>
      <c r="J3" s="608"/>
      <c r="K3" s="603" t="s">
        <v>257</v>
      </c>
      <c r="L3" s="604"/>
    </row>
    <row r="4" spans="1:12" ht="16.5" thickBot="1">
      <c r="A4" s="313" t="s">
        <v>25</v>
      </c>
      <c r="B4" s="312" t="s">
        <v>114</v>
      </c>
      <c r="C4" s="314" t="s">
        <v>25</v>
      </c>
      <c r="D4" s="312" t="s">
        <v>114</v>
      </c>
      <c r="E4" s="315" t="s">
        <v>25</v>
      </c>
      <c r="F4" s="312" t="s">
        <v>114</v>
      </c>
      <c r="G4" s="313" t="s">
        <v>25</v>
      </c>
      <c r="H4" s="312" t="s">
        <v>114</v>
      </c>
      <c r="I4" s="316" t="s">
        <v>25</v>
      </c>
      <c r="J4" s="317" t="s">
        <v>114</v>
      </c>
      <c r="K4" s="318" t="s">
        <v>25</v>
      </c>
      <c r="L4" s="317" t="s">
        <v>114</v>
      </c>
    </row>
    <row r="5" spans="1:12" ht="15.75">
      <c r="A5" s="320">
        <v>1</v>
      </c>
      <c r="B5" s="319">
        <v>0</v>
      </c>
      <c r="C5" s="321">
        <v>1</v>
      </c>
      <c r="D5" s="319">
        <v>0</v>
      </c>
      <c r="E5" s="320">
        <v>1</v>
      </c>
      <c r="F5" s="319">
        <v>0</v>
      </c>
      <c r="G5" s="333">
        <v>1</v>
      </c>
      <c r="H5" s="333">
        <v>0</v>
      </c>
      <c r="I5" s="334">
        <v>1</v>
      </c>
      <c r="J5" s="333">
        <v>0</v>
      </c>
      <c r="K5" s="323">
        <v>1</v>
      </c>
      <c r="L5" s="322">
        <v>0</v>
      </c>
    </row>
    <row r="6" spans="1:12" ht="15.75">
      <c r="A6" s="323">
        <v>1200</v>
      </c>
      <c r="B6" s="322">
        <v>100</v>
      </c>
      <c r="C6" s="324">
        <v>24564</v>
      </c>
      <c r="D6" s="322">
        <v>100</v>
      </c>
      <c r="E6" s="320">
        <v>5109</v>
      </c>
      <c r="F6" s="322">
        <v>100</v>
      </c>
      <c r="G6" s="325">
        <v>195</v>
      </c>
      <c r="H6" s="322">
        <v>1</v>
      </c>
      <c r="I6" s="325">
        <v>80</v>
      </c>
      <c r="J6" s="322">
        <v>1</v>
      </c>
      <c r="K6" s="323">
        <v>1750</v>
      </c>
      <c r="L6" s="322">
        <v>1</v>
      </c>
    </row>
    <row r="7" spans="1:12" ht="15.75">
      <c r="A7" s="327">
        <v>1202</v>
      </c>
      <c r="B7" s="326">
        <v>99</v>
      </c>
      <c r="C7" s="328">
        <v>24614</v>
      </c>
      <c r="D7" s="326">
        <v>99</v>
      </c>
      <c r="E7" s="320">
        <v>5129</v>
      </c>
      <c r="F7" s="326">
        <v>99</v>
      </c>
      <c r="G7" s="329">
        <v>200</v>
      </c>
      <c r="H7" s="326">
        <v>2</v>
      </c>
      <c r="I7" s="329">
        <v>82</v>
      </c>
      <c r="J7" s="326">
        <v>2</v>
      </c>
      <c r="K7" s="327">
        <v>1850</v>
      </c>
      <c r="L7" s="326">
        <v>2</v>
      </c>
    </row>
    <row r="8" spans="1:12" ht="15.75">
      <c r="A8" s="323">
        <v>1204</v>
      </c>
      <c r="B8" s="322">
        <v>98</v>
      </c>
      <c r="C8" s="324">
        <v>24664</v>
      </c>
      <c r="D8" s="322">
        <v>98</v>
      </c>
      <c r="E8" s="320">
        <v>5149</v>
      </c>
      <c r="F8" s="322">
        <v>98</v>
      </c>
      <c r="G8" s="325">
        <v>205</v>
      </c>
      <c r="H8" s="322">
        <v>3</v>
      </c>
      <c r="I8" s="325">
        <v>83</v>
      </c>
      <c r="J8" s="322">
        <v>3</v>
      </c>
      <c r="K8" s="323">
        <v>1950</v>
      </c>
      <c r="L8" s="322">
        <v>3</v>
      </c>
    </row>
    <row r="9" spans="1:12" ht="15.75">
      <c r="A9" s="327">
        <v>1206</v>
      </c>
      <c r="B9" s="326">
        <v>97</v>
      </c>
      <c r="C9" s="328">
        <v>24714</v>
      </c>
      <c r="D9" s="326">
        <v>97</v>
      </c>
      <c r="E9" s="320">
        <v>5169</v>
      </c>
      <c r="F9" s="326">
        <v>97</v>
      </c>
      <c r="G9" s="329">
        <v>210</v>
      </c>
      <c r="H9" s="326">
        <v>4</v>
      </c>
      <c r="I9" s="329">
        <v>84</v>
      </c>
      <c r="J9" s="326">
        <v>4</v>
      </c>
      <c r="K9" s="327">
        <v>2050</v>
      </c>
      <c r="L9" s="326">
        <v>4</v>
      </c>
    </row>
    <row r="10" spans="1:12" ht="15.75">
      <c r="A10" s="323">
        <v>1208</v>
      </c>
      <c r="B10" s="322">
        <v>96</v>
      </c>
      <c r="C10" s="324">
        <v>24764</v>
      </c>
      <c r="D10" s="322">
        <v>96</v>
      </c>
      <c r="E10" s="320">
        <v>5189</v>
      </c>
      <c r="F10" s="322">
        <v>96</v>
      </c>
      <c r="G10" s="325">
        <v>215</v>
      </c>
      <c r="H10" s="322">
        <v>5</v>
      </c>
      <c r="I10" s="325">
        <v>85</v>
      </c>
      <c r="J10" s="322">
        <v>5</v>
      </c>
      <c r="K10" s="323">
        <v>2150</v>
      </c>
      <c r="L10" s="322">
        <v>5</v>
      </c>
    </row>
    <row r="11" spans="1:12" ht="15.75">
      <c r="A11" s="327">
        <v>1210</v>
      </c>
      <c r="B11" s="326">
        <v>95</v>
      </c>
      <c r="C11" s="328">
        <v>24814</v>
      </c>
      <c r="D11" s="326">
        <v>95</v>
      </c>
      <c r="E11" s="320">
        <v>5209</v>
      </c>
      <c r="F11" s="326">
        <v>95</v>
      </c>
      <c r="G11" s="329">
        <v>220</v>
      </c>
      <c r="H11" s="326">
        <v>6</v>
      </c>
      <c r="I11" s="329">
        <v>86</v>
      </c>
      <c r="J11" s="326">
        <v>6</v>
      </c>
      <c r="K11" s="327">
        <v>2250</v>
      </c>
      <c r="L11" s="326">
        <v>6</v>
      </c>
    </row>
    <row r="12" spans="1:12" ht="15.75">
      <c r="A12" s="323">
        <v>1212</v>
      </c>
      <c r="B12" s="322">
        <v>94</v>
      </c>
      <c r="C12" s="324">
        <v>24864</v>
      </c>
      <c r="D12" s="322">
        <v>94</v>
      </c>
      <c r="E12" s="320">
        <v>5229</v>
      </c>
      <c r="F12" s="322">
        <v>94</v>
      </c>
      <c r="G12" s="325">
        <v>225</v>
      </c>
      <c r="H12" s="322">
        <v>7</v>
      </c>
      <c r="I12" s="325">
        <v>87</v>
      </c>
      <c r="J12" s="322">
        <v>7</v>
      </c>
      <c r="K12" s="323">
        <v>2350</v>
      </c>
      <c r="L12" s="322">
        <v>7</v>
      </c>
    </row>
    <row r="13" spans="1:12" ht="15.75">
      <c r="A13" s="327">
        <v>1214</v>
      </c>
      <c r="B13" s="326">
        <v>93</v>
      </c>
      <c r="C13" s="328">
        <v>24914</v>
      </c>
      <c r="D13" s="326">
        <v>93</v>
      </c>
      <c r="E13" s="320">
        <v>5249</v>
      </c>
      <c r="F13" s="326">
        <v>93</v>
      </c>
      <c r="G13" s="329">
        <v>230</v>
      </c>
      <c r="H13" s="326">
        <v>8</v>
      </c>
      <c r="I13" s="329">
        <v>88</v>
      </c>
      <c r="J13" s="326">
        <v>8</v>
      </c>
      <c r="K13" s="327">
        <v>2450</v>
      </c>
      <c r="L13" s="326">
        <v>8</v>
      </c>
    </row>
    <row r="14" spans="1:12" ht="15.75">
      <c r="A14" s="323">
        <v>1216</v>
      </c>
      <c r="B14" s="322">
        <v>92</v>
      </c>
      <c r="C14" s="324">
        <v>24964</v>
      </c>
      <c r="D14" s="322">
        <v>92</v>
      </c>
      <c r="E14" s="320">
        <v>5269</v>
      </c>
      <c r="F14" s="322">
        <v>92</v>
      </c>
      <c r="G14" s="325">
        <v>235</v>
      </c>
      <c r="H14" s="322">
        <v>9</v>
      </c>
      <c r="I14" s="325">
        <v>89</v>
      </c>
      <c r="J14" s="322">
        <v>9</v>
      </c>
      <c r="K14" s="323">
        <v>2550</v>
      </c>
      <c r="L14" s="322">
        <v>9</v>
      </c>
    </row>
    <row r="15" spans="1:12" ht="15.75">
      <c r="A15" s="327">
        <v>1218</v>
      </c>
      <c r="B15" s="326">
        <v>91</v>
      </c>
      <c r="C15" s="328">
        <v>25014</v>
      </c>
      <c r="D15" s="326">
        <v>91</v>
      </c>
      <c r="E15" s="320">
        <v>5289</v>
      </c>
      <c r="F15" s="326">
        <v>91</v>
      </c>
      <c r="G15" s="329">
        <v>240</v>
      </c>
      <c r="H15" s="326">
        <v>10</v>
      </c>
      <c r="I15" s="329">
        <v>90</v>
      </c>
      <c r="J15" s="326">
        <v>10</v>
      </c>
      <c r="K15" s="327">
        <v>2650</v>
      </c>
      <c r="L15" s="326">
        <v>10</v>
      </c>
    </row>
    <row r="16" spans="1:12" ht="15.75">
      <c r="A16" s="323">
        <v>1220</v>
      </c>
      <c r="B16" s="322">
        <v>90</v>
      </c>
      <c r="C16" s="324">
        <v>25064</v>
      </c>
      <c r="D16" s="322">
        <v>90</v>
      </c>
      <c r="E16" s="320">
        <v>5309</v>
      </c>
      <c r="F16" s="322">
        <v>90</v>
      </c>
      <c r="G16" s="325">
        <v>245</v>
      </c>
      <c r="H16" s="322">
        <v>11</v>
      </c>
      <c r="I16" s="325">
        <v>91</v>
      </c>
      <c r="J16" s="322">
        <v>11</v>
      </c>
      <c r="K16" s="323">
        <v>2740</v>
      </c>
      <c r="L16" s="322">
        <v>11</v>
      </c>
    </row>
    <row r="17" spans="1:12" ht="15.75">
      <c r="A17" s="327">
        <v>1222</v>
      </c>
      <c r="B17" s="326">
        <v>89</v>
      </c>
      <c r="C17" s="328">
        <v>25114</v>
      </c>
      <c r="D17" s="326">
        <v>89</v>
      </c>
      <c r="E17" s="320">
        <v>5329</v>
      </c>
      <c r="F17" s="326">
        <v>89</v>
      </c>
      <c r="G17" s="329">
        <v>250</v>
      </c>
      <c r="H17" s="326">
        <v>12</v>
      </c>
      <c r="I17" s="329">
        <v>92</v>
      </c>
      <c r="J17" s="326">
        <v>12</v>
      </c>
      <c r="K17" s="327">
        <v>2830</v>
      </c>
      <c r="L17" s="326">
        <v>12</v>
      </c>
    </row>
    <row r="18" spans="1:12" ht="15.75">
      <c r="A18" s="323">
        <v>1224</v>
      </c>
      <c r="B18" s="322">
        <v>88</v>
      </c>
      <c r="C18" s="324">
        <v>25164</v>
      </c>
      <c r="D18" s="322">
        <v>88</v>
      </c>
      <c r="E18" s="320">
        <v>5349</v>
      </c>
      <c r="F18" s="322">
        <v>88</v>
      </c>
      <c r="G18" s="325">
        <v>255</v>
      </c>
      <c r="H18" s="322">
        <v>13</v>
      </c>
      <c r="I18" s="325">
        <v>93</v>
      </c>
      <c r="J18" s="322">
        <v>13</v>
      </c>
      <c r="K18" s="323">
        <v>2920</v>
      </c>
      <c r="L18" s="322">
        <v>13</v>
      </c>
    </row>
    <row r="19" spans="1:12" ht="15.75">
      <c r="A19" s="327">
        <v>1226</v>
      </c>
      <c r="B19" s="326">
        <v>87</v>
      </c>
      <c r="C19" s="328">
        <v>25214</v>
      </c>
      <c r="D19" s="326">
        <v>87</v>
      </c>
      <c r="E19" s="320">
        <v>5369</v>
      </c>
      <c r="F19" s="326">
        <v>87</v>
      </c>
      <c r="G19" s="329">
        <v>260</v>
      </c>
      <c r="H19" s="326">
        <v>14</v>
      </c>
      <c r="I19" s="329">
        <v>94</v>
      </c>
      <c r="J19" s="326">
        <v>14</v>
      </c>
      <c r="K19" s="327">
        <v>3010</v>
      </c>
      <c r="L19" s="326">
        <v>14</v>
      </c>
    </row>
    <row r="20" spans="1:12" ht="15.75">
      <c r="A20" s="323">
        <v>1229</v>
      </c>
      <c r="B20" s="322">
        <v>86</v>
      </c>
      <c r="C20" s="324">
        <v>25264</v>
      </c>
      <c r="D20" s="322">
        <v>86</v>
      </c>
      <c r="E20" s="320">
        <v>5389</v>
      </c>
      <c r="F20" s="322">
        <v>86</v>
      </c>
      <c r="G20" s="325">
        <v>265</v>
      </c>
      <c r="H20" s="322">
        <v>15</v>
      </c>
      <c r="I20" s="325">
        <v>95</v>
      </c>
      <c r="J20" s="322">
        <v>15</v>
      </c>
      <c r="K20" s="323">
        <v>3100</v>
      </c>
      <c r="L20" s="322">
        <v>15</v>
      </c>
    </row>
    <row r="21" spans="1:12" ht="15.75">
      <c r="A21" s="327">
        <v>1232</v>
      </c>
      <c r="B21" s="326">
        <v>85</v>
      </c>
      <c r="C21" s="328">
        <v>25314</v>
      </c>
      <c r="D21" s="326">
        <v>85</v>
      </c>
      <c r="E21" s="320">
        <v>5409</v>
      </c>
      <c r="F21" s="326">
        <v>85</v>
      </c>
      <c r="G21" s="329">
        <v>270</v>
      </c>
      <c r="H21" s="326">
        <v>16</v>
      </c>
      <c r="I21" s="329">
        <v>96</v>
      </c>
      <c r="J21" s="326">
        <v>16</v>
      </c>
      <c r="K21" s="327">
        <v>3190</v>
      </c>
      <c r="L21" s="326">
        <v>16</v>
      </c>
    </row>
    <row r="22" spans="1:12" ht="15.75">
      <c r="A22" s="323">
        <v>1235</v>
      </c>
      <c r="B22" s="322">
        <v>84</v>
      </c>
      <c r="C22" s="324">
        <v>25364</v>
      </c>
      <c r="D22" s="322">
        <v>84</v>
      </c>
      <c r="E22" s="320">
        <v>5429</v>
      </c>
      <c r="F22" s="322">
        <v>84</v>
      </c>
      <c r="G22" s="325">
        <v>275</v>
      </c>
      <c r="H22" s="322">
        <v>17</v>
      </c>
      <c r="I22" s="325">
        <v>97</v>
      </c>
      <c r="J22" s="322">
        <v>17</v>
      </c>
      <c r="K22" s="323">
        <v>3280</v>
      </c>
      <c r="L22" s="322">
        <v>17</v>
      </c>
    </row>
    <row r="23" spans="1:12" ht="15.75">
      <c r="A23" s="327">
        <v>1238</v>
      </c>
      <c r="B23" s="326">
        <v>83</v>
      </c>
      <c r="C23" s="328">
        <v>25414</v>
      </c>
      <c r="D23" s="326">
        <v>83</v>
      </c>
      <c r="E23" s="320">
        <v>5449</v>
      </c>
      <c r="F23" s="326">
        <v>83</v>
      </c>
      <c r="G23" s="329">
        <v>280</v>
      </c>
      <c r="H23" s="326">
        <v>18</v>
      </c>
      <c r="I23" s="329">
        <v>98</v>
      </c>
      <c r="J23" s="326">
        <v>18</v>
      </c>
      <c r="K23" s="327">
        <v>3370</v>
      </c>
      <c r="L23" s="326">
        <v>18</v>
      </c>
    </row>
    <row r="24" spans="1:12" ht="15.75">
      <c r="A24" s="323">
        <v>1241</v>
      </c>
      <c r="B24" s="322">
        <v>82</v>
      </c>
      <c r="C24" s="324">
        <v>25464</v>
      </c>
      <c r="D24" s="322">
        <v>82</v>
      </c>
      <c r="E24" s="320">
        <v>5469</v>
      </c>
      <c r="F24" s="322">
        <v>82</v>
      </c>
      <c r="G24" s="325">
        <v>285</v>
      </c>
      <c r="H24" s="322">
        <v>19</v>
      </c>
      <c r="I24" s="325">
        <v>99</v>
      </c>
      <c r="J24" s="322">
        <v>19</v>
      </c>
      <c r="K24" s="323">
        <v>3460</v>
      </c>
      <c r="L24" s="322">
        <v>19</v>
      </c>
    </row>
    <row r="25" spans="1:12" ht="15.75">
      <c r="A25" s="327">
        <v>1244</v>
      </c>
      <c r="B25" s="326">
        <v>81</v>
      </c>
      <c r="C25" s="328">
        <v>25514</v>
      </c>
      <c r="D25" s="326">
        <v>81</v>
      </c>
      <c r="E25" s="320">
        <v>5489</v>
      </c>
      <c r="F25" s="326">
        <v>81</v>
      </c>
      <c r="G25" s="329">
        <v>290</v>
      </c>
      <c r="H25" s="326">
        <v>20</v>
      </c>
      <c r="I25" s="329">
        <v>100</v>
      </c>
      <c r="J25" s="326">
        <v>20</v>
      </c>
      <c r="K25" s="327">
        <v>3550</v>
      </c>
      <c r="L25" s="326">
        <v>20</v>
      </c>
    </row>
    <row r="26" spans="1:12" ht="15.75">
      <c r="A26" s="323">
        <v>1247</v>
      </c>
      <c r="B26" s="322">
        <v>80</v>
      </c>
      <c r="C26" s="324">
        <v>25564</v>
      </c>
      <c r="D26" s="322">
        <v>80</v>
      </c>
      <c r="E26" s="320">
        <v>5509</v>
      </c>
      <c r="F26" s="322">
        <v>80</v>
      </c>
      <c r="G26" s="325">
        <v>295</v>
      </c>
      <c r="H26" s="322">
        <v>21</v>
      </c>
      <c r="I26" s="325">
        <v>101</v>
      </c>
      <c r="J26" s="322">
        <v>21</v>
      </c>
      <c r="K26" s="323">
        <v>3630</v>
      </c>
      <c r="L26" s="322">
        <v>21</v>
      </c>
    </row>
    <row r="27" spans="1:12" ht="15.75">
      <c r="A27" s="327">
        <v>1250</v>
      </c>
      <c r="B27" s="326">
        <v>79</v>
      </c>
      <c r="C27" s="328">
        <v>25614</v>
      </c>
      <c r="D27" s="326">
        <v>79</v>
      </c>
      <c r="E27" s="320">
        <v>5529</v>
      </c>
      <c r="F27" s="326">
        <v>79</v>
      </c>
      <c r="G27" s="329">
        <v>300</v>
      </c>
      <c r="H27" s="326">
        <v>22</v>
      </c>
      <c r="I27" s="329">
        <v>102</v>
      </c>
      <c r="J27" s="326">
        <v>22</v>
      </c>
      <c r="K27" s="327">
        <v>3710</v>
      </c>
      <c r="L27" s="326">
        <v>22</v>
      </c>
    </row>
    <row r="28" spans="1:12" ht="15.75">
      <c r="A28" s="323">
        <v>1253</v>
      </c>
      <c r="B28" s="322">
        <v>78</v>
      </c>
      <c r="C28" s="324">
        <v>25664</v>
      </c>
      <c r="D28" s="322">
        <v>78</v>
      </c>
      <c r="E28" s="320">
        <v>5549</v>
      </c>
      <c r="F28" s="322">
        <v>78</v>
      </c>
      <c r="G28" s="325">
        <v>305</v>
      </c>
      <c r="H28" s="322">
        <v>23</v>
      </c>
      <c r="I28" s="325">
        <v>103</v>
      </c>
      <c r="J28" s="322">
        <v>23</v>
      </c>
      <c r="K28" s="323">
        <v>3790</v>
      </c>
      <c r="L28" s="322">
        <v>23</v>
      </c>
    </row>
    <row r="29" spans="1:12" ht="15.75">
      <c r="A29" s="327">
        <v>1256</v>
      </c>
      <c r="B29" s="326">
        <v>77</v>
      </c>
      <c r="C29" s="328">
        <v>25714</v>
      </c>
      <c r="D29" s="326">
        <v>77</v>
      </c>
      <c r="E29" s="320">
        <v>5569</v>
      </c>
      <c r="F29" s="326">
        <v>77</v>
      </c>
      <c r="G29" s="329">
        <v>310</v>
      </c>
      <c r="H29" s="326">
        <v>24</v>
      </c>
      <c r="I29" s="329">
        <v>104</v>
      </c>
      <c r="J29" s="326">
        <v>24</v>
      </c>
      <c r="K29" s="327">
        <v>3870</v>
      </c>
      <c r="L29" s="326">
        <v>24</v>
      </c>
    </row>
    <row r="30" spans="1:12" ht="15.75">
      <c r="A30" s="323">
        <v>1259</v>
      </c>
      <c r="B30" s="322">
        <v>76</v>
      </c>
      <c r="C30" s="324">
        <v>25764</v>
      </c>
      <c r="D30" s="322">
        <v>76</v>
      </c>
      <c r="E30" s="320">
        <v>5589</v>
      </c>
      <c r="F30" s="322">
        <v>76</v>
      </c>
      <c r="G30" s="325">
        <v>315</v>
      </c>
      <c r="H30" s="322">
        <v>25</v>
      </c>
      <c r="I30" s="325">
        <v>105</v>
      </c>
      <c r="J30" s="322">
        <v>25</v>
      </c>
      <c r="K30" s="323">
        <v>3950</v>
      </c>
      <c r="L30" s="322">
        <v>25</v>
      </c>
    </row>
    <row r="31" spans="1:12" ht="15.75">
      <c r="A31" s="327">
        <v>1262</v>
      </c>
      <c r="B31" s="326">
        <v>75</v>
      </c>
      <c r="C31" s="328">
        <v>25814</v>
      </c>
      <c r="D31" s="326">
        <v>75</v>
      </c>
      <c r="E31" s="320">
        <v>5609</v>
      </c>
      <c r="F31" s="326">
        <v>75</v>
      </c>
      <c r="G31" s="329">
        <v>320</v>
      </c>
      <c r="H31" s="326">
        <v>26</v>
      </c>
      <c r="I31" s="329">
        <v>106</v>
      </c>
      <c r="J31" s="326">
        <v>26</v>
      </c>
      <c r="K31" s="327">
        <v>4030</v>
      </c>
      <c r="L31" s="326">
        <v>26</v>
      </c>
    </row>
    <row r="32" spans="1:12" ht="15.75">
      <c r="A32" s="323">
        <v>1265</v>
      </c>
      <c r="B32" s="322">
        <v>74</v>
      </c>
      <c r="C32" s="324">
        <v>25864</v>
      </c>
      <c r="D32" s="322">
        <v>74</v>
      </c>
      <c r="E32" s="320">
        <v>5629</v>
      </c>
      <c r="F32" s="322">
        <v>74</v>
      </c>
      <c r="G32" s="325">
        <v>325</v>
      </c>
      <c r="H32" s="322">
        <v>27</v>
      </c>
      <c r="I32" s="325">
        <v>107</v>
      </c>
      <c r="J32" s="322">
        <v>27</v>
      </c>
      <c r="K32" s="323">
        <v>4110</v>
      </c>
      <c r="L32" s="322">
        <v>27</v>
      </c>
    </row>
    <row r="33" spans="1:12" ht="15.75">
      <c r="A33" s="327">
        <v>1268</v>
      </c>
      <c r="B33" s="326">
        <v>73</v>
      </c>
      <c r="C33" s="328">
        <v>25914</v>
      </c>
      <c r="D33" s="326">
        <v>73</v>
      </c>
      <c r="E33" s="320">
        <v>5649</v>
      </c>
      <c r="F33" s="326">
        <v>73</v>
      </c>
      <c r="G33" s="329">
        <v>330</v>
      </c>
      <c r="H33" s="326">
        <v>28</v>
      </c>
      <c r="I33" s="329">
        <v>108</v>
      </c>
      <c r="J33" s="326">
        <v>28</v>
      </c>
      <c r="K33" s="327">
        <v>4190</v>
      </c>
      <c r="L33" s="326">
        <v>28</v>
      </c>
    </row>
    <row r="34" spans="1:12" ht="15.75">
      <c r="A34" s="323">
        <v>1272</v>
      </c>
      <c r="B34" s="322">
        <v>72</v>
      </c>
      <c r="C34" s="324">
        <v>25964</v>
      </c>
      <c r="D34" s="322">
        <v>72</v>
      </c>
      <c r="E34" s="320">
        <v>5669</v>
      </c>
      <c r="F34" s="322">
        <v>72</v>
      </c>
      <c r="G34" s="325">
        <v>335</v>
      </c>
      <c r="H34" s="322">
        <v>29</v>
      </c>
      <c r="I34" s="325">
        <v>109</v>
      </c>
      <c r="J34" s="322">
        <v>29</v>
      </c>
      <c r="K34" s="323">
        <v>4270</v>
      </c>
      <c r="L34" s="322">
        <v>29</v>
      </c>
    </row>
    <row r="35" spans="1:12" ht="15.75">
      <c r="A35" s="327">
        <v>1276</v>
      </c>
      <c r="B35" s="326">
        <v>71</v>
      </c>
      <c r="C35" s="328">
        <v>30114</v>
      </c>
      <c r="D35" s="326">
        <v>71</v>
      </c>
      <c r="E35" s="320">
        <v>5689</v>
      </c>
      <c r="F35" s="326">
        <v>71</v>
      </c>
      <c r="G35" s="329">
        <v>340</v>
      </c>
      <c r="H35" s="326">
        <v>30</v>
      </c>
      <c r="I35" s="329">
        <v>110</v>
      </c>
      <c r="J35" s="326">
        <v>30</v>
      </c>
      <c r="K35" s="327">
        <v>4350</v>
      </c>
      <c r="L35" s="326">
        <v>30</v>
      </c>
    </row>
    <row r="36" spans="1:12" ht="15.75">
      <c r="A36" s="323">
        <v>1280</v>
      </c>
      <c r="B36" s="322">
        <v>70</v>
      </c>
      <c r="C36" s="324">
        <v>30164</v>
      </c>
      <c r="D36" s="322">
        <v>70</v>
      </c>
      <c r="E36" s="320">
        <v>5709</v>
      </c>
      <c r="F36" s="322">
        <v>70</v>
      </c>
      <c r="G36" s="325">
        <v>345</v>
      </c>
      <c r="H36" s="322">
        <v>31</v>
      </c>
      <c r="I36" s="325">
        <v>111</v>
      </c>
      <c r="J36" s="322">
        <v>31</v>
      </c>
      <c r="K36" s="323">
        <v>4430</v>
      </c>
      <c r="L36" s="322">
        <v>31</v>
      </c>
    </row>
    <row r="37" spans="1:12" ht="15.75">
      <c r="A37" s="327">
        <v>1284</v>
      </c>
      <c r="B37" s="326">
        <v>69</v>
      </c>
      <c r="C37" s="328">
        <v>30214</v>
      </c>
      <c r="D37" s="326">
        <v>69</v>
      </c>
      <c r="E37" s="320">
        <v>5729</v>
      </c>
      <c r="F37" s="326">
        <v>69</v>
      </c>
      <c r="G37" s="329">
        <v>350</v>
      </c>
      <c r="H37" s="326">
        <v>32</v>
      </c>
      <c r="I37" s="329">
        <v>112</v>
      </c>
      <c r="J37" s="326">
        <v>32</v>
      </c>
      <c r="K37" s="327">
        <v>4510</v>
      </c>
      <c r="L37" s="326">
        <v>32</v>
      </c>
    </row>
    <row r="38" spans="1:12" ht="15.75">
      <c r="A38" s="323">
        <v>1288</v>
      </c>
      <c r="B38" s="322">
        <v>68</v>
      </c>
      <c r="C38" s="324">
        <v>30264</v>
      </c>
      <c r="D38" s="322">
        <v>68</v>
      </c>
      <c r="E38" s="320">
        <v>5749</v>
      </c>
      <c r="F38" s="322">
        <v>68</v>
      </c>
      <c r="G38" s="325">
        <v>355</v>
      </c>
      <c r="H38" s="322">
        <v>33</v>
      </c>
      <c r="I38" s="325">
        <v>113</v>
      </c>
      <c r="J38" s="322">
        <v>33</v>
      </c>
      <c r="K38" s="323">
        <v>4590</v>
      </c>
      <c r="L38" s="322">
        <v>33</v>
      </c>
    </row>
    <row r="39" spans="1:12" ht="15.75">
      <c r="A39" s="327">
        <v>1292</v>
      </c>
      <c r="B39" s="326">
        <v>67</v>
      </c>
      <c r="C39" s="328">
        <v>30314</v>
      </c>
      <c r="D39" s="326">
        <v>67</v>
      </c>
      <c r="E39" s="320">
        <v>5769</v>
      </c>
      <c r="F39" s="326">
        <v>67</v>
      </c>
      <c r="G39" s="329">
        <v>360</v>
      </c>
      <c r="H39" s="326">
        <v>34</v>
      </c>
      <c r="I39" s="329">
        <v>114</v>
      </c>
      <c r="J39" s="326">
        <v>34</v>
      </c>
      <c r="K39" s="327">
        <v>4670</v>
      </c>
      <c r="L39" s="326">
        <v>34</v>
      </c>
    </row>
    <row r="40" spans="1:12" ht="15.75">
      <c r="A40" s="323">
        <v>1296</v>
      </c>
      <c r="B40" s="322">
        <v>66</v>
      </c>
      <c r="C40" s="324">
        <v>30364</v>
      </c>
      <c r="D40" s="322">
        <v>66</v>
      </c>
      <c r="E40" s="320">
        <v>5789</v>
      </c>
      <c r="F40" s="322">
        <v>66</v>
      </c>
      <c r="G40" s="325">
        <v>365</v>
      </c>
      <c r="H40" s="322">
        <v>35</v>
      </c>
      <c r="I40" s="325">
        <v>115</v>
      </c>
      <c r="J40" s="322">
        <v>35</v>
      </c>
      <c r="K40" s="323">
        <v>4750</v>
      </c>
      <c r="L40" s="322">
        <v>35</v>
      </c>
    </row>
    <row r="41" spans="1:12" ht="15.75">
      <c r="A41" s="327">
        <v>1300</v>
      </c>
      <c r="B41" s="326">
        <v>65</v>
      </c>
      <c r="C41" s="328">
        <v>30414</v>
      </c>
      <c r="D41" s="326">
        <v>65</v>
      </c>
      <c r="E41" s="320">
        <v>5809</v>
      </c>
      <c r="F41" s="326">
        <v>65</v>
      </c>
      <c r="G41" s="329">
        <v>370</v>
      </c>
      <c r="H41" s="326">
        <v>36</v>
      </c>
      <c r="I41" s="329">
        <v>116</v>
      </c>
      <c r="J41" s="326">
        <v>36</v>
      </c>
      <c r="K41" s="327">
        <v>4820</v>
      </c>
      <c r="L41" s="326">
        <v>36</v>
      </c>
    </row>
    <row r="42" spans="1:12" ht="15.75">
      <c r="A42" s="323">
        <v>1304</v>
      </c>
      <c r="B42" s="322">
        <v>64</v>
      </c>
      <c r="C42" s="324">
        <v>30464</v>
      </c>
      <c r="D42" s="322">
        <v>64</v>
      </c>
      <c r="E42" s="320">
        <v>5829</v>
      </c>
      <c r="F42" s="322">
        <v>64</v>
      </c>
      <c r="G42" s="325">
        <v>375</v>
      </c>
      <c r="H42" s="322">
        <v>37</v>
      </c>
      <c r="I42" s="325">
        <v>117</v>
      </c>
      <c r="J42" s="322">
        <v>37</v>
      </c>
      <c r="K42" s="323">
        <v>4890</v>
      </c>
      <c r="L42" s="322">
        <v>37</v>
      </c>
    </row>
    <row r="43" spans="1:12" ht="15.75">
      <c r="A43" s="327">
        <v>1308</v>
      </c>
      <c r="B43" s="326">
        <v>63</v>
      </c>
      <c r="C43" s="328">
        <v>30514</v>
      </c>
      <c r="D43" s="326">
        <v>63</v>
      </c>
      <c r="E43" s="320">
        <v>5849</v>
      </c>
      <c r="F43" s="326">
        <v>63</v>
      </c>
      <c r="G43" s="329">
        <v>380</v>
      </c>
      <c r="H43" s="326">
        <v>38</v>
      </c>
      <c r="I43" s="329">
        <v>118</v>
      </c>
      <c r="J43" s="326">
        <v>38</v>
      </c>
      <c r="K43" s="327">
        <v>4960</v>
      </c>
      <c r="L43" s="326">
        <v>38</v>
      </c>
    </row>
    <row r="44" spans="1:12" ht="15.75">
      <c r="A44" s="323">
        <v>1312</v>
      </c>
      <c r="B44" s="322">
        <v>62</v>
      </c>
      <c r="C44" s="324">
        <v>30564</v>
      </c>
      <c r="D44" s="322">
        <v>62</v>
      </c>
      <c r="E44" s="320">
        <v>5869</v>
      </c>
      <c r="F44" s="322">
        <v>62</v>
      </c>
      <c r="G44" s="325">
        <v>385</v>
      </c>
      <c r="H44" s="322">
        <v>39</v>
      </c>
      <c r="I44" s="325">
        <v>119</v>
      </c>
      <c r="J44" s="322">
        <v>39</v>
      </c>
      <c r="K44" s="323">
        <v>5030</v>
      </c>
      <c r="L44" s="322">
        <v>39</v>
      </c>
    </row>
    <row r="45" spans="1:12" ht="15.75">
      <c r="A45" s="327">
        <v>1317</v>
      </c>
      <c r="B45" s="326">
        <v>61</v>
      </c>
      <c r="C45" s="328">
        <v>30614</v>
      </c>
      <c r="D45" s="326">
        <v>61</v>
      </c>
      <c r="E45" s="320">
        <v>5889</v>
      </c>
      <c r="F45" s="326">
        <v>61</v>
      </c>
      <c r="G45" s="329">
        <v>390</v>
      </c>
      <c r="H45" s="326">
        <v>40</v>
      </c>
      <c r="I45" s="329">
        <v>120</v>
      </c>
      <c r="J45" s="326">
        <v>40</v>
      </c>
      <c r="K45" s="327">
        <v>5100</v>
      </c>
      <c r="L45" s="326">
        <v>40</v>
      </c>
    </row>
    <row r="46" spans="1:12" ht="15.75">
      <c r="A46" s="323">
        <v>1322</v>
      </c>
      <c r="B46" s="322">
        <v>60</v>
      </c>
      <c r="C46" s="324">
        <v>30664</v>
      </c>
      <c r="D46" s="322">
        <v>60</v>
      </c>
      <c r="E46" s="320">
        <v>5909</v>
      </c>
      <c r="F46" s="322">
        <v>60</v>
      </c>
      <c r="G46" s="325">
        <v>395</v>
      </c>
      <c r="H46" s="322">
        <v>41</v>
      </c>
      <c r="I46" s="325">
        <v>121</v>
      </c>
      <c r="J46" s="322">
        <v>41</v>
      </c>
      <c r="K46" s="323">
        <v>5170</v>
      </c>
      <c r="L46" s="322">
        <v>41</v>
      </c>
    </row>
    <row r="47" spans="1:12" ht="15.75">
      <c r="A47" s="327">
        <v>1327</v>
      </c>
      <c r="B47" s="326">
        <v>59</v>
      </c>
      <c r="C47" s="328">
        <v>30714</v>
      </c>
      <c r="D47" s="326">
        <v>59</v>
      </c>
      <c r="E47" s="320">
        <v>5929</v>
      </c>
      <c r="F47" s="326">
        <v>59</v>
      </c>
      <c r="G47" s="329">
        <v>400</v>
      </c>
      <c r="H47" s="326">
        <v>42</v>
      </c>
      <c r="I47" s="329">
        <v>122</v>
      </c>
      <c r="J47" s="326">
        <v>42</v>
      </c>
      <c r="K47" s="327">
        <v>5240</v>
      </c>
      <c r="L47" s="326">
        <v>42</v>
      </c>
    </row>
    <row r="48" spans="1:12" ht="15.75">
      <c r="A48" s="323">
        <v>1332</v>
      </c>
      <c r="B48" s="322">
        <v>58</v>
      </c>
      <c r="C48" s="324">
        <v>30764</v>
      </c>
      <c r="D48" s="322">
        <v>58</v>
      </c>
      <c r="E48" s="320">
        <v>5949</v>
      </c>
      <c r="F48" s="322">
        <v>58</v>
      </c>
      <c r="G48" s="325">
        <v>405</v>
      </c>
      <c r="H48" s="322">
        <v>43</v>
      </c>
      <c r="I48" s="325">
        <v>123</v>
      </c>
      <c r="J48" s="322">
        <v>43</v>
      </c>
      <c r="K48" s="323">
        <v>5310</v>
      </c>
      <c r="L48" s="322">
        <v>43</v>
      </c>
    </row>
    <row r="49" spans="1:12" ht="15.75">
      <c r="A49" s="327">
        <v>1337</v>
      </c>
      <c r="B49" s="326">
        <v>57</v>
      </c>
      <c r="C49" s="328">
        <v>30814</v>
      </c>
      <c r="D49" s="326">
        <v>57</v>
      </c>
      <c r="E49" s="320">
        <v>5969</v>
      </c>
      <c r="F49" s="326">
        <v>57</v>
      </c>
      <c r="G49" s="329">
        <v>410</v>
      </c>
      <c r="H49" s="326">
        <v>44</v>
      </c>
      <c r="I49" s="329">
        <v>124</v>
      </c>
      <c r="J49" s="326">
        <v>44</v>
      </c>
      <c r="K49" s="327">
        <v>5380</v>
      </c>
      <c r="L49" s="326">
        <v>44</v>
      </c>
    </row>
    <row r="50" spans="1:12" ht="15.75">
      <c r="A50" s="323">
        <v>1342</v>
      </c>
      <c r="B50" s="322">
        <v>56</v>
      </c>
      <c r="C50" s="324">
        <v>30864</v>
      </c>
      <c r="D50" s="322">
        <v>56</v>
      </c>
      <c r="E50" s="330">
        <v>5989</v>
      </c>
      <c r="F50" s="322">
        <v>56</v>
      </c>
      <c r="G50" s="325">
        <v>415</v>
      </c>
      <c r="H50" s="322">
        <v>45</v>
      </c>
      <c r="I50" s="325">
        <v>125</v>
      </c>
      <c r="J50" s="322">
        <v>45</v>
      </c>
      <c r="K50" s="323">
        <v>5450</v>
      </c>
      <c r="L50" s="322">
        <v>45</v>
      </c>
    </row>
    <row r="51" spans="1:12" ht="15.75">
      <c r="A51" s="327">
        <v>1347</v>
      </c>
      <c r="B51" s="326">
        <v>55</v>
      </c>
      <c r="C51" s="328">
        <v>30914</v>
      </c>
      <c r="D51" s="326">
        <v>55</v>
      </c>
      <c r="E51" s="330">
        <v>10019</v>
      </c>
      <c r="F51" s="326">
        <v>55</v>
      </c>
      <c r="G51" s="329">
        <v>420</v>
      </c>
      <c r="H51" s="326">
        <v>46</v>
      </c>
      <c r="I51" s="329">
        <v>126</v>
      </c>
      <c r="J51" s="326">
        <v>46</v>
      </c>
      <c r="K51" s="327">
        <v>5520</v>
      </c>
      <c r="L51" s="326">
        <v>46</v>
      </c>
    </row>
    <row r="52" spans="1:12" ht="15.75">
      <c r="A52" s="323">
        <v>1352</v>
      </c>
      <c r="B52" s="322">
        <v>54</v>
      </c>
      <c r="C52" s="324">
        <v>30964</v>
      </c>
      <c r="D52" s="322">
        <v>54</v>
      </c>
      <c r="E52" s="330">
        <v>10049</v>
      </c>
      <c r="F52" s="322">
        <v>54</v>
      </c>
      <c r="G52" s="325">
        <v>425</v>
      </c>
      <c r="H52" s="322">
        <v>47</v>
      </c>
      <c r="I52" s="325">
        <v>127</v>
      </c>
      <c r="J52" s="322">
        <v>47</v>
      </c>
      <c r="K52" s="323">
        <v>5590</v>
      </c>
      <c r="L52" s="322">
        <v>47</v>
      </c>
    </row>
    <row r="53" spans="1:12" ht="15.75">
      <c r="A53" s="327">
        <v>1357</v>
      </c>
      <c r="B53" s="326">
        <v>53</v>
      </c>
      <c r="C53" s="328">
        <v>31014</v>
      </c>
      <c r="D53" s="326">
        <v>53</v>
      </c>
      <c r="E53" s="330">
        <v>10079</v>
      </c>
      <c r="F53" s="326">
        <v>53</v>
      </c>
      <c r="G53" s="329">
        <v>430</v>
      </c>
      <c r="H53" s="326">
        <v>48</v>
      </c>
      <c r="I53" s="329">
        <v>128</v>
      </c>
      <c r="J53" s="326">
        <v>48</v>
      </c>
      <c r="K53" s="327">
        <v>5660</v>
      </c>
      <c r="L53" s="326">
        <v>48</v>
      </c>
    </row>
    <row r="54" spans="1:12" ht="15.75">
      <c r="A54" s="323">
        <v>1364</v>
      </c>
      <c r="B54" s="322">
        <v>52</v>
      </c>
      <c r="C54" s="324">
        <v>31064</v>
      </c>
      <c r="D54" s="322">
        <v>52</v>
      </c>
      <c r="E54" s="330">
        <v>10109</v>
      </c>
      <c r="F54" s="322">
        <v>52</v>
      </c>
      <c r="G54" s="325">
        <v>435</v>
      </c>
      <c r="H54" s="322">
        <v>49</v>
      </c>
      <c r="I54" s="325">
        <v>129</v>
      </c>
      <c r="J54" s="322">
        <v>49</v>
      </c>
      <c r="K54" s="323">
        <v>5730</v>
      </c>
      <c r="L54" s="322">
        <v>49</v>
      </c>
    </row>
    <row r="55" spans="1:12" ht="15.75">
      <c r="A55" s="327">
        <v>1371</v>
      </c>
      <c r="B55" s="326">
        <v>51</v>
      </c>
      <c r="C55" s="328">
        <v>31114</v>
      </c>
      <c r="D55" s="326">
        <v>51</v>
      </c>
      <c r="E55" s="330">
        <v>10139</v>
      </c>
      <c r="F55" s="326">
        <v>51</v>
      </c>
      <c r="G55" s="329">
        <v>439</v>
      </c>
      <c r="H55" s="326">
        <v>50</v>
      </c>
      <c r="I55" s="329">
        <v>130</v>
      </c>
      <c r="J55" s="326">
        <v>50</v>
      </c>
      <c r="K55" s="327">
        <v>5800</v>
      </c>
      <c r="L55" s="326">
        <v>50</v>
      </c>
    </row>
    <row r="56" spans="1:12" ht="15.75">
      <c r="A56" s="323">
        <v>1378</v>
      </c>
      <c r="B56" s="322">
        <v>50</v>
      </c>
      <c r="C56" s="324">
        <v>31214</v>
      </c>
      <c r="D56" s="322">
        <v>50</v>
      </c>
      <c r="E56" s="330">
        <v>10169</v>
      </c>
      <c r="F56" s="322">
        <v>50</v>
      </c>
      <c r="G56" s="325">
        <v>443</v>
      </c>
      <c r="H56" s="322">
        <v>51</v>
      </c>
      <c r="I56" s="325">
        <v>131</v>
      </c>
      <c r="J56" s="322">
        <v>51</v>
      </c>
      <c r="K56" s="323">
        <v>5860</v>
      </c>
      <c r="L56" s="322">
        <v>51</v>
      </c>
    </row>
    <row r="57" spans="1:12" ht="15.75">
      <c r="A57" s="327">
        <v>1385</v>
      </c>
      <c r="B57" s="326">
        <v>49</v>
      </c>
      <c r="C57" s="328">
        <v>31314</v>
      </c>
      <c r="D57" s="326">
        <v>49</v>
      </c>
      <c r="E57" s="330">
        <v>10199</v>
      </c>
      <c r="F57" s="326">
        <v>49</v>
      </c>
      <c r="G57" s="329">
        <v>447</v>
      </c>
      <c r="H57" s="326">
        <v>52</v>
      </c>
      <c r="I57" s="329">
        <v>132</v>
      </c>
      <c r="J57" s="326">
        <v>52</v>
      </c>
      <c r="K57" s="327">
        <v>5920</v>
      </c>
      <c r="L57" s="326">
        <v>52</v>
      </c>
    </row>
    <row r="58" spans="1:12" ht="15.75">
      <c r="A58" s="323">
        <v>1392</v>
      </c>
      <c r="B58" s="322">
        <v>48</v>
      </c>
      <c r="C58" s="324">
        <v>31414</v>
      </c>
      <c r="D58" s="322">
        <v>48</v>
      </c>
      <c r="E58" s="330">
        <v>10229</v>
      </c>
      <c r="F58" s="322">
        <v>48</v>
      </c>
      <c r="G58" s="325">
        <v>451</v>
      </c>
      <c r="H58" s="322">
        <v>53</v>
      </c>
      <c r="I58" s="325">
        <v>133</v>
      </c>
      <c r="J58" s="322">
        <v>53</v>
      </c>
      <c r="K58" s="323">
        <v>5980</v>
      </c>
      <c r="L58" s="322">
        <v>53</v>
      </c>
    </row>
    <row r="59" spans="1:12" ht="15.75">
      <c r="A59" s="327">
        <v>1399</v>
      </c>
      <c r="B59" s="326">
        <v>47</v>
      </c>
      <c r="C59" s="328">
        <v>31514</v>
      </c>
      <c r="D59" s="326">
        <v>47</v>
      </c>
      <c r="E59" s="330">
        <v>10259</v>
      </c>
      <c r="F59" s="326">
        <v>47</v>
      </c>
      <c r="G59" s="329">
        <v>455</v>
      </c>
      <c r="H59" s="326">
        <v>54</v>
      </c>
      <c r="I59" s="329">
        <v>134</v>
      </c>
      <c r="J59" s="326">
        <v>54</v>
      </c>
      <c r="K59" s="327">
        <v>6040</v>
      </c>
      <c r="L59" s="326">
        <v>54</v>
      </c>
    </row>
    <row r="60" spans="1:12" ht="15.75">
      <c r="A60" s="323">
        <v>1406</v>
      </c>
      <c r="B60" s="322">
        <v>46</v>
      </c>
      <c r="C60" s="324">
        <v>31614</v>
      </c>
      <c r="D60" s="322">
        <v>46</v>
      </c>
      <c r="E60" s="330">
        <v>10289</v>
      </c>
      <c r="F60" s="322">
        <v>46</v>
      </c>
      <c r="G60" s="325">
        <v>459</v>
      </c>
      <c r="H60" s="322">
        <v>55</v>
      </c>
      <c r="I60" s="325">
        <v>135</v>
      </c>
      <c r="J60" s="322">
        <v>55</v>
      </c>
      <c r="K60" s="323">
        <v>6100</v>
      </c>
      <c r="L60" s="322">
        <v>55</v>
      </c>
    </row>
    <row r="61" spans="1:12" ht="15.75">
      <c r="A61" s="327">
        <v>1416</v>
      </c>
      <c r="B61" s="326">
        <v>45</v>
      </c>
      <c r="C61" s="328">
        <v>31714</v>
      </c>
      <c r="D61" s="326">
        <v>45</v>
      </c>
      <c r="E61" s="330">
        <v>10319</v>
      </c>
      <c r="F61" s="326">
        <v>45</v>
      </c>
      <c r="G61" s="329">
        <v>463</v>
      </c>
      <c r="H61" s="326">
        <v>56</v>
      </c>
      <c r="I61" s="329">
        <v>136</v>
      </c>
      <c r="J61" s="326">
        <v>56</v>
      </c>
      <c r="K61" s="327">
        <v>6160</v>
      </c>
      <c r="L61" s="326">
        <v>56</v>
      </c>
    </row>
    <row r="62" spans="1:12" ht="15.75">
      <c r="A62" s="323">
        <v>1426</v>
      </c>
      <c r="B62" s="322">
        <v>44</v>
      </c>
      <c r="C62" s="324">
        <v>31814</v>
      </c>
      <c r="D62" s="322">
        <v>44</v>
      </c>
      <c r="E62" s="330">
        <v>10349</v>
      </c>
      <c r="F62" s="322">
        <v>44</v>
      </c>
      <c r="G62" s="325">
        <v>467</v>
      </c>
      <c r="H62" s="322">
        <v>57</v>
      </c>
      <c r="I62" s="325">
        <v>137</v>
      </c>
      <c r="J62" s="322">
        <v>57</v>
      </c>
      <c r="K62" s="323">
        <v>6220</v>
      </c>
      <c r="L62" s="322">
        <v>57</v>
      </c>
    </row>
    <row r="63" spans="1:12" ht="15.75">
      <c r="A63" s="327">
        <v>1436</v>
      </c>
      <c r="B63" s="326">
        <v>43</v>
      </c>
      <c r="C63" s="328">
        <v>31914</v>
      </c>
      <c r="D63" s="326">
        <v>43</v>
      </c>
      <c r="E63" s="330">
        <v>10379</v>
      </c>
      <c r="F63" s="326">
        <v>43</v>
      </c>
      <c r="G63" s="329">
        <v>471</v>
      </c>
      <c r="H63" s="326">
        <v>58</v>
      </c>
      <c r="I63" s="329">
        <v>138</v>
      </c>
      <c r="J63" s="326">
        <v>58</v>
      </c>
      <c r="K63" s="327">
        <v>6280</v>
      </c>
      <c r="L63" s="326">
        <v>58</v>
      </c>
    </row>
    <row r="64" spans="1:12" ht="15.75">
      <c r="A64" s="323">
        <v>1446</v>
      </c>
      <c r="B64" s="322">
        <v>42</v>
      </c>
      <c r="C64" s="324">
        <v>32014</v>
      </c>
      <c r="D64" s="322">
        <v>42</v>
      </c>
      <c r="E64" s="330">
        <v>10409</v>
      </c>
      <c r="F64" s="322">
        <v>42</v>
      </c>
      <c r="G64" s="325">
        <v>475</v>
      </c>
      <c r="H64" s="322">
        <v>59</v>
      </c>
      <c r="I64" s="325">
        <v>139</v>
      </c>
      <c r="J64" s="322">
        <v>59</v>
      </c>
      <c r="K64" s="323">
        <v>6340</v>
      </c>
      <c r="L64" s="322">
        <v>59</v>
      </c>
    </row>
    <row r="65" spans="1:12" ht="15.75">
      <c r="A65" s="327">
        <v>1456</v>
      </c>
      <c r="B65" s="326">
        <v>41</v>
      </c>
      <c r="C65" s="328">
        <v>32114</v>
      </c>
      <c r="D65" s="326">
        <v>41</v>
      </c>
      <c r="E65" s="330">
        <v>10439</v>
      </c>
      <c r="F65" s="326">
        <v>41</v>
      </c>
      <c r="G65" s="329">
        <v>479</v>
      </c>
      <c r="H65" s="326">
        <v>60</v>
      </c>
      <c r="I65" s="329">
        <v>140</v>
      </c>
      <c r="J65" s="326">
        <v>60</v>
      </c>
      <c r="K65" s="327">
        <v>6400</v>
      </c>
      <c r="L65" s="326">
        <v>60</v>
      </c>
    </row>
    <row r="66" spans="1:12" ht="15.75">
      <c r="A66" s="323">
        <v>1466</v>
      </c>
      <c r="B66" s="322">
        <v>40</v>
      </c>
      <c r="C66" s="324">
        <v>32214</v>
      </c>
      <c r="D66" s="322">
        <v>40</v>
      </c>
      <c r="E66" s="330">
        <v>10469</v>
      </c>
      <c r="F66" s="322">
        <v>40</v>
      </c>
      <c r="G66" s="325">
        <v>483</v>
      </c>
      <c r="H66" s="322">
        <v>61</v>
      </c>
      <c r="I66" s="325">
        <v>141</v>
      </c>
      <c r="J66" s="322">
        <v>61</v>
      </c>
      <c r="K66" s="323">
        <v>6460</v>
      </c>
      <c r="L66" s="322">
        <v>61</v>
      </c>
    </row>
    <row r="67" spans="1:12" ht="15.75">
      <c r="A67" s="327">
        <v>1476</v>
      </c>
      <c r="B67" s="326">
        <v>39</v>
      </c>
      <c r="C67" s="328">
        <v>32364</v>
      </c>
      <c r="D67" s="326">
        <v>39</v>
      </c>
      <c r="E67" s="330">
        <v>10499</v>
      </c>
      <c r="F67" s="326">
        <v>39</v>
      </c>
      <c r="G67" s="329">
        <v>487</v>
      </c>
      <c r="H67" s="326">
        <v>62</v>
      </c>
      <c r="I67" s="329">
        <v>142</v>
      </c>
      <c r="J67" s="326">
        <v>62</v>
      </c>
      <c r="K67" s="327">
        <v>6520</v>
      </c>
      <c r="L67" s="326">
        <v>62</v>
      </c>
    </row>
    <row r="68" spans="1:12" ht="15.75">
      <c r="A68" s="323">
        <v>1492</v>
      </c>
      <c r="B68" s="322">
        <v>38</v>
      </c>
      <c r="C68" s="324">
        <v>32514</v>
      </c>
      <c r="D68" s="322">
        <v>38</v>
      </c>
      <c r="E68" s="330">
        <v>10529</v>
      </c>
      <c r="F68" s="322">
        <v>38</v>
      </c>
      <c r="G68" s="325">
        <v>491</v>
      </c>
      <c r="H68" s="322">
        <v>63</v>
      </c>
      <c r="I68" s="325">
        <v>143</v>
      </c>
      <c r="J68" s="322">
        <v>63</v>
      </c>
      <c r="K68" s="323">
        <v>6580</v>
      </c>
      <c r="L68" s="322">
        <v>63</v>
      </c>
    </row>
    <row r="69" spans="1:12" ht="15.75">
      <c r="A69" s="327">
        <v>1508</v>
      </c>
      <c r="B69" s="326">
        <v>37</v>
      </c>
      <c r="C69" s="328">
        <v>32664</v>
      </c>
      <c r="D69" s="326">
        <v>37</v>
      </c>
      <c r="E69" s="330">
        <v>10559</v>
      </c>
      <c r="F69" s="326">
        <v>37</v>
      </c>
      <c r="G69" s="329">
        <v>495</v>
      </c>
      <c r="H69" s="326">
        <v>64</v>
      </c>
      <c r="I69" s="329">
        <v>144</v>
      </c>
      <c r="J69" s="326">
        <v>64</v>
      </c>
      <c r="K69" s="327">
        <v>6640</v>
      </c>
      <c r="L69" s="326">
        <v>64</v>
      </c>
    </row>
    <row r="70" spans="1:12" ht="15.75">
      <c r="A70" s="323">
        <v>1524</v>
      </c>
      <c r="B70" s="322">
        <v>36</v>
      </c>
      <c r="C70" s="324">
        <v>32814</v>
      </c>
      <c r="D70" s="322">
        <v>36</v>
      </c>
      <c r="E70" s="330">
        <v>10589</v>
      </c>
      <c r="F70" s="322">
        <v>36</v>
      </c>
      <c r="G70" s="325">
        <v>499</v>
      </c>
      <c r="H70" s="322">
        <v>65</v>
      </c>
      <c r="I70" s="325">
        <v>145</v>
      </c>
      <c r="J70" s="322">
        <v>65</v>
      </c>
      <c r="K70" s="323">
        <v>6700</v>
      </c>
      <c r="L70" s="322">
        <v>65</v>
      </c>
    </row>
    <row r="71" spans="1:12" ht="15.75">
      <c r="A71" s="327">
        <v>1540</v>
      </c>
      <c r="B71" s="326">
        <v>35</v>
      </c>
      <c r="C71" s="328">
        <v>32964</v>
      </c>
      <c r="D71" s="326">
        <v>35</v>
      </c>
      <c r="E71" s="330">
        <v>10619</v>
      </c>
      <c r="F71" s="326">
        <v>35</v>
      </c>
      <c r="G71" s="329">
        <v>503</v>
      </c>
      <c r="H71" s="326">
        <v>66</v>
      </c>
      <c r="I71" s="329">
        <v>146</v>
      </c>
      <c r="J71" s="326">
        <v>66</v>
      </c>
      <c r="K71" s="327">
        <v>6750</v>
      </c>
      <c r="L71" s="326">
        <v>66</v>
      </c>
    </row>
    <row r="72" spans="1:12" ht="15.75">
      <c r="A72" s="323">
        <v>1556</v>
      </c>
      <c r="B72" s="322">
        <v>34</v>
      </c>
      <c r="C72" s="324">
        <v>33114</v>
      </c>
      <c r="D72" s="322">
        <v>34</v>
      </c>
      <c r="E72" s="330">
        <v>10649</v>
      </c>
      <c r="F72" s="322">
        <v>34</v>
      </c>
      <c r="G72" s="325">
        <v>507</v>
      </c>
      <c r="H72" s="322">
        <v>67</v>
      </c>
      <c r="I72" s="325">
        <v>147</v>
      </c>
      <c r="J72" s="322">
        <v>67</v>
      </c>
      <c r="K72" s="323">
        <v>6800</v>
      </c>
      <c r="L72" s="322">
        <v>67</v>
      </c>
    </row>
    <row r="73" spans="1:12" ht="15.75">
      <c r="A73" s="327">
        <v>1572</v>
      </c>
      <c r="B73" s="326">
        <v>33</v>
      </c>
      <c r="C73" s="328">
        <v>33264</v>
      </c>
      <c r="D73" s="326">
        <v>33</v>
      </c>
      <c r="E73" s="330">
        <v>10679</v>
      </c>
      <c r="F73" s="326">
        <v>33</v>
      </c>
      <c r="G73" s="329">
        <v>511</v>
      </c>
      <c r="H73" s="326">
        <v>68</v>
      </c>
      <c r="I73" s="329">
        <v>148</v>
      </c>
      <c r="J73" s="326">
        <v>68</v>
      </c>
      <c r="K73" s="327">
        <v>6850</v>
      </c>
      <c r="L73" s="326">
        <v>68</v>
      </c>
    </row>
    <row r="74" spans="1:12" ht="15.75">
      <c r="A74" s="323">
        <v>1588</v>
      </c>
      <c r="B74" s="322">
        <v>32</v>
      </c>
      <c r="C74" s="324">
        <v>33414</v>
      </c>
      <c r="D74" s="322">
        <v>32</v>
      </c>
      <c r="E74" s="330">
        <v>10709</v>
      </c>
      <c r="F74" s="322">
        <v>32</v>
      </c>
      <c r="G74" s="325">
        <v>515</v>
      </c>
      <c r="H74" s="322">
        <v>69</v>
      </c>
      <c r="I74" s="325">
        <v>149</v>
      </c>
      <c r="J74" s="322">
        <v>69</v>
      </c>
      <c r="K74" s="323">
        <v>6900</v>
      </c>
      <c r="L74" s="322">
        <v>69</v>
      </c>
    </row>
    <row r="75" spans="1:12" ht="15.75">
      <c r="A75" s="327">
        <v>1604</v>
      </c>
      <c r="B75" s="326">
        <v>31</v>
      </c>
      <c r="C75" s="328">
        <v>33564</v>
      </c>
      <c r="D75" s="326">
        <v>31</v>
      </c>
      <c r="E75" s="330">
        <v>10739</v>
      </c>
      <c r="F75" s="326">
        <v>31</v>
      </c>
      <c r="G75" s="329">
        <v>519</v>
      </c>
      <c r="H75" s="326">
        <v>70</v>
      </c>
      <c r="I75" s="329">
        <v>150</v>
      </c>
      <c r="J75" s="326">
        <v>70</v>
      </c>
      <c r="K75" s="327">
        <v>6950</v>
      </c>
      <c r="L75" s="326">
        <v>70</v>
      </c>
    </row>
    <row r="76" spans="1:12" ht="15.75">
      <c r="A76" s="323">
        <v>1620</v>
      </c>
      <c r="B76" s="322">
        <v>30</v>
      </c>
      <c r="C76" s="324">
        <v>33714</v>
      </c>
      <c r="D76" s="322">
        <v>30</v>
      </c>
      <c r="E76" s="330">
        <v>10769</v>
      </c>
      <c r="F76" s="322">
        <v>30</v>
      </c>
      <c r="G76" s="325">
        <v>523</v>
      </c>
      <c r="H76" s="322">
        <v>71</v>
      </c>
      <c r="I76" s="325">
        <v>151</v>
      </c>
      <c r="J76" s="322">
        <v>71</v>
      </c>
      <c r="K76" s="323">
        <v>7000</v>
      </c>
      <c r="L76" s="322">
        <v>71</v>
      </c>
    </row>
    <row r="77" spans="1:12" ht="15.75">
      <c r="A77" s="327">
        <v>1636</v>
      </c>
      <c r="B77" s="326">
        <v>29</v>
      </c>
      <c r="C77" s="328">
        <v>33914</v>
      </c>
      <c r="D77" s="326">
        <v>29</v>
      </c>
      <c r="E77" s="330">
        <v>10799</v>
      </c>
      <c r="F77" s="326">
        <v>29</v>
      </c>
      <c r="G77" s="329">
        <v>526</v>
      </c>
      <c r="H77" s="326">
        <v>72</v>
      </c>
      <c r="I77" s="329">
        <v>152</v>
      </c>
      <c r="J77" s="326">
        <v>72</v>
      </c>
      <c r="K77" s="327">
        <v>7050</v>
      </c>
      <c r="L77" s="326">
        <v>72</v>
      </c>
    </row>
    <row r="78" spans="1:12" ht="15.75">
      <c r="A78" s="323">
        <v>1652</v>
      </c>
      <c r="B78" s="322">
        <v>28</v>
      </c>
      <c r="C78" s="324">
        <v>34114</v>
      </c>
      <c r="D78" s="322">
        <v>28</v>
      </c>
      <c r="E78" s="330">
        <v>10829</v>
      </c>
      <c r="F78" s="322">
        <v>28</v>
      </c>
      <c r="G78" s="325">
        <v>529</v>
      </c>
      <c r="H78" s="322">
        <v>73</v>
      </c>
      <c r="I78" s="325">
        <v>153</v>
      </c>
      <c r="J78" s="322">
        <v>73</v>
      </c>
      <c r="K78" s="323">
        <v>7100</v>
      </c>
      <c r="L78" s="322">
        <v>73</v>
      </c>
    </row>
    <row r="79" spans="1:12" ht="15.75">
      <c r="A79" s="327">
        <v>1668</v>
      </c>
      <c r="B79" s="326">
        <v>27</v>
      </c>
      <c r="C79" s="328">
        <v>34314</v>
      </c>
      <c r="D79" s="326">
        <v>27</v>
      </c>
      <c r="E79" s="330">
        <v>10859</v>
      </c>
      <c r="F79" s="326">
        <v>27</v>
      </c>
      <c r="G79" s="329">
        <v>532</v>
      </c>
      <c r="H79" s="326">
        <v>74</v>
      </c>
      <c r="I79" s="329">
        <v>154</v>
      </c>
      <c r="J79" s="326">
        <v>74</v>
      </c>
      <c r="K79" s="327">
        <v>7150</v>
      </c>
      <c r="L79" s="326">
        <v>74</v>
      </c>
    </row>
    <row r="80" spans="1:12" ht="15.75">
      <c r="A80" s="323">
        <v>1684</v>
      </c>
      <c r="B80" s="322">
        <v>26</v>
      </c>
      <c r="C80" s="324">
        <v>34514</v>
      </c>
      <c r="D80" s="322">
        <v>26</v>
      </c>
      <c r="E80" s="330">
        <v>10889</v>
      </c>
      <c r="F80" s="322">
        <v>26</v>
      </c>
      <c r="G80" s="325">
        <v>535</v>
      </c>
      <c r="H80" s="322">
        <v>75</v>
      </c>
      <c r="I80" s="325">
        <v>155</v>
      </c>
      <c r="J80" s="322">
        <v>75</v>
      </c>
      <c r="K80" s="323">
        <v>7200</v>
      </c>
      <c r="L80" s="322">
        <v>75</v>
      </c>
    </row>
    <row r="81" spans="1:12" ht="15.75">
      <c r="A81" s="327">
        <v>1700</v>
      </c>
      <c r="B81" s="326">
        <v>25</v>
      </c>
      <c r="C81" s="328">
        <v>34714</v>
      </c>
      <c r="D81" s="326">
        <v>25</v>
      </c>
      <c r="E81" s="330">
        <v>10919</v>
      </c>
      <c r="F81" s="326">
        <v>25</v>
      </c>
      <c r="G81" s="329">
        <v>538</v>
      </c>
      <c r="H81" s="326">
        <v>76</v>
      </c>
      <c r="I81" s="329">
        <v>156</v>
      </c>
      <c r="J81" s="326">
        <v>76</v>
      </c>
      <c r="K81" s="327">
        <v>7250</v>
      </c>
      <c r="L81" s="326">
        <v>76</v>
      </c>
    </row>
    <row r="82" spans="1:12" ht="15.75">
      <c r="A82" s="323">
        <v>1716</v>
      </c>
      <c r="B82" s="322">
        <v>24</v>
      </c>
      <c r="C82" s="324">
        <v>34914</v>
      </c>
      <c r="D82" s="322">
        <v>24</v>
      </c>
      <c r="E82" s="330">
        <v>10949</v>
      </c>
      <c r="F82" s="322">
        <v>24</v>
      </c>
      <c r="G82" s="325">
        <v>541</v>
      </c>
      <c r="H82" s="322">
        <v>77</v>
      </c>
      <c r="I82" s="325">
        <v>157</v>
      </c>
      <c r="J82" s="322">
        <v>77</v>
      </c>
      <c r="K82" s="323">
        <v>7300</v>
      </c>
      <c r="L82" s="322">
        <v>77</v>
      </c>
    </row>
    <row r="83" spans="1:12" ht="15.75">
      <c r="A83" s="327">
        <v>1732</v>
      </c>
      <c r="B83" s="326">
        <v>23</v>
      </c>
      <c r="C83" s="328">
        <v>35114</v>
      </c>
      <c r="D83" s="326">
        <v>23</v>
      </c>
      <c r="E83" s="330">
        <v>10979</v>
      </c>
      <c r="F83" s="326">
        <v>23</v>
      </c>
      <c r="G83" s="329">
        <v>544</v>
      </c>
      <c r="H83" s="326">
        <v>78</v>
      </c>
      <c r="I83" s="329">
        <v>158</v>
      </c>
      <c r="J83" s="326">
        <v>78</v>
      </c>
      <c r="K83" s="327">
        <v>7350</v>
      </c>
      <c r="L83" s="326">
        <v>78</v>
      </c>
    </row>
    <row r="84" spans="1:12" ht="15.75">
      <c r="A84" s="323">
        <v>1748</v>
      </c>
      <c r="B84" s="322">
        <v>22</v>
      </c>
      <c r="C84" s="324">
        <v>35314</v>
      </c>
      <c r="D84" s="322">
        <v>22</v>
      </c>
      <c r="E84" s="330">
        <v>11009</v>
      </c>
      <c r="F84" s="322">
        <v>22</v>
      </c>
      <c r="G84" s="325">
        <v>547</v>
      </c>
      <c r="H84" s="322">
        <v>79</v>
      </c>
      <c r="I84" s="325">
        <v>159</v>
      </c>
      <c r="J84" s="322">
        <v>79</v>
      </c>
      <c r="K84" s="323">
        <v>7400</v>
      </c>
      <c r="L84" s="322">
        <v>79</v>
      </c>
    </row>
    <row r="85" spans="1:12" ht="15.75">
      <c r="A85" s="327">
        <v>1764</v>
      </c>
      <c r="B85" s="326">
        <v>21</v>
      </c>
      <c r="C85" s="328">
        <v>35514</v>
      </c>
      <c r="D85" s="326">
        <v>21</v>
      </c>
      <c r="E85" s="330">
        <v>11039</v>
      </c>
      <c r="F85" s="326">
        <v>21</v>
      </c>
      <c r="G85" s="329">
        <v>550</v>
      </c>
      <c r="H85" s="326">
        <v>80</v>
      </c>
      <c r="I85" s="329">
        <v>160</v>
      </c>
      <c r="J85" s="326">
        <v>80</v>
      </c>
      <c r="K85" s="327">
        <v>7450</v>
      </c>
      <c r="L85" s="326">
        <v>80</v>
      </c>
    </row>
    <row r="86" spans="1:12" ht="15.75">
      <c r="A86" s="323">
        <v>1780</v>
      </c>
      <c r="B86" s="322">
        <v>20</v>
      </c>
      <c r="C86" s="324">
        <v>35714</v>
      </c>
      <c r="D86" s="322">
        <v>20</v>
      </c>
      <c r="E86" s="330">
        <v>11069</v>
      </c>
      <c r="F86" s="322">
        <v>20</v>
      </c>
      <c r="G86" s="325">
        <v>553</v>
      </c>
      <c r="H86" s="322">
        <v>81</v>
      </c>
      <c r="I86" s="325">
        <v>161</v>
      </c>
      <c r="J86" s="322">
        <v>81</v>
      </c>
      <c r="K86" s="323">
        <v>7490</v>
      </c>
      <c r="L86" s="322">
        <v>81</v>
      </c>
    </row>
    <row r="87" spans="1:12" ht="15.75">
      <c r="A87" s="327">
        <v>1796</v>
      </c>
      <c r="B87" s="326">
        <v>19</v>
      </c>
      <c r="C87" s="328">
        <v>40014</v>
      </c>
      <c r="D87" s="326">
        <v>19</v>
      </c>
      <c r="E87" s="330">
        <v>11099</v>
      </c>
      <c r="F87" s="326">
        <v>19</v>
      </c>
      <c r="G87" s="329">
        <v>556</v>
      </c>
      <c r="H87" s="326">
        <v>82</v>
      </c>
      <c r="I87" s="329">
        <v>162</v>
      </c>
      <c r="J87" s="326">
        <v>82</v>
      </c>
      <c r="K87" s="327">
        <v>7530</v>
      </c>
      <c r="L87" s="326">
        <v>82</v>
      </c>
    </row>
    <row r="88" spans="1:12" ht="15.75">
      <c r="A88" s="323">
        <v>1812</v>
      </c>
      <c r="B88" s="322">
        <v>18</v>
      </c>
      <c r="C88" s="324">
        <v>40314</v>
      </c>
      <c r="D88" s="322">
        <v>18</v>
      </c>
      <c r="E88" s="330">
        <v>11129</v>
      </c>
      <c r="F88" s="322">
        <v>18</v>
      </c>
      <c r="G88" s="325">
        <v>559</v>
      </c>
      <c r="H88" s="322">
        <v>83</v>
      </c>
      <c r="I88" s="325">
        <v>163</v>
      </c>
      <c r="J88" s="322">
        <v>83</v>
      </c>
      <c r="K88" s="323">
        <v>7570</v>
      </c>
      <c r="L88" s="322">
        <v>83</v>
      </c>
    </row>
    <row r="89" spans="1:12" ht="15.75">
      <c r="A89" s="327">
        <v>1828</v>
      </c>
      <c r="B89" s="326">
        <v>17</v>
      </c>
      <c r="C89" s="328">
        <v>40614</v>
      </c>
      <c r="D89" s="326">
        <v>17</v>
      </c>
      <c r="E89" s="330">
        <v>11159</v>
      </c>
      <c r="F89" s="326">
        <v>17</v>
      </c>
      <c r="G89" s="329">
        <v>561</v>
      </c>
      <c r="H89" s="326">
        <v>84</v>
      </c>
      <c r="I89" s="329">
        <v>164</v>
      </c>
      <c r="J89" s="326">
        <v>84</v>
      </c>
      <c r="K89" s="327">
        <v>7610</v>
      </c>
      <c r="L89" s="326">
        <v>84</v>
      </c>
    </row>
    <row r="90" spans="1:12" ht="15.75">
      <c r="A90" s="323">
        <v>1844</v>
      </c>
      <c r="B90" s="322">
        <v>16</v>
      </c>
      <c r="C90" s="324">
        <v>40914</v>
      </c>
      <c r="D90" s="322">
        <v>16</v>
      </c>
      <c r="E90" s="330">
        <v>11189</v>
      </c>
      <c r="F90" s="322">
        <v>16</v>
      </c>
      <c r="G90" s="325">
        <v>563</v>
      </c>
      <c r="H90" s="322">
        <v>85</v>
      </c>
      <c r="I90" s="325">
        <v>165</v>
      </c>
      <c r="J90" s="322">
        <v>85</v>
      </c>
      <c r="K90" s="323">
        <v>7650</v>
      </c>
      <c r="L90" s="322">
        <v>85</v>
      </c>
    </row>
    <row r="91" spans="1:12" ht="15.75">
      <c r="A91" s="327">
        <v>1860</v>
      </c>
      <c r="B91" s="326">
        <v>15</v>
      </c>
      <c r="C91" s="328">
        <v>41214</v>
      </c>
      <c r="D91" s="326">
        <v>15</v>
      </c>
      <c r="E91" s="330">
        <v>11219</v>
      </c>
      <c r="F91" s="326">
        <v>15</v>
      </c>
      <c r="G91" s="329">
        <v>565</v>
      </c>
      <c r="H91" s="326">
        <v>86</v>
      </c>
      <c r="I91" s="329">
        <v>166</v>
      </c>
      <c r="J91" s="326">
        <v>86</v>
      </c>
      <c r="K91" s="327">
        <v>7690</v>
      </c>
      <c r="L91" s="326">
        <v>86</v>
      </c>
    </row>
    <row r="92" spans="1:12" ht="15.75">
      <c r="A92" s="323">
        <v>1876</v>
      </c>
      <c r="B92" s="322">
        <v>14</v>
      </c>
      <c r="C92" s="324">
        <v>41514</v>
      </c>
      <c r="D92" s="322">
        <v>14</v>
      </c>
      <c r="E92" s="330">
        <v>11249</v>
      </c>
      <c r="F92" s="322">
        <v>14</v>
      </c>
      <c r="G92" s="325">
        <v>567</v>
      </c>
      <c r="H92" s="322">
        <v>87</v>
      </c>
      <c r="I92" s="325">
        <v>167</v>
      </c>
      <c r="J92" s="322">
        <v>87</v>
      </c>
      <c r="K92" s="323">
        <v>7730</v>
      </c>
      <c r="L92" s="322">
        <v>87</v>
      </c>
    </row>
    <row r="93" spans="1:12" ht="15.75">
      <c r="A93" s="327">
        <v>1892</v>
      </c>
      <c r="B93" s="326">
        <v>13</v>
      </c>
      <c r="C93" s="328">
        <v>41814</v>
      </c>
      <c r="D93" s="326">
        <v>13</v>
      </c>
      <c r="E93" s="330">
        <v>11279</v>
      </c>
      <c r="F93" s="326">
        <v>13</v>
      </c>
      <c r="G93" s="329">
        <v>569</v>
      </c>
      <c r="H93" s="326">
        <v>88</v>
      </c>
      <c r="I93" s="329">
        <v>168</v>
      </c>
      <c r="J93" s="326">
        <v>88</v>
      </c>
      <c r="K93" s="327">
        <v>7770</v>
      </c>
      <c r="L93" s="326">
        <v>88</v>
      </c>
    </row>
    <row r="94" spans="1:12" ht="15.75">
      <c r="A94" s="323">
        <v>1912</v>
      </c>
      <c r="B94" s="322">
        <v>12</v>
      </c>
      <c r="C94" s="324">
        <v>42114</v>
      </c>
      <c r="D94" s="322">
        <v>12</v>
      </c>
      <c r="E94" s="330">
        <v>11309</v>
      </c>
      <c r="F94" s="322">
        <v>12</v>
      </c>
      <c r="G94" s="325">
        <v>571</v>
      </c>
      <c r="H94" s="322">
        <v>89</v>
      </c>
      <c r="I94" s="325">
        <v>169</v>
      </c>
      <c r="J94" s="322">
        <v>89</v>
      </c>
      <c r="K94" s="323">
        <v>7810</v>
      </c>
      <c r="L94" s="322">
        <v>89</v>
      </c>
    </row>
    <row r="95" spans="1:12" ht="15.75">
      <c r="A95" s="327">
        <v>1932</v>
      </c>
      <c r="B95" s="326">
        <v>11</v>
      </c>
      <c r="C95" s="328">
        <v>42414</v>
      </c>
      <c r="D95" s="326">
        <v>11</v>
      </c>
      <c r="E95" s="330">
        <v>11339</v>
      </c>
      <c r="F95" s="326">
        <v>11</v>
      </c>
      <c r="G95" s="329">
        <v>573</v>
      </c>
      <c r="H95" s="326">
        <v>90</v>
      </c>
      <c r="I95" s="329">
        <v>170</v>
      </c>
      <c r="J95" s="326">
        <v>90</v>
      </c>
      <c r="K95" s="327">
        <v>7850</v>
      </c>
      <c r="L95" s="326">
        <v>90</v>
      </c>
    </row>
    <row r="96" spans="1:12" ht="15.75">
      <c r="A96" s="323">
        <v>1952</v>
      </c>
      <c r="B96" s="322">
        <v>10</v>
      </c>
      <c r="C96" s="324">
        <v>42714</v>
      </c>
      <c r="D96" s="322">
        <v>10</v>
      </c>
      <c r="E96" s="330">
        <v>11369</v>
      </c>
      <c r="F96" s="322">
        <v>10</v>
      </c>
      <c r="G96" s="325">
        <v>575</v>
      </c>
      <c r="H96" s="322">
        <v>91</v>
      </c>
      <c r="I96" s="325">
        <v>171</v>
      </c>
      <c r="J96" s="322">
        <v>91</v>
      </c>
      <c r="K96" s="323">
        <v>7890</v>
      </c>
      <c r="L96" s="322">
        <v>91</v>
      </c>
    </row>
    <row r="97" spans="1:12" ht="15.75">
      <c r="A97" s="327">
        <v>1972</v>
      </c>
      <c r="B97" s="326">
        <v>9</v>
      </c>
      <c r="C97" s="328">
        <v>43014</v>
      </c>
      <c r="D97" s="326">
        <v>9</v>
      </c>
      <c r="E97" s="330">
        <v>11399</v>
      </c>
      <c r="F97" s="326">
        <v>9</v>
      </c>
      <c r="G97" s="329">
        <v>576</v>
      </c>
      <c r="H97" s="326">
        <v>92</v>
      </c>
      <c r="I97" s="329">
        <v>172</v>
      </c>
      <c r="J97" s="326">
        <v>92</v>
      </c>
      <c r="K97" s="327">
        <v>7930</v>
      </c>
      <c r="L97" s="326">
        <v>92</v>
      </c>
    </row>
    <row r="98" spans="1:12" ht="15.75">
      <c r="A98" s="323">
        <v>1992</v>
      </c>
      <c r="B98" s="322">
        <v>8</v>
      </c>
      <c r="C98" s="324">
        <v>43314</v>
      </c>
      <c r="D98" s="322">
        <v>8</v>
      </c>
      <c r="E98" s="330">
        <v>11429</v>
      </c>
      <c r="F98" s="322">
        <v>8</v>
      </c>
      <c r="G98" s="325">
        <v>577</v>
      </c>
      <c r="H98" s="322">
        <v>93</v>
      </c>
      <c r="I98" s="325">
        <v>173</v>
      </c>
      <c r="J98" s="322">
        <v>93</v>
      </c>
      <c r="K98" s="323">
        <v>7970</v>
      </c>
      <c r="L98" s="322">
        <v>93</v>
      </c>
    </row>
    <row r="99" spans="1:12" ht="15.75">
      <c r="A99" s="327">
        <v>2012</v>
      </c>
      <c r="B99" s="326">
        <v>7</v>
      </c>
      <c r="C99" s="328">
        <v>43614</v>
      </c>
      <c r="D99" s="326">
        <v>7</v>
      </c>
      <c r="E99" s="330">
        <v>11459</v>
      </c>
      <c r="F99" s="326">
        <v>7</v>
      </c>
      <c r="G99" s="329">
        <v>578</v>
      </c>
      <c r="H99" s="326">
        <v>94</v>
      </c>
      <c r="I99" s="329">
        <v>174</v>
      </c>
      <c r="J99" s="326">
        <v>94</v>
      </c>
      <c r="K99" s="327">
        <v>8010</v>
      </c>
      <c r="L99" s="326">
        <v>94</v>
      </c>
    </row>
    <row r="100" spans="1:12" ht="15.75">
      <c r="A100" s="323">
        <v>2032</v>
      </c>
      <c r="B100" s="322">
        <v>6</v>
      </c>
      <c r="C100" s="324">
        <v>43914</v>
      </c>
      <c r="D100" s="322">
        <v>6</v>
      </c>
      <c r="E100" s="330">
        <v>11489</v>
      </c>
      <c r="F100" s="322">
        <v>6</v>
      </c>
      <c r="G100" s="325">
        <v>579</v>
      </c>
      <c r="H100" s="322">
        <v>95</v>
      </c>
      <c r="I100" s="325">
        <v>175</v>
      </c>
      <c r="J100" s="322">
        <v>95</v>
      </c>
      <c r="K100" s="323">
        <v>8050</v>
      </c>
      <c r="L100" s="322">
        <v>95</v>
      </c>
    </row>
    <row r="101" spans="1:12" ht="15.75">
      <c r="A101" s="327">
        <v>2052</v>
      </c>
      <c r="B101" s="326">
        <v>5</v>
      </c>
      <c r="C101" s="328">
        <v>44214</v>
      </c>
      <c r="D101" s="326">
        <v>5</v>
      </c>
      <c r="E101" s="330">
        <v>11519</v>
      </c>
      <c r="F101" s="326">
        <v>5</v>
      </c>
      <c r="G101" s="329">
        <v>580</v>
      </c>
      <c r="H101" s="326">
        <v>96</v>
      </c>
      <c r="I101" s="329">
        <v>176</v>
      </c>
      <c r="J101" s="326">
        <v>96</v>
      </c>
      <c r="K101" s="327">
        <v>8090</v>
      </c>
      <c r="L101" s="326">
        <v>96</v>
      </c>
    </row>
    <row r="102" spans="1:12" ht="15.75">
      <c r="A102" s="323">
        <v>2072</v>
      </c>
      <c r="B102" s="322">
        <v>4</v>
      </c>
      <c r="C102" s="324">
        <v>44514</v>
      </c>
      <c r="D102" s="322">
        <v>4</v>
      </c>
      <c r="E102" s="330">
        <v>11549</v>
      </c>
      <c r="F102" s="322">
        <v>4</v>
      </c>
      <c r="G102" s="325">
        <v>581</v>
      </c>
      <c r="H102" s="322">
        <v>97</v>
      </c>
      <c r="I102" s="325">
        <v>177</v>
      </c>
      <c r="J102" s="322">
        <v>97</v>
      </c>
      <c r="K102" s="323">
        <v>8130</v>
      </c>
      <c r="L102" s="322">
        <v>97</v>
      </c>
    </row>
    <row r="103" spans="1:12" ht="15.75">
      <c r="A103" s="327">
        <v>2092</v>
      </c>
      <c r="B103" s="326">
        <v>3</v>
      </c>
      <c r="C103" s="328">
        <v>44814</v>
      </c>
      <c r="D103" s="326">
        <v>3</v>
      </c>
      <c r="E103" s="330">
        <v>11579</v>
      </c>
      <c r="F103" s="326">
        <v>3</v>
      </c>
      <c r="G103" s="329">
        <v>582</v>
      </c>
      <c r="H103" s="326">
        <v>98</v>
      </c>
      <c r="I103" s="329">
        <v>178</v>
      </c>
      <c r="J103" s="326">
        <v>98</v>
      </c>
      <c r="K103" s="327">
        <v>8170</v>
      </c>
      <c r="L103" s="326">
        <v>98</v>
      </c>
    </row>
    <row r="104" spans="1:12" ht="15.75">
      <c r="A104" s="323">
        <v>2112</v>
      </c>
      <c r="B104" s="322">
        <v>2</v>
      </c>
      <c r="C104" s="324">
        <v>45114</v>
      </c>
      <c r="D104" s="322">
        <v>2</v>
      </c>
      <c r="E104" s="330">
        <v>11609</v>
      </c>
      <c r="F104" s="322">
        <v>2</v>
      </c>
      <c r="G104" s="325">
        <v>583</v>
      </c>
      <c r="H104" s="322">
        <v>99</v>
      </c>
      <c r="I104" s="325">
        <v>179</v>
      </c>
      <c r="J104" s="322">
        <v>99</v>
      </c>
      <c r="K104" s="323">
        <v>8210</v>
      </c>
      <c r="L104" s="322">
        <v>99</v>
      </c>
    </row>
    <row r="105" spans="1:12" ht="15.75">
      <c r="A105" s="327">
        <v>2132</v>
      </c>
      <c r="B105" s="326">
        <v>1</v>
      </c>
      <c r="C105" s="328">
        <v>45414</v>
      </c>
      <c r="D105" s="326">
        <v>1</v>
      </c>
      <c r="E105" s="330">
        <v>11639</v>
      </c>
      <c r="F105" s="326">
        <v>1</v>
      </c>
      <c r="G105" s="329">
        <v>584</v>
      </c>
      <c r="H105" s="326">
        <v>100</v>
      </c>
      <c r="I105" s="329">
        <v>180</v>
      </c>
      <c r="J105" s="326">
        <v>100</v>
      </c>
      <c r="K105" s="327">
        <v>8250</v>
      </c>
      <c r="L105" s="326">
        <v>100</v>
      </c>
    </row>
    <row r="106" spans="1:12" ht="15.75">
      <c r="A106" s="323">
        <v>4000</v>
      </c>
      <c r="B106" s="322">
        <v>0</v>
      </c>
      <c r="C106" s="324">
        <v>60000</v>
      </c>
      <c r="D106" s="322">
        <v>0</v>
      </c>
      <c r="E106" s="330">
        <v>30000</v>
      </c>
      <c r="F106" s="322">
        <v>0</v>
      </c>
      <c r="G106" s="325" t="s">
        <v>329</v>
      </c>
      <c r="H106" s="322">
        <v>0</v>
      </c>
      <c r="I106" s="325" t="s">
        <v>330</v>
      </c>
      <c r="J106" s="322">
        <v>0</v>
      </c>
      <c r="K106" s="323" t="s">
        <v>329</v>
      </c>
      <c r="L106" s="322">
        <v>0</v>
      </c>
    </row>
    <row r="107" spans="1:12" ht="15.75">
      <c r="A107" s="323" t="s">
        <v>329</v>
      </c>
      <c r="B107" s="322">
        <v>0</v>
      </c>
      <c r="C107" s="324" t="s">
        <v>329</v>
      </c>
      <c r="D107" s="322">
        <v>0</v>
      </c>
      <c r="E107" s="330" t="s">
        <v>329</v>
      </c>
      <c r="F107" s="322">
        <v>0</v>
      </c>
      <c r="G107" s="330" t="s">
        <v>325</v>
      </c>
      <c r="H107" s="322">
        <v>0</v>
      </c>
      <c r="I107" s="325" t="s">
        <v>325</v>
      </c>
      <c r="J107" s="322">
        <v>0</v>
      </c>
      <c r="K107" s="323" t="s">
        <v>325</v>
      </c>
      <c r="L107" s="322">
        <v>0</v>
      </c>
    </row>
    <row r="108" spans="1:12" ht="15.75">
      <c r="A108" s="323" t="s">
        <v>327</v>
      </c>
      <c r="B108" s="322">
        <v>0</v>
      </c>
      <c r="C108" s="324" t="s">
        <v>327</v>
      </c>
      <c r="D108" s="322">
        <v>0</v>
      </c>
      <c r="E108" s="330" t="s">
        <v>327</v>
      </c>
      <c r="F108" s="322">
        <v>0</v>
      </c>
      <c r="G108" s="330" t="s">
        <v>327</v>
      </c>
      <c r="H108" s="322">
        <v>0</v>
      </c>
      <c r="I108" s="325" t="s">
        <v>327</v>
      </c>
      <c r="J108" s="322">
        <v>0</v>
      </c>
      <c r="K108" s="323" t="s">
        <v>327</v>
      </c>
      <c r="L108" s="322">
        <v>0</v>
      </c>
    </row>
    <row r="109" spans="1:12" ht="15.75">
      <c r="A109" s="323" t="s">
        <v>326</v>
      </c>
      <c r="B109" s="322">
        <v>0</v>
      </c>
      <c r="C109" s="324" t="s">
        <v>326</v>
      </c>
      <c r="D109" s="322">
        <v>0</v>
      </c>
      <c r="E109" s="330" t="s">
        <v>326</v>
      </c>
      <c r="F109" s="322">
        <v>0</v>
      </c>
      <c r="G109" s="330" t="s">
        <v>326</v>
      </c>
      <c r="H109" s="322">
        <v>0</v>
      </c>
      <c r="I109" s="325" t="s">
        <v>326</v>
      </c>
      <c r="J109" s="322">
        <v>0</v>
      </c>
      <c r="K109" s="323" t="s">
        <v>326</v>
      </c>
      <c r="L109" s="322">
        <v>0</v>
      </c>
    </row>
    <row r="110" spans="1:12" ht="15.75">
      <c r="A110" s="323" t="s">
        <v>325</v>
      </c>
      <c r="B110" s="322">
        <v>0</v>
      </c>
      <c r="C110" s="324" t="s">
        <v>325</v>
      </c>
      <c r="D110" s="322">
        <v>0</v>
      </c>
      <c r="E110" s="330" t="s">
        <v>325</v>
      </c>
      <c r="F110" s="322">
        <v>0</v>
      </c>
      <c r="G110" s="330" t="s">
        <v>325</v>
      </c>
      <c r="H110" s="322">
        <v>0</v>
      </c>
      <c r="I110" s="325" t="s">
        <v>325</v>
      </c>
      <c r="J110" s="322">
        <v>0</v>
      </c>
      <c r="K110" s="323" t="s">
        <v>325</v>
      </c>
      <c r="L110" s="322">
        <v>0</v>
      </c>
    </row>
  </sheetData>
  <customSheetViews>
    <customSheetView guid="{EC999A80-859B-4475-B63F-D6CE8B953956}" topLeftCell="A91">
      <selection activeCell="O103" sqref="O103"/>
      <pageMargins left="0.7" right="0.7" top="0.75" bottom="0.75" header="0.3" footer="0.3"/>
      <pageSetup paperSize="9" orientation="portrait" horizontalDpi="0" verticalDpi="0" r:id="rId1"/>
    </customSheetView>
  </customSheetViews>
  <mergeCells count="9">
    <mergeCell ref="K3:L3"/>
    <mergeCell ref="A1:L1"/>
    <mergeCell ref="E3:F3"/>
    <mergeCell ref="A3:B3"/>
    <mergeCell ref="C3:D3"/>
    <mergeCell ref="G3:H3"/>
    <mergeCell ref="I3:J3"/>
    <mergeCell ref="G2:L2"/>
    <mergeCell ref="A2:F2"/>
  </mergeCells>
  <conditionalFormatting sqref="A4:B104">
    <cfRule type="duplicateValues" dxfId="122" priority="138"/>
    <cfRule type="duplicateValues" dxfId="121" priority="139"/>
  </conditionalFormatting>
  <conditionalFormatting sqref="C4:D104">
    <cfRule type="duplicateValues" dxfId="120" priority="137"/>
  </conditionalFormatting>
  <conditionalFormatting sqref="E4:F104">
    <cfRule type="duplicateValues" dxfId="119" priority="134"/>
  </conditionalFormatting>
  <conditionalFormatting sqref="G2:G104">
    <cfRule type="duplicateValues" dxfId="118" priority="133"/>
  </conditionalFormatting>
  <conditionalFormatting sqref="H4:H104">
    <cfRule type="duplicateValues" dxfId="117" priority="132"/>
  </conditionalFormatting>
  <conditionalFormatting sqref="I4:I104">
    <cfRule type="duplicateValues" dxfId="116" priority="131"/>
  </conditionalFormatting>
  <conditionalFormatting sqref="J4:J104">
    <cfRule type="duplicateValues" dxfId="115" priority="130"/>
  </conditionalFormatting>
  <conditionalFormatting sqref="K5:K105">
    <cfRule type="duplicateValues" dxfId="114" priority="128"/>
  </conditionalFormatting>
  <conditionalFormatting sqref="G5:G104">
    <cfRule type="duplicateValues" dxfId="113" priority="124"/>
  </conditionalFormatting>
  <conditionalFormatting sqref="I5:I104">
    <cfRule type="duplicateValues" dxfId="112" priority="123"/>
  </conditionalFormatting>
  <conditionalFormatting sqref="E5:F104">
    <cfRule type="duplicateValues" dxfId="111" priority="120"/>
    <cfRule type="duplicateValues" dxfId="110" priority="121"/>
  </conditionalFormatting>
  <conditionalFormatting sqref="B4:B104">
    <cfRule type="duplicateValues" dxfId="109" priority="115"/>
    <cfRule type="duplicateValues" dxfId="108" priority="116"/>
  </conditionalFormatting>
  <conditionalFormatting sqref="B5:B104">
    <cfRule type="duplicateValues" dxfId="107" priority="114"/>
  </conditionalFormatting>
  <conditionalFormatting sqref="D4:D105">
    <cfRule type="duplicateValues" dxfId="106" priority="113"/>
  </conditionalFormatting>
  <conditionalFormatting sqref="D5:D105">
    <cfRule type="duplicateValues" dxfId="105" priority="112"/>
  </conditionalFormatting>
  <conditionalFormatting sqref="F4:F104">
    <cfRule type="duplicateValues" dxfId="104" priority="111"/>
  </conditionalFormatting>
  <conditionalFormatting sqref="G6:G104">
    <cfRule type="duplicateValues" dxfId="103" priority="110"/>
  </conditionalFormatting>
  <conditionalFormatting sqref="G4">
    <cfRule type="duplicateValues" dxfId="102" priority="109"/>
  </conditionalFormatting>
  <conditionalFormatting sqref="H5:H104">
    <cfRule type="duplicateValues" dxfId="101" priority="107"/>
  </conditionalFormatting>
  <conditionalFormatting sqref="J5:J104">
    <cfRule type="duplicateValues" dxfId="100" priority="104"/>
  </conditionalFormatting>
  <conditionalFormatting sqref="A105:B105">
    <cfRule type="duplicateValues" dxfId="99" priority="102"/>
    <cfRule type="duplicateValues" dxfId="98" priority="103"/>
  </conditionalFormatting>
  <conditionalFormatting sqref="C105:D105">
    <cfRule type="duplicateValues" dxfId="97" priority="101"/>
  </conditionalFormatting>
  <conditionalFormatting sqref="E105:F105">
    <cfRule type="duplicateValues" dxfId="96" priority="100"/>
  </conditionalFormatting>
  <conditionalFormatting sqref="G105">
    <cfRule type="duplicateValues" dxfId="95" priority="99"/>
  </conditionalFormatting>
  <conditionalFormatting sqref="H105">
    <cfRule type="duplicateValues" dxfId="94" priority="98"/>
  </conditionalFormatting>
  <conditionalFormatting sqref="I105">
    <cfRule type="duplicateValues" dxfId="93" priority="97"/>
  </conditionalFormatting>
  <conditionalFormatting sqref="J105">
    <cfRule type="duplicateValues" dxfId="92" priority="96"/>
  </conditionalFormatting>
  <conditionalFormatting sqref="E105:F105">
    <cfRule type="duplicateValues" dxfId="91" priority="92"/>
    <cfRule type="duplicateValues" dxfId="90" priority="93"/>
  </conditionalFormatting>
  <conditionalFormatting sqref="B105">
    <cfRule type="duplicateValues" dxfId="89" priority="90"/>
    <cfRule type="duplicateValues" dxfId="88" priority="91"/>
  </conditionalFormatting>
  <conditionalFormatting sqref="B105">
    <cfRule type="duplicateValues" dxfId="87" priority="89"/>
  </conditionalFormatting>
  <conditionalFormatting sqref="F105">
    <cfRule type="duplicateValues" dxfId="86" priority="88"/>
  </conditionalFormatting>
  <conditionalFormatting sqref="L4:L105">
    <cfRule type="duplicateValues" dxfId="85" priority="153"/>
  </conditionalFormatting>
  <conditionalFormatting sqref="L5:L105">
    <cfRule type="duplicateValues" dxfId="84" priority="154"/>
  </conditionalFormatting>
  <conditionalFormatting sqref="A1">
    <cfRule type="duplicateValues" dxfId="83" priority="83"/>
    <cfRule type="duplicateValues" dxfId="82" priority="84"/>
  </conditionalFormatting>
  <conditionalFormatting sqref="A106:B106">
    <cfRule type="duplicateValues" dxfId="81" priority="81"/>
    <cfRule type="duplicateValues" dxfId="80" priority="82"/>
  </conditionalFormatting>
  <conditionalFormatting sqref="C106:D106">
    <cfRule type="duplicateValues" dxfId="79" priority="80"/>
  </conditionalFormatting>
  <conditionalFormatting sqref="E106">
    <cfRule type="duplicateValues" dxfId="78" priority="79"/>
  </conditionalFormatting>
  <conditionalFormatting sqref="E106">
    <cfRule type="duplicateValues" dxfId="77" priority="77"/>
    <cfRule type="duplicateValues" dxfId="76" priority="78"/>
  </conditionalFormatting>
  <conditionalFormatting sqref="B106">
    <cfRule type="duplicateValues" dxfId="75" priority="75"/>
    <cfRule type="duplicateValues" dxfId="74" priority="76"/>
  </conditionalFormatting>
  <conditionalFormatting sqref="B106">
    <cfRule type="duplicateValues" dxfId="73" priority="74"/>
  </conditionalFormatting>
  <conditionalFormatting sqref="D106">
    <cfRule type="duplicateValues" dxfId="72" priority="73"/>
  </conditionalFormatting>
  <conditionalFormatting sqref="D106">
    <cfRule type="duplicateValues" dxfId="71" priority="72"/>
  </conditionalFormatting>
  <conditionalFormatting sqref="A106:B106">
    <cfRule type="duplicateValues" dxfId="70" priority="70"/>
    <cfRule type="duplicateValues" dxfId="69" priority="71"/>
  </conditionalFormatting>
  <conditionalFormatting sqref="C106:D106">
    <cfRule type="duplicateValues" dxfId="68" priority="69"/>
  </conditionalFormatting>
  <conditionalFormatting sqref="E106">
    <cfRule type="duplicateValues" dxfId="67" priority="68"/>
  </conditionalFormatting>
  <conditionalFormatting sqref="E106">
    <cfRule type="duplicateValues" dxfId="66" priority="66"/>
    <cfRule type="duplicateValues" dxfId="65" priority="67"/>
  </conditionalFormatting>
  <conditionalFormatting sqref="B106">
    <cfRule type="duplicateValues" dxfId="64" priority="64"/>
    <cfRule type="duplicateValues" dxfId="63" priority="65"/>
  </conditionalFormatting>
  <conditionalFormatting sqref="B106">
    <cfRule type="duplicateValues" dxfId="62" priority="63"/>
  </conditionalFormatting>
  <conditionalFormatting sqref="D106">
    <cfRule type="duplicateValues" dxfId="61" priority="62"/>
  </conditionalFormatting>
  <conditionalFormatting sqref="D106">
    <cfRule type="duplicateValues" dxfId="60" priority="61"/>
  </conditionalFormatting>
  <conditionalFormatting sqref="F106">
    <cfRule type="duplicateValues" dxfId="59" priority="60"/>
  </conditionalFormatting>
  <conditionalFormatting sqref="F106">
    <cfRule type="duplicateValues" dxfId="58" priority="58"/>
    <cfRule type="duplicateValues" dxfId="57" priority="59"/>
  </conditionalFormatting>
  <conditionalFormatting sqref="F106">
    <cfRule type="duplicateValues" dxfId="56" priority="57"/>
  </conditionalFormatting>
  <conditionalFormatting sqref="G106">
    <cfRule type="duplicateValues" dxfId="55" priority="56"/>
  </conditionalFormatting>
  <conditionalFormatting sqref="H106">
    <cfRule type="duplicateValues" dxfId="54" priority="55"/>
  </conditionalFormatting>
  <conditionalFormatting sqref="I106">
    <cfRule type="duplicateValues" dxfId="53" priority="54"/>
  </conditionalFormatting>
  <conditionalFormatting sqref="J106">
    <cfRule type="duplicateValues" dxfId="52" priority="53"/>
  </conditionalFormatting>
  <conditionalFormatting sqref="K106">
    <cfRule type="duplicateValues" dxfId="51" priority="52"/>
  </conditionalFormatting>
  <conditionalFormatting sqref="G106">
    <cfRule type="duplicateValues" dxfId="50" priority="51"/>
  </conditionalFormatting>
  <conditionalFormatting sqref="I106">
    <cfRule type="duplicateValues" dxfId="49" priority="50"/>
  </conditionalFormatting>
  <conditionalFormatting sqref="G106">
    <cfRule type="duplicateValues" dxfId="48" priority="49"/>
  </conditionalFormatting>
  <conditionalFormatting sqref="H106">
    <cfRule type="duplicateValues" dxfId="47" priority="48"/>
  </conditionalFormatting>
  <conditionalFormatting sqref="J106">
    <cfRule type="duplicateValues" dxfId="46" priority="47"/>
  </conditionalFormatting>
  <conditionalFormatting sqref="L106">
    <cfRule type="duplicateValues" dxfId="45" priority="46"/>
  </conditionalFormatting>
  <conditionalFormatting sqref="L106">
    <cfRule type="duplicateValues" dxfId="44" priority="45"/>
  </conditionalFormatting>
  <conditionalFormatting sqref="A107:B110">
    <cfRule type="duplicateValues" dxfId="43" priority="43"/>
    <cfRule type="duplicateValues" dxfId="42" priority="44"/>
  </conditionalFormatting>
  <conditionalFormatting sqref="C107:D110">
    <cfRule type="duplicateValues" dxfId="41" priority="42"/>
  </conditionalFormatting>
  <conditionalFormatting sqref="E107:E110">
    <cfRule type="duplicateValues" dxfId="40" priority="41"/>
  </conditionalFormatting>
  <conditionalFormatting sqref="E107:E110">
    <cfRule type="duplicateValues" dxfId="39" priority="39"/>
    <cfRule type="duplicateValues" dxfId="38" priority="40"/>
  </conditionalFormatting>
  <conditionalFormatting sqref="B107:B110">
    <cfRule type="duplicateValues" dxfId="37" priority="37"/>
    <cfRule type="duplicateValues" dxfId="36" priority="38"/>
  </conditionalFormatting>
  <conditionalFormatting sqref="B107:B110">
    <cfRule type="duplicateValues" dxfId="35" priority="36"/>
  </conditionalFormatting>
  <conditionalFormatting sqref="D107:D110">
    <cfRule type="duplicateValues" dxfId="34" priority="35"/>
  </conditionalFormatting>
  <conditionalFormatting sqref="D107:D110">
    <cfRule type="duplicateValues" dxfId="33" priority="34"/>
  </conditionalFormatting>
  <conditionalFormatting sqref="A107:B110">
    <cfRule type="duplicateValues" dxfId="32" priority="32"/>
    <cfRule type="duplicateValues" dxfId="31" priority="33"/>
  </conditionalFormatting>
  <conditionalFormatting sqref="C107:D110">
    <cfRule type="duplicateValues" dxfId="30" priority="31"/>
  </conditionalFormatting>
  <conditionalFormatting sqref="E107:E110">
    <cfRule type="duplicateValues" dxfId="29" priority="30"/>
  </conditionalFormatting>
  <conditionalFormatting sqref="E107:E110">
    <cfRule type="duplicateValues" dxfId="28" priority="28"/>
    <cfRule type="duplicateValues" dxfId="27" priority="29"/>
  </conditionalFormatting>
  <conditionalFormatting sqref="B107:B110">
    <cfRule type="duplicateValues" dxfId="26" priority="26"/>
    <cfRule type="duplicateValues" dxfId="25" priority="27"/>
  </conditionalFormatting>
  <conditionalFormatting sqref="B107:B110">
    <cfRule type="duplicateValues" dxfId="24" priority="25"/>
  </conditionalFormatting>
  <conditionalFormatting sqref="D107:D110">
    <cfRule type="duplicateValues" dxfId="23" priority="24"/>
  </conditionalFormatting>
  <conditionalFormatting sqref="D107:D110">
    <cfRule type="duplicateValues" dxfId="22" priority="23"/>
  </conditionalFormatting>
  <conditionalFormatting sqref="F107:F110">
    <cfRule type="duplicateValues" dxfId="21" priority="22"/>
  </conditionalFormatting>
  <conditionalFormatting sqref="F107:F110">
    <cfRule type="duplicateValues" dxfId="20" priority="20"/>
    <cfRule type="duplicateValues" dxfId="19" priority="21"/>
  </conditionalFormatting>
  <conditionalFormatting sqref="F107:F110">
    <cfRule type="duplicateValues" dxfId="18" priority="19"/>
  </conditionalFormatting>
  <conditionalFormatting sqref="G107:G110">
    <cfRule type="duplicateValues" dxfId="17" priority="18"/>
  </conditionalFormatting>
  <conditionalFormatting sqref="H107:H110">
    <cfRule type="duplicateValues" dxfId="16" priority="17"/>
  </conditionalFormatting>
  <conditionalFormatting sqref="I107:I110">
    <cfRule type="duplicateValues" dxfId="15" priority="16"/>
  </conditionalFormatting>
  <conditionalFormatting sqref="J107:J110">
    <cfRule type="duplicateValues" dxfId="14" priority="15"/>
  </conditionalFormatting>
  <conditionalFormatting sqref="K107:K110">
    <cfRule type="duplicateValues" dxfId="13" priority="14"/>
  </conditionalFormatting>
  <conditionalFormatting sqref="G107:G110">
    <cfRule type="duplicateValues" dxfId="12" priority="13"/>
  </conditionalFormatting>
  <conditionalFormatting sqref="I107:I110">
    <cfRule type="duplicateValues" dxfId="11" priority="12"/>
  </conditionalFormatting>
  <conditionalFormatting sqref="G107:G110">
    <cfRule type="duplicateValues" dxfId="10" priority="11"/>
  </conditionalFormatting>
  <conditionalFormatting sqref="H107:H110">
    <cfRule type="duplicateValues" dxfId="9" priority="10"/>
  </conditionalFormatting>
  <conditionalFormatting sqref="J107:J110">
    <cfRule type="duplicateValues" dxfId="8" priority="9"/>
  </conditionalFormatting>
  <conditionalFormatting sqref="L107:L110">
    <cfRule type="duplicateValues" dxfId="7" priority="8"/>
  </conditionalFormatting>
  <conditionalFormatting sqref="L107:L110">
    <cfRule type="duplicateValues" dxfId="6" priority="7"/>
  </conditionalFormatting>
  <conditionalFormatting sqref="G107:G110">
    <cfRule type="duplicateValues" dxfId="5" priority="6"/>
  </conditionalFormatting>
  <conditionalFormatting sqref="G107:G110">
    <cfRule type="duplicateValues" dxfId="4" priority="4"/>
    <cfRule type="duplicateValues" dxfId="3" priority="5"/>
  </conditionalFormatting>
  <conditionalFormatting sqref="G107:G110">
    <cfRule type="duplicateValues" dxfId="2" priority="3"/>
  </conditionalFormatting>
  <conditionalFormatting sqref="G107:G110">
    <cfRule type="duplicateValues" dxfId="1" priority="1"/>
    <cfRule type="duplicateValues" dxfId="0" priority="2"/>
  </conditionalFormatting>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sheetPr codeName="Sayfa2">
    <tabColor rgb="FFFFFF00"/>
  </sheetPr>
  <dimension ref="A1:N51"/>
  <sheetViews>
    <sheetView topLeftCell="A7" zoomScale="78" zoomScaleNormal="78" workbookViewId="0">
      <selection activeCell="D9" sqref="D9"/>
    </sheetView>
  </sheetViews>
  <sheetFormatPr defaultRowHeight="15.75"/>
  <cols>
    <col min="1" max="2" width="2.5703125" style="107" customWidth="1"/>
    <col min="3" max="3" width="28.42578125" style="107" bestFit="1" customWidth="1"/>
    <col min="4" max="4" width="28.42578125" style="107" customWidth="1"/>
    <col min="5" max="5" width="27" style="107" customWidth="1"/>
    <col min="6" max="6" width="36.28515625" style="107" customWidth="1"/>
    <col min="7" max="7" width="2.42578125" style="107" customWidth="1"/>
    <col min="8" max="8" width="2.5703125" style="107" customWidth="1"/>
    <col min="9" max="9" width="119.85546875" style="107" customWidth="1"/>
    <col min="10" max="16384" width="9.140625" style="107"/>
  </cols>
  <sheetData>
    <row r="1" spans="1:14" ht="12" customHeight="1">
      <c r="A1" s="106"/>
      <c r="B1" s="106"/>
      <c r="C1" s="106"/>
      <c r="D1" s="106"/>
      <c r="E1" s="106"/>
      <c r="F1" s="106"/>
      <c r="G1" s="106"/>
      <c r="H1" s="104"/>
      <c r="I1" s="497" t="s">
        <v>82</v>
      </c>
    </row>
    <row r="2" spans="1:14" ht="51" customHeight="1">
      <c r="A2" s="106"/>
      <c r="B2" s="106"/>
      <c r="C2" s="503"/>
      <c r="D2" s="503"/>
      <c r="E2" s="503"/>
      <c r="F2" s="504"/>
      <c r="G2" s="106"/>
      <c r="I2" s="498"/>
      <c r="J2" s="105"/>
      <c r="K2" s="105"/>
      <c r="L2" s="105"/>
      <c r="M2" s="105"/>
      <c r="N2" s="108"/>
    </row>
    <row r="3" spans="1:14" ht="20.25" customHeight="1">
      <c r="A3" s="106"/>
      <c r="B3" s="106"/>
      <c r="C3" s="501"/>
      <c r="D3" s="501"/>
      <c r="E3" s="501"/>
      <c r="F3" s="502"/>
      <c r="G3" s="106"/>
      <c r="I3" s="498"/>
      <c r="J3" s="109"/>
      <c r="K3" s="109"/>
      <c r="L3" s="109"/>
      <c r="M3" s="109"/>
    </row>
    <row r="4" spans="1:14" ht="48">
      <c r="A4" s="106"/>
      <c r="B4" s="106"/>
      <c r="C4" s="505"/>
      <c r="D4" s="505"/>
      <c r="E4" s="505"/>
      <c r="F4" s="506"/>
      <c r="G4" s="106"/>
      <c r="I4" s="110" t="s">
        <v>70</v>
      </c>
      <c r="J4" s="111"/>
      <c r="K4" s="111"/>
      <c r="L4" s="111"/>
      <c r="M4" s="111"/>
    </row>
    <row r="5" spans="1:14" ht="45" customHeight="1">
      <c r="A5" s="106"/>
      <c r="B5" s="106"/>
      <c r="C5" s="420"/>
      <c r="D5" s="420"/>
      <c r="E5" s="499" t="s">
        <v>61</v>
      </c>
      <c r="F5" s="500"/>
      <c r="G5" s="106"/>
      <c r="I5" s="110" t="s">
        <v>71</v>
      </c>
      <c r="J5" s="111"/>
      <c r="K5" s="111"/>
      <c r="L5" s="111"/>
      <c r="M5" s="111"/>
    </row>
    <row r="6" spans="1:14" ht="39.75" customHeight="1">
      <c r="A6" s="106"/>
      <c r="B6" s="106"/>
      <c r="C6" s="147" t="s">
        <v>10</v>
      </c>
      <c r="D6" s="147"/>
      <c r="E6" s="147" t="s">
        <v>46</v>
      </c>
      <c r="F6" s="147" t="s">
        <v>53</v>
      </c>
      <c r="G6" s="106"/>
      <c r="I6" s="110" t="s">
        <v>72</v>
      </c>
      <c r="J6" s="111"/>
      <c r="K6" s="111"/>
      <c r="L6" s="111"/>
      <c r="M6" s="111"/>
    </row>
    <row r="7" spans="1:14" s="114" customFormat="1" ht="41.25" customHeight="1">
      <c r="A7" s="112"/>
      <c r="B7" s="112"/>
      <c r="C7" s="144" t="s">
        <v>116</v>
      </c>
      <c r="D7" s="144" t="s">
        <v>500</v>
      </c>
      <c r="E7" s="229"/>
      <c r="F7" s="113"/>
      <c r="G7" s="112"/>
      <c r="I7" s="110" t="s">
        <v>73</v>
      </c>
      <c r="J7" s="111"/>
      <c r="K7" s="111"/>
      <c r="L7" s="111"/>
      <c r="M7" s="111"/>
    </row>
    <row r="8" spans="1:14" s="114" customFormat="1" ht="41.25" customHeight="1">
      <c r="A8" s="112"/>
      <c r="B8" s="112"/>
      <c r="C8" s="144" t="s">
        <v>510</v>
      </c>
      <c r="D8" s="144" t="s">
        <v>524</v>
      </c>
      <c r="E8" s="229" t="s">
        <v>507</v>
      </c>
      <c r="F8" s="113"/>
      <c r="G8" s="112"/>
      <c r="I8" s="110" t="s">
        <v>74</v>
      </c>
      <c r="J8" s="111"/>
      <c r="K8" s="111"/>
      <c r="L8" s="111"/>
      <c r="M8" s="111"/>
    </row>
    <row r="9" spans="1:14" s="114" customFormat="1" ht="41.25" customHeight="1">
      <c r="A9" s="112"/>
      <c r="B9" s="112"/>
      <c r="C9" s="146" t="s">
        <v>117</v>
      </c>
      <c r="D9" s="144" t="s">
        <v>509</v>
      </c>
      <c r="E9" s="229" t="s">
        <v>508</v>
      </c>
      <c r="F9" s="113"/>
      <c r="G9" s="112"/>
      <c r="I9" s="110" t="s">
        <v>75</v>
      </c>
      <c r="J9" s="111"/>
      <c r="K9" s="111"/>
      <c r="L9" s="111"/>
      <c r="M9" s="111"/>
    </row>
    <row r="10" spans="1:14" s="114" customFormat="1" ht="41.25" customHeight="1">
      <c r="A10" s="112"/>
      <c r="B10" s="112"/>
      <c r="C10" s="420"/>
      <c r="D10" s="420"/>
      <c r="E10" s="499" t="s">
        <v>62</v>
      </c>
      <c r="F10" s="500"/>
      <c r="G10" s="112"/>
      <c r="I10" s="110" t="s">
        <v>76</v>
      </c>
      <c r="J10" s="111"/>
      <c r="K10" s="111"/>
      <c r="L10" s="111"/>
      <c r="M10" s="111"/>
    </row>
    <row r="11" spans="1:14" s="114" customFormat="1" ht="41.25" customHeight="1">
      <c r="A11" s="112"/>
      <c r="B11" s="112"/>
      <c r="C11" s="147" t="s">
        <v>10</v>
      </c>
      <c r="D11" s="147"/>
      <c r="E11" s="147" t="s">
        <v>46</v>
      </c>
      <c r="F11" s="147" t="s">
        <v>53</v>
      </c>
      <c r="G11" s="112"/>
      <c r="I11" s="110" t="s">
        <v>77</v>
      </c>
      <c r="J11" s="111"/>
      <c r="K11" s="111"/>
      <c r="L11" s="111"/>
      <c r="M11" s="111"/>
    </row>
    <row r="12" spans="1:14" s="114" customFormat="1" ht="41.25" customHeight="1">
      <c r="A12" s="112"/>
      <c r="B12" s="112"/>
      <c r="C12" s="144" t="s">
        <v>314</v>
      </c>
      <c r="D12" s="144" t="s">
        <v>503</v>
      </c>
      <c r="E12" s="337" t="s">
        <v>506</v>
      </c>
      <c r="F12" s="113"/>
      <c r="G12" s="112"/>
      <c r="I12" s="110" t="s">
        <v>78</v>
      </c>
      <c r="J12" s="111"/>
      <c r="K12" s="111"/>
      <c r="L12" s="111"/>
      <c r="M12" s="111"/>
    </row>
    <row r="13" spans="1:14" s="114" customFormat="1" ht="41.25" customHeight="1">
      <c r="A13" s="112"/>
      <c r="B13" s="112"/>
      <c r="C13" s="144" t="s">
        <v>118</v>
      </c>
      <c r="D13" s="144" t="s">
        <v>502</v>
      </c>
      <c r="E13" s="229" t="s">
        <v>501</v>
      </c>
      <c r="F13" s="113"/>
      <c r="G13" s="112"/>
      <c r="I13" s="110" t="s">
        <v>79</v>
      </c>
      <c r="J13" s="111"/>
      <c r="K13" s="111"/>
      <c r="L13" s="111"/>
      <c r="M13" s="111"/>
    </row>
    <row r="14" spans="1:14" s="114" customFormat="1" ht="41.25" customHeight="1">
      <c r="A14" s="112"/>
      <c r="B14" s="112"/>
      <c r="C14" s="144" t="s">
        <v>119</v>
      </c>
      <c r="D14" s="144" t="s">
        <v>504</v>
      </c>
      <c r="E14" s="145" t="s">
        <v>505</v>
      </c>
      <c r="F14" s="113"/>
      <c r="G14" s="112"/>
      <c r="I14" s="110" t="s">
        <v>80</v>
      </c>
      <c r="J14" s="111"/>
      <c r="K14" s="111"/>
      <c r="L14" s="111"/>
      <c r="M14" s="111"/>
    </row>
    <row r="15" spans="1:14" s="114" customFormat="1" ht="42" customHeight="1">
      <c r="A15" s="112"/>
      <c r="B15" s="112"/>
      <c r="C15" s="246" t="s">
        <v>253</v>
      </c>
      <c r="D15" s="144" t="s">
        <v>502</v>
      </c>
      <c r="E15" s="230"/>
      <c r="F15" s="231"/>
      <c r="G15" s="112"/>
      <c r="I15" s="110" t="s">
        <v>81</v>
      </c>
      <c r="J15" s="111"/>
      <c r="K15" s="111"/>
      <c r="L15" s="111"/>
      <c r="M15" s="111"/>
    </row>
    <row r="16" spans="1:14" s="114" customFormat="1" ht="43.5" customHeight="1">
      <c r="A16" s="112"/>
      <c r="B16" s="112"/>
      <c r="C16" s="106"/>
      <c r="D16" s="106"/>
      <c r="E16" s="106"/>
      <c r="F16" s="209"/>
      <c r="G16" s="112"/>
      <c r="I16" s="128" t="s">
        <v>39</v>
      </c>
      <c r="J16" s="115"/>
      <c r="K16" s="115"/>
      <c r="L16" s="115"/>
      <c r="M16" s="115"/>
    </row>
    <row r="17" spans="1:13" s="114" customFormat="1" ht="43.5" customHeight="1">
      <c r="A17" s="119"/>
      <c r="B17" s="119"/>
      <c r="C17" s="108"/>
      <c r="D17" s="108"/>
      <c r="E17" s="108"/>
      <c r="F17" s="108"/>
      <c r="G17" s="108"/>
      <c r="I17" s="127" t="s">
        <v>35</v>
      </c>
      <c r="J17" s="115"/>
      <c r="K17" s="115"/>
      <c r="L17" s="115"/>
      <c r="M17" s="115"/>
    </row>
    <row r="18" spans="1:13" s="114" customFormat="1" ht="43.5" customHeight="1">
      <c r="I18" s="127" t="s">
        <v>36</v>
      </c>
      <c r="J18" s="115"/>
      <c r="K18" s="115"/>
      <c r="L18" s="115"/>
      <c r="M18" s="115"/>
    </row>
    <row r="19" spans="1:13" s="114" customFormat="1" ht="43.5" customHeight="1">
      <c r="A19" s="211"/>
      <c r="B19" s="211"/>
      <c r="G19" s="211"/>
      <c r="I19" s="127" t="s">
        <v>37</v>
      </c>
      <c r="J19" s="115"/>
      <c r="K19" s="115"/>
      <c r="L19" s="115"/>
      <c r="M19" s="115"/>
    </row>
    <row r="20" spans="1:13" s="116" customFormat="1" ht="43.5" customHeight="1">
      <c r="A20" s="212"/>
      <c r="B20" s="212"/>
      <c r="C20" s="114"/>
      <c r="D20" s="114"/>
      <c r="E20" s="114"/>
      <c r="F20" s="114"/>
      <c r="G20" s="212"/>
      <c r="I20" s="127" t="s">
        <v>38</v>
      </c>
      <c r="J20" s="115"/>
      <c r="K20" s="115"/>
      <c r="L20" s="115"/>
      <c r="M20" s="115"/>
    </row>
    <row r="21" spans="1:13" s="116" customFormat="1" ht="43.5" customHeight="1">
      <c r="A21" s="212"/>
      <c r="B21" s="212"/>
      <c r="C21" s="122"/>
      <c r="D21" s="122"/>
      <c r="E21" s="122"/>
      <c r="F21" s="122"/>
      <c r="G21" s="212"/>
      <c r="I21" s="128" t="s">
        <v>43</v>
      </c>
      <c r="J21" s="115"/>
      <c r="K21" s="117"/>
      <c r="L21" s="117"/>
      <c r="M21" s="117"/>
    </row>
    <row r="22" spans="1:13" s="116" customFormat="1" ht="43.5" customHeight="1">
      <c r="A22" s="212"/>
      <c r="B22" s="212"/>
      <c r="C22" s="122"/>
      <c r="D22" s="122"/>
      <c r="E22" s="122"/>
      <c r="F22" s="122"/>
      <c r="G22" s="212"/>
      <c r="I22" s="126" t="s">
        <v>40</v>
      </c>
      <c r="J22" s="118"/>
      <c r="K22" s="117"/>
      <c r="L22" s="117"/>
      <c r="M22" s="117"/>
    </row>
    <row r="23" spans="1:13" s="114" customFormat="1" ht="43.5" customHeight="1">
      <c r="A23" s="211"/>
      <c r="B23" s="211"/>
      <c r="C23" s="122"/>
      <c r="D23" s="122"/>
      <c r="E23" s="122"/>
      <c r="F23" s="122"/>
      <c r="G23" s="211"/>
      <c r="I23" s="126" t="s">
        <v>41</v>
      </c>
      <c r="J23" s="118"/>
      <c r="K23" s="117"/>
      <c r="L23" s="117"/>
      <c r="M23" s="117"/>
    </row>
    <row r="24" spans="1:13" s="114" customFormat="1" ht="31.5" customHeight="1">
      <c r="A24" s="213"/>
      <c r="B24" s="213"/>
      <c r="C24" s="122"/>
      <c r="D24" s="122"/>
      <c r="E24" s="122"/>
      <c r="F24" s="122"/>
      <c r="G24" s="214"/>
      <c r="I24" s="126" t="s">
        <v>42</v>
      </c>
      <c r="J24" s="118"/>
      <c r="K24" s="117"/>
      <c r="L24" s="117"/>
      <c r="M24" s="117"/>
    </row>
    <row r="25" spans="1:13" s="114" customFormat="1" ht="42.75" customHeight="1">
      <c r="A25" s="213"/>
      <c r="B25" s="213"/>
      <c r="C25" s="124"/>
      <c r="D25" s="124"/>
      <c r="E25" s="124"/>
      <c r="F25" s="124"/>
      <c r="G25" s="214"/>
      <c r="H25" s="108"/>
      <c r="K25" s="120"/>
      <c r="L25" s="120"/>
      <c r="M25" s="120"/>
    </row>
    <row r="26" spans="1:13" s="114" customFormat="1" ht="46.5" customHeight="1">
      <c r="A26" s="213"/>
      <c r="B26" s="213"/>
      <c r="C26" s="124"/>
      <c r="D26" s="124"/>
      <c r="E26" s="124"/>
      <c r="F26" s="124"/>
      <c r="G26" s="215"/>
    </row>
    <row r="27" spans="1:13" s="114" customFormat="1" ht="39" customHeight="1">
      <c r="A27" s="121"/>
      <c r="B27" s="121"/>
      <c r="C27" s="124"/>
      <c r="D27" s="124"/>
      <c r="E27" s="124"/>
      <c r="F27" s="124"/>
      <c r="G27" s="121"/>
    </row>
    <row r="28" spans="1:13" s="114" customFormat="1" ht="72" customHeight="1">
      <c r="A28" s="121"/>
      <c r="B28" s="121"/>
      <c r="C28" s="124"/>
      <c r="D28" s="124"/>
      <c r="E28" s="124"/>
      <c r="F28" s="124"/>
      <c r="G28" s="121"/>
      <c r="I28" s="122"/>
      <c r="J28" s="122"/>
      <c r="K28" s="122"/>
      <c r="L28" s="122"/>
      <c r="M28" s="122"/>
    </row>
    <row r="29" spans="1:13" s="122" customFormat="1" ht="78.75" customHeight="1">
      <c r="A29" s="123"/>
      <c r="B29" s="123"/>
      <c r="C29" s="124"/>
      <c r="D29" s="124"/>
      <c r="E29" s="124"/>
      <c r="F29" s="124"/>
      <c r="G29" s="123"/>
    </row>
    <row r="30" spans="1:13" s="122" customFormat="1" ht="48.75" customHeight="1">
      <c r="A30" s="123"/>
      <c r="B30" s="123"/>
      <c r="C30" s="124"/>
      <c r="D30" s="124"/>
      <c r="E30" s="124"/>
      <c r="F30" s="124"/>
      <c r="G30" s="123"/>
    </row>
    <row r="31" spans="1:13" s="122" customFormat="1" ht="38.25" customHeight="1">
      <c r="A31" s="123"/>
      <c r="B31" s="123"/>
      <c r="C31" s="124"/>
      <c r="D31" s="124"/>
      <c r="E31" s="124"/>
      <c r="F31" s="124"/>
      <c r="G31" s="123"/>
    </row>
    <row r="32" spans="1:13" s="122" customFormat="1" ht="52.5" customHeight="1">
      <c r="A32" s="123"/>
      <c r="B32" s="123"/>
      <c r="C32" s="124"/>
      <c r="D32" s="124"/>
      <c r="E32" s="124"/>
      <c r="F32" s="124"/>
      <c r="G32" s="123"/>
      <c r="I32" s="124"/>
      <c r="J32" s="124"/>
      <c r="K32" s="124"/>
      <c r="L32" s="124"/>
      <c r="M32" s="124"/>
    </row>
    <row r="33" spans="1:13" s="124" customFormat="1" ht="94.5" customHeight="1">
      <c r="A33" s="125"/>
      <c r="B33" s="125"/>
      <c r="C33" s="107"/>
      <c r="D33" s="107"/>
      <c r="E33" s="107"/>
      <c r="F33" s="107"/>
      <c r="G33" s="125"/>
    </row>
    <row r="34" spans="1:13" s="124" customFormat="1" ht="34.5" customHeight="1">
      <c r="A34" s="125"/>
      <c r="B34" s="125"/>
      <c r="C34" s="107"/>
      <c r="D34" s="107"/>
      <c r="E34" s="107"/>
      <c r="F34" s="107"/>
      <c r="G34" s="125"/>
    </row>
    <row r="35" spans="1:13" s="124" customFormat="1" ht="47.25" customHeight="1">
      <c r="C35" s="107"/>
      <c r="D35" s="107"/>
      <c r="E35" s="107"/>
      <c r="F35" s="107"/>
    </row>
    <row r="36" spans="1:13" s="124" customFormat="1" ht="36.75" customHeight="1">
      <c r="C36" s="107"/>
      <c r="D36" s="107"/>
      <c r="E36" s="107"/>
      <c r="F36" s="107"/>
    </row>
    <row r="37" spans="1:13" s="124" customFormat="1" ht="47.25" customHeight="1">
      <c r="C37" s="107"/>
      <c r="D37" s="107"/>
      <c r="E37" s="107"/>
      <c r="F37" s="107"/>
    </row>
    <row r="38" spans="1:13" s="124" customFormat="1" ht="51" customHeight="1">
      <c r="C38" s="107"/>
      <c r="D38" s="107"/>
      <c r="E38" s="107"/>
      <c r="F38" s="107"/>
    </row>
    <row r="39" spans="1:13" s="124" customFormat="1" ht="56.25" customHeight="1">
      <c r="C39" s="107"/>
      <c r="D39" s="107"/>
      <c r="E39" s="107"/>
      <c r="F39" s="107"/>
    </row>
    <row r="40" spans="1:13" s="124" customFormat="1" ht="49.5" customHeight="1">
      <c r="C40" s="107"/>
      <c r="D40" s="107"/>
      <c r="E40" s="107"/>
      <c r="F40" s="107"/>
      <c r="I40" s="107"/>
      <c r="J40" s="107"/>
      <c r="K40" s="107"/>
      <c r="L40" s="107"/>
      <c r="M40" s="107"/>
    </row>
    <row r="41" spans="1:13" ht="34.5" customHeight="1"/>
    <row r="42" spans="1:13" ht="34.5" customHeight="1"/>
    <row r="43" spans="1:13" ht="34.5" customHeight="1"/>
    <row r="44" spans="1:13" ht="34.5" customHeight="1"/>
    <row r="45" spans="1:13" ht="34.5" customHeight="1"/>
    <row r="46" spans="1:13" ht="34.5" customHeight="1"/>
    <row r="47" spans="1:13" ht="34.5" customHeight="1"/>
    <row r="48" spans="1:13" ht="34.5" customHeight="1"/>
    <row r="49" ht="34.5" customHeight="1"/>
    <row r="50" ht="34.5" customHeight="1"/>
    <row r="51" ht="34.5" customHeight="1"/>
  </sheetData>
  <customSheetViews>
    <customSheetView guid="{EC999A80-859B-4475-B63F-D6CE8B953956}" scale="78" topLeftCell="A7">
      <selection activeCell="C7" sqref="C7"/>
      <pageMargins left="0.59055118110236227" right="0.15748031496062992" top="0.59055118110236227" bottom="0.43307086614173229" header="0.35433070866141736" footer="0.27559055118110237"/>
      <printOptions horizontalCentered="1" verticalCentered="1"/>
      <pageSetup paperSize="9" orientation="portrait" horizontalDpi="300" verticalDpi="300" r:id="rId1"/>
      <headerFooter alignWithMargins="0"/>
    </customSheetView>
  </customSheetViews>
  <mergeCells count="6">
    <mergeCell ref="I1:I3"/>
    <mergeCell ref="E5:F5"/>
    <mergeCell ref="E10:F10"/>
    <mergeCell ref="C3:F3"/>
    <mergeCell ref="C2:F2"/>
    <mergeCell ref="C4:F4"/>
  </mergeCells>
  <phoneticPr fontId="1" type="noConversion"/>
  <hyperlinks>
    <hyperlink ref="C7" location="'100m.'!C3" display="100 Metre"/>
    <hyperlink ref="C12" location="'800m.'!A1" display="800 Metre"/>
    <hyperlink ref="C9" location="FırlatmaTopu!A1" display="Fırlatma Topu"/>
    <hyperlink ref="C8" location="Yüksek!D3" display="Yüksek  Atlama"/>
    <hyperlink ref="C14" location="'4x100m.'!A1" display="4x100 Metre"/>
    <hyperlink ref="C13" location="UZUN!A1" display="Uzun Atlama"/>
    <hyperlink ref="C15" location="'Genel Puan Tablosu'!A1" display="Genel Puan Durumu"/>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2"/>
  <headerFooter alignWithMargins="0"/>
</worksheet>
</file>

<file path=xl/worksheets/sheet3.xml><?xml version="1.0" encoding="utf-8"?>
<worksheet xmlns="http://schemas.openxmlformats.org/spreadsheetml/2006/main" xmlns:r="http://schemas.openxmlformats.org/officeDocument/2006/relationships">
  <sheetPr codeName="Sayfa3">
    <tabColor rgb="FFFFFF00"/>
  </sheetPr>
  <dimension ref="A1:O519"/>
  <sheetViews>
    <sheetView view="pageBreakPreview" zoomScale="98" zoomScaleSheetLayoutView="98" workbookViewId="0">
      <pane ySplit="1" topLeftCell="A8" activePane="bottomLeft" state="frozen"/>
      <selection pane="bottomLeft" activeCell="D24" sqref="D24"/>
    </sheetView>
  </sheetViews>
  <sheetFormatPr defaultColWidth="6.140625" defaultRowHeight="15.75"/>
  <cols>
    <col min="1" max="1" width="6.140625" style="136" customWidth="1"/>
    <col min="2" max="2" width="16" style="218" customWidth="1"/>
    <col min="3" max="3" width="11.140625" style="141" customWidth="1"/>
    <col min="4" max="4" width="8.7109375" style="190" customWidth="1"/>
    <col min="5" max="5" width="11.7109375" style="136" customWidth="1"/>
    <col min="6" max="6" width="24.85546875" style="133" customWidth="1"/>
    <col min="7" max="7" width="36.5703125" style="228" customWidth="1"/>
    <col min="8" max="8" width="12.42578125" style="189" customWidth="1"/>
    <col min="9" max="9" width="9.5703125" style="142" customWidth="1"/>
    <col min="10" max="11" width="8.5703125" style="143" customWidth="1"/>
    <col min="12" max="12" width="8.5703125" style="141" customWidth="1"/>
    <col min="13" max="16384" width="6.140625" style="133"/>
  </cols>
  <sheetData>
    <row r="1" spans="1:12" ht="44.25" customHeight="1">
      <c r="A1" s="508" t="str">
        <f>'YARIŞMA BİLGİLERİ'!F19</f>
        <v>2013-14 Öğretim Yılı Okullararası Puanlı  Atletizm Türkiye Birinciliği</v>
      </c>
      <c r="B1" s="508"/>
      <c r="C1" s="508"/>
      <c r="D1" s="508"/>
      <c r="E1" s="508"/>
      <c r="F1" s="508"/>
      <c r="G1" s="508"/>
      <c r="H1" s="508"/>
      <c r="I1" s="508"/>
      <c r="J1" s="508"/>
      <c r="K1" s="508"/>
      <c r="L1" s="508"/>
    </row>
    <row r="2" spans="1:12" ht="44.25" customHeight="1">
      <c r="A2" s="509" t="str">
        <f>'YARIŞMA BİLGİLERİ'!F21</f>
        <v>Küçük Erkek</v>
      </c>
      <c r="B2" s="509"/>
      <c r="C2" s="509"/>
      <c r="D2" s="509"/>
      <c r="E2" s="509"/>
      <c r="F2" s="509"/>
      <c r="G2" s="361" t="s">
        <v>60</v>
      </c>
      <c r="H2" s="194"/>
      <c r="I2" s="507">
        <f ca="1">NOW()</f>
        <v>41791.856150810185</v>
      </c>
      <c r="J2" s="507"/>
      <c r="K2" s="507"/>
      <c r="L2" s="507"/>
    </row>
    <row r="3" spans="1:12" s="136" customFormat="1" ht="45" customHeight="1">
      <c r="A3" s="134" t="s">
        <v>23</v>
      </c>
      <c r="B3" s="135" t="s">
        <v>27</v>
      </c>
      <c r="C3" s="135" t="s">
        <v>83</v>
      </c>
      <c r="D3" s="135" t="s">
        <v>50</v>
      </c>
      <c r="E3" s="134" t="s">
        <v>19</v>
      </c>
      <c r="F3" s="134" t="s">
        <v>7</v>
      </c>
      <c r="G3" s="134" t="s">
        <v>320</v>
      </c>
      <c r="H3" s="187" t="s">
        <v>113</v>
      </c>
      <c r="I3" s="184" t="s">
        <v>47</v>
      </c>
      <c r="J3" s="185" t="s">
        <v>110</v>
      </c>
      <c r="K3" s="185" t="s">
        <v>111</v>
      </c>
      <c r="L3" s="186" t="s">
        <v>112</v>
      </c>
    </row>
    <row r="4" spans="1:12" s="140" customFormat="1" ht="24" customHeight="1">
      <c r="A4" s="85">
        <v>1</v>
      </c>
      <c r="B4" s="350" t="str">
        <f>CONCATENATE(H4,"-",J4,"-",K4)</f>
        <v>100M-2-2</v>
      </c>
      <c r="C4" s="219"/>
      <c r="D4" s="219">
        <v>2</v>
      </c>
      <c r="E4" s="220">
        <v>37316</v>
      </c>
      <c r="F4" s="221" t="s">
        <v>342</v>
      </c>
      <c r="G4" s="226" t="s">
        <v>343</v>
      </c>
      <c r="H4" s="222" t="s">
        <v>120</v>
      </c>
      <c r="I4" s="223"/>
      <c r="J4" s="224" t="s">
        <v>334</v>
      </c>
      <c r="K4" s="224" t="s">
        <v>334</v>
      </c>
      <c r="L4" s="225">
        <v>12</v>
      </c>
    </row>
    <row r="5" spans="1:12" s="140" customFormat="1" ht="24" customHeight="1">
      <c r="A5" s="85">
        <v>2</v>
      </c>
      <c r="B5" s="350" t="str">
        <f t="shared" ref="B5:B75" si="0">CONCATENATE(H5,"-",J5,"-",K5)</f>
        <v>1000M-2-2</v>
      </c>
      <c r="C5" s="219"/>
      <c r="D5" s="219">
        <v>2</v>
      </c>
      <c r="E5" s="220">
        <v>37316</v>
      </c>
      <c r="F5" s="221" t="s">
        <v>342</v>
      </c>
      <c r="G5" s="226" t="s">
        <v>343</v>
      </c>
      <c r="H5" s="222" t="s">
        <v>315</v>
      </c>
      <c r="I5" s="223"/>
      <c r="J5" s="224" t="s">
        <v>334</v>
      </c>
      <c r="K5" s="224" t="s">
        <v>334</v>
      </c>
      <c r="L5" s="225">
        <v>12</v>
      </c>
    </row>
    <row r="6" spans="1:12" s="140" customFormat="1" ht="24" customHeight="1">
      <c r="A6" s="85">
        <v>3</v>
      </c>
      <c r="B6" s="350" t="str">
        <f>CONCATENATE(H6,"-",L6)</f>
        <v>UZUN-12</v>
      </c>
      <c r="C6" s="219"/>
      <c r="D6" s="219">
        <v>1</v>
      </c>
      <c r="E6" s="220">
        <v>37257</v>
      </c>
      <c r="F6" s="221" t="s">
        <v>344</v>
      </c>
      <c r="G6" s="226" t="s">
        <v>343</v>
      </c>
      <c r="H6" s="222" t="s">
        <v>48</v>
      </c>
      <c r="I6" s="223"/>
      <c r="J6" s="224" t="s">
        <v>334</v>
      </c>
      <c r="K6" s="224" t="s">
        <v>334</v>
      </c>
      <c r="L6" s="225">
        <v>12</v>
      </c>
    </row>
    <row r="7" spans="1:12" s="140" customFormat="1" ht="24" customHeight="1">
      <c r="A7" s="85">
        <v>4</v>
      </c>
      <c r="B7" s="350" t="str">
        <f>CONCATENATE(H7,"-",L7)</f>
        <v>YÜKSEK-12</v>
      </c>
      <c r="C7" s="219"/>
      <c r="D7" s="219">
        <v>3</v>
      </c>
      <c r="E7" s="220">
        <v>37257</v>
      </c>
      <c r="F7" s="221" t="s">
        <v>345</v>
      </c>
      <c r="G7" s="226" t="s">
        <v>343</v>
      </c>
      <c r="H7" s="222" t="s">
        <v>49</v>
      </c>
      <c r="I7" s="223"/>
      <c r="J7" s="224" t="s">
        <v>334</v>
      </c>
      <c r="K7" s="224" t="s">
        <v>334</v>
      </c>
      <c r="L7" s="225">
        <v>12</v>
      </c>
    </row>
    <row r="8" spans="1:12" s="140" customFormat="1" ht="24" customHeight="1">
      <c r="A8" s="85">
        <v>5</v>
      </c>
      <c r="B8" s="350" t="str">
        <f>CONCATENATE(H8,"-",L8)</f>
        <v>FIRLATMA-12</v>
      </c>
      <c r="C8" s="219"/>
      <c r="D8" s="219">
        <v>5</v>
      </c>
      <c r="E8" s="220"/>
      <c r="F8" s="221" t="s">
        <v>346</v>
      </c>
      <c r="G8" s="226" t="s">
        <v>343</v>
      </c>
      <c r="H8" s="222" t="s">
        <v>121</v>
      </c>
      <c r="I8" s="223"/>
      <c r="J8" s="224" t="s">
        <v>334</v>
      </c>
      <c r="K8" s="224" t="s">
        <v>334</v>
      </c>
      <c r="L8" s="225">
        <v>12</v>
      </c>
    </row>
    <row r="9" spans="1:12" s="140" customFormat="1" ht="26.25" customHeight="1">
      <c r="A9" s="85">
        <v>6</v>
      </c>
      <c r="B9" s="350" t="str">
        <f t="shared" si="0"/>
        <v>4X100M--</v>
      </c>
      <c r="C9" s="219"/>
      <c r="D9" s="219">
        <v>5</v>
      </c>
      <c r="E9" s="220"/>
      <c r="F9" s="221" t="s">
        <v>346</v>
      </c>
      <c r="G9" s="226" t="s">
        <v>343</v>
      </c>
      <c r="H9" s="222" t="s">
        <v>122</v>
      </c>
      <c r="I9" s="223"/>
      <c r="J9" s="224"/>
      <c r="K9" s="224"/>
      <c r="L9" s="225"/>
    </row>
    <row r="10" spans="1:12" s="140" customFormat="1" ht="24" customHeight="1">
      <c r="A10" s="85">
        <v>7</v>
      </c>
      <c r="B10" s="350" t="str">
        <f t="shared" si="0"/>
        <v>4X100M--</v>
      </c>
      <c r="C10" s="219"/>
      <c r="D10" s="219">
        <v>2</v>
      </c>
      <c r="E10" s="220"/>
      <c r="F10" s="221" t="s">
        <v>342</v>
      </c>
      <c r="G10" s="226" t="s">
        <v>343</v>
      </c>
      <c r="H10" s="222" t="s">
        <v>122</v>
      </c>
      <c r="I10" s="223"/>
      <c r="J10" s="224"/>
      <c r="K10" s="224"/>
      <c r="L10" s="225"/>
    </row>
    <row r="11" spans="1:12" s="140" customFormat="1" ht="24" customHeight="1">
      <c r="A11" s="85">
        <v>8</v>
      </c>
      <c r="B11" s="350" t="str">
        <f t="shared" si="0"/>
        <v>4X100M--</v>
      </c>
      <c r="C11" s="219"/>
      <c r="D11" s="219">
        <v>4</v>
      </c>
      <c r="E11" s="220"/>
      <c r="F11" s="221" t="s">
        <v>347</v>
      </c>
      <c r="G11" s="226" t="s">
        <v>343</v>
      </c>
      <c r="H11" s="222" t="s">
        <v>122</v>
      </c>
      <c r="I11" s="223"/>
      <c r="J11" s="224"/>
      <c r="K11" s="224"/>
      <c r="L11" s="225"/>
    </row>
    <row r="12" spans="1:12" s="140" customFormat="1" ht="24" customHeight="1">
      <c r="A12" s="85">
        <v>9</v>
      </c>
      <c r="B12" s="350" t="str">
        <f t="shared" si="0"/>
        <v>4X100M--</v>
      </c>
      <c r="C12" s="219"/>
      <c r="D12" s="219">
        <v>1</v>
      </c>
      <c r="E12" s="220">
        <v>37347</v>
      </c>
      <c r="F12" s="221" t="s">
        <v>523</v>
      </c>
      <c r="G12" s="226" t="s">
        <v>343</v>
      </c>
      <c r="H12" s="222" t="s">
        <v>122</v>
      </c>
      <c r="I12" s="223"/>
      <c r="J12" s="224"/>
      <c r="K12" s="224"/>
      <c r="L12" s="225"/>
    </row>
    <row r="13" spans="1:12" s="140" customFormat="1" ht="24" customHeight="1">
      <c r="A13" s="85"/>
      <c r="B13" s="350" t="str">
        <f t="shared" si="0"/>
        <v>4X100M-2-2</v>
      </c>
      <c r="C13" s="219"/>
      <c r="D13" s="444" t="str">
        <f>CONCATENATE(D9,"      ",D10,"      ",D11,"      ",D12)</f>
        <v>5      2      4      1</v>
      </c>
      <c r="E13" s="441"/>
      <c r="F13" s="221" t="str">
        <f>CONCATENATE(F9," ",F10,"  ",F11,"   ",F12)</f>
        <v>YUNUS AKKAN DOĞAN AKBAŞ  METİN YILDIRIM   YUNUS YALÇIN</v>
      </c>
      <c r="G13" s="226" t="s">
        <v>343</v>
      </c>
      <c r="H13" s="222" t="s">
        <v>122</v>
      </c>
      <c r="I13" s="223"/>
      <c r="J13" s="224" t="s">
        <v>334</v>
      </c>
      <c r="K13" s="224" t="s">
        <v>334</v>
      </c>
      <c r="L13" s="225">
        <v>12</v>
      </c>
    </row>
    <row r="14" spans="1:12" s="140" customFormat="1" ht="24" customHeight="1">
      <c r="A14" s="85">
        <v>10</v>
      </c>
      <c r="B14" s="350" t="str">
        <f t="shared" si="0"/>
        <v>100M-2-8</v>
      </c>
      <c r="C14" s="219"/>
      <c r="D14" s="219">
        <v>10</v>
      </c>
      <c r="E14" s="220">
        <v>37390</v>
      </c>
      <c r="F14" s="221" t="s">
        <v>348</v>
      </c>
      <c r="G14" s="226" t="s">
        <v>349</v>
      </c>
      <c r="H14" s="222" t="s">
        <v>120</v>
      </c>
      <c r="I14" s="223"/>
      <c r="J14" s="429">
        <v>2</v>
      </c>
      <c r="K14" s="430">
        <v>8</v>
      </c>
      <c r="L14" s="430">
        <v>9</v>
      </c>
    </row>
    <row r="15" spans="1:12" s="140" customFormat="1" ht="24" customHeight="1">
      <c r="A15" s="85">
        <v>11</v>
      </c>
      <c r="B15" s="350" t="str">
        <f t="shared" si="0"/>
        <v>1000M-2-8</v>
      </c>
      <c r="C15" s="219"/>
      <c r="D15" s="219">
        <v>9</v>
      </c>
      <c r="E15" s="220">
        <v>37292</v>
      </c>
      <c r="F15" s="221" t="s">
        <v>350</v>
      </c>
      <c r="G15" s="226" t="s">
        <v>349</v>
      </c>
      <c r="H15" s="222" t="s">
        <v>315</v>
      </c>
      <c r="I15" s="223"/>
      <c r="J15" s="429">
        <v>2</v>
      </c>
      <c r="K15" s="430">
        <v>8</v>
      </c>
      <c r="L15" s="430">
        <v>9</v>
      </c>
    </row>
    <row r="16" spans="1:12" s="140" customFormat="1" ht="23.25" customHeight="1">
      <c r="A16" s="85">
        <v>12</v>
      </c>
      <c r="B16" s="350" t="str">
        <f>CONCATENATE(H16,"-",L16)</f>
        <v>UZUN-9</v>
      </c>
      <c r="C16" s="219"/>
      <c r="D16" s="219">
        <v>7</v>
      </c>
      <c r="E16" s="220">
        <v>37268</v>
      </c>
      <c r="F16" s="221" t="s">
        <v>351</v>
      </c>
      <c r="G16" s="226" t="s">
        <v>349</v>
      </c>
      <c r="H16" s="222" t="s">
        <v>48</v>
      </c>
      <c r="I16" s="223"/>
      <c r="J16" s="429">
        <v>2</v>
      </c>
      <c r="K16" s="430">
        <v>8</v>
      </c>
      <c r="L16" s="430">
        <v>9</v>
      </c>
    </row>
    <row r="17" spans="1:12" s="140" customFormat="1" ht="24" customHeight="1">
      <c r="A17" s="85">
        <v>13</v>
      </c>
      <c r="B17" s="350" t="str">
        <f>CONCATENATE(H17,"-",L17)</f>
        <v>YÜKSEK-9</v>
      </c>
      <c r="C17" s="219"/>
      <c r="D17" s="219">
        <v>10</v>
      </c>
      <c r="E17" s="220">
        <v>37390</v>
      </c>
      <c r="F17" s="221" t="s">
        <v>348</v>
      </c>
      <c r="G17" s="226" t="s">
        <v>349</v>
      </c>
      <c r="H17" s="222" t="s">
        <v>49</v>
      </c>
      <c r="I17" s="223"/>
      <c r="J17" s="429">
        <v>2</v>
      </c>
      <c r="K17" s="430">
        <v>8</v>
      </c>
      <c r="L17" s="430">
        <v>9</v>
      </c>
    </row>
    <row r="18" spans="1:12" s="140" customFormat="1" ht="24" customHeight="1">
      <c r="A18" s="85">
        <v>14</v>
      </c>
      <c r="B18" s="350" t="str">
        <f>CONCATENATE(H18,"-",L18)</f>
        <v>FIRLATMA-9</v>
      </c>
      <c r="C18" s="219"/>
      <c r="D18" s="219">
        <v>6</v>
      </c>
      <c r="E18" s="220">
        <v>37491</v>
      </c>
      <c r="F18" s="221" t="s">
        <v>352</v>
      </c>
      <c r="G18" s="226" t="s">
        <v>349</v>
      </c>
      <c r="H18" s="222" t="s">
        <v>121</v>
      </c>
      <c r="I18" s="223"/>
      <c r="J18" s="429">
        <v>2</v>
      </c>
      <c r="K18" s="430">
        <v>8</v>
      </c>
      <c r="L18" s="430">
        <v>9</v>
      </c>
    </row>
    <row r="19" spans="1:12" s="140" customFormat="1" ht="24" customHeight="1">
      <c r="A19" s="85">
        <v>15</v>
      </c>
      <c r="B19" s="350" t="str">
        <f t="shared" si="0"/>
        <v>4X100M--</v>
      </c>
      <c r="C19" s="219"/>
      <c r="D19" s="219">
        <v>8</v>
      </c>
      <c r="E19" s="220">
        <v>37520</v>
      </c>
      <c r="F19" s="221" t="s">
        <v>353</v>
      </c>
      <c r="G19" s="226" t="s">
        <v>349</v>
      </c>
      <c r="H19" s="222" t="s">
        <v>122</v>
      </c>
      <c r="I19" s="223"/>
      <c r="J19" s="429"/>
      <c r="K19" s="430"/>
      <c r="L19" s="430"/>
    </row>
    <row r="20" spans="1:12" s="140" customFormat="1" ht="24" customHeight="1">
      <c r="A20" s="85">
        <v>16</v>
      </c>
      <c r="B20" s="350" t="str">
        <f t="shared" si="0"/>
        <v>4X100M--</v>
      </c>
      <c r="C20" s="219"/>
      <c r="D20" s="219">
        <v>9</v>
      </c>
      <c r="E20" s="220">
        <v>37292</v>
      </c>
      <c r="F20" s="221" t="s">
        <v>350</v>
      </c>
      <c r="G20" s="226" t="s">
        <v>349</v>
      </c>
      <c r="H20" s="222" t="s">
        <v>122</v>
      </c>
      <c r="I20" s="223"/>
      <c r="J20" s="429"/>
      <c r="K20" s="430"/>
      <c r="L20" s="430"/>
    </row>
    <row r="21" spans="1:12" s="140" customFormat="1" ht="24" customHeight="1">
      <c r="A21" s="85">
        <v>17</v>
      </c>
      <c r="B21" s="350" t="str">
        <f t="shared" si="0"/>
        <v>4X100M--</v>
      </c>
      <c r="C21" s="219"/>
      <c r="D21" s="219">
        <v>7</v>
      </c>
      <c r="E21" s="220">
        <v>37268</v>
      </c>
      <c r="F21" s="221" t="s">
        <v>351</v>
      </c>
      <c r="G21" s="226" t="s">
        <v>349</v>
      </c>
      <c r="H21" s="222" t="s">
        <v>122</v>
      </c>
      <c r="I21" s="223"/>
      <c r="J21" s="429"/>
      <c r="K21" s="430"/>
      <c r="L21" s="430"/>
    </row>
    <row r="22" spans="1:12" s="140" customFormat="1" ht="34.5" customHeight="1">
      <c r="A22" s="85">
        <v>18</v>
      </c>
      <c r="B22" s="350" t="str">
        <f t="shared" si="0"/>
        <v>4X100M--</v>
      </c>
      <c r="C22" s="219"/>
      <c r="D22" s="219">
        <v>10</v>
      </c>
      <c r="E22" s="220">
        <v>37390</v>
      </c>
      <c r="F22" s="221" t="s">
        <v>348</v>
      </c>
      <c r="G22" s="226" t="s">
        <v>349</v>
      </c>
      <c r="H22" s="222" t="s">
        <v>122</v>
      </c>
      <c r="I22" s="223"/>
      <c r="J22" s="429"/>
      <c r="K22" s="430"/>
      <c r="L22" s="430"/>
    </row>
    <row r="23" spans="1:12" s="140" customFormat="1" ht="34.5" customHeight="1">
      <c r="A23" s="85"/>
      <c r="B23" s="350" t="str">
        <f t="shared" si="0"/>
        <v>4X100M-2-8</v>
      </c>
      <c r="C23" s="219"/>
      <c r="D23" s="219" t="str">
        <f>CONCATENATE(D19,"      ",D20,"      ",D21,"      ",D22)</f>
        <v>8      9      7      10</v>
      </c>
      <c r="E23" s="441"/>
      <c r="F23" s="221" t="str">
        <f>CONCATENATE(F19," ",F20,"  ",F21,"   ",F22)</f>
        <v>İDRİS CAN DEMİR MURAT GÜN  DOGUKAN NALBAT   UMUT DOĞAN</v>
      </c>
      <c r="G23" s="226" t="s">
        <v>349</v>
      </c>
      <c r="H23" s="222" t="s">
        <v>122</v>
      </c>
      <c r="I23" s="223"/>
      <c r="J23" s="429">
        <v>2</v>
      </c>
      <c r="K23" s="430">
        <v>8</v>
      </c>
      <c r="L23" s="430">
        <v>9</v>
      </c>
    </row>
    <row r="24" spans="1:12" s="140" customFormat="1" ht="24" customHeight="1">
      <c r="A24" s="85">
        <v>19</v>
      </c>
      <c r="B24" s="350" t="str">
        <f t="shared" si="0"/>
        <v>100M-1-4</v>
      </c>
      <c r="C24" s="219"/>
      <c r="D24" s="219">
        <v>15</v>
      </c>
      <c r="E24" s="220" t="s">
        <v>354</v>
      </c>
      <c r="F24" s="221" t="s">
        <v>355</v>
      </c>
      <c r="G24" s="226" t="s">
        <v>356</v>
      </c>
      <c r="H24" s="222" t="s">
        <v>120</v>
      </c>
      <c r="I24" s="223"/>
      <c r="J24" s="429">
        <v>1</v>
      </c>
      <c r="K24" s="430">
        <v>4</v>
      </c>
      <c r="L24" s="430">
        <v>8</v>
      </c>
    </row>
    <row r="25" spans="1:12" s="140" customFormat="1" ht="24" customHeight="1">
      <c r="A25" s="85">
        <v>20</v>
      </c>
      <c r="B25" s="350" t="str">
        <f t="shared" si="0"/>
        <v>1000M-1-4</v>
      </c>
      <c r="C25" s="219"/>
      <c r="D25" s="219">
        <v>12</v>
      </c>
      <c r="E25" s="220">
        <v>37456</v>
      </c>
      <c r="F25" s="221" t="s">
        <v>357</v>
      </c>
      <c r="G25" s="226" t="s">
        <v>356</v>
      </c>
      <c r="H25" s="222" t="s">
        <v>315</v>
      </c>
      <c r="I25" s="223"/>
      <c r="J25" s="429">
        <v>1</v>
      </c>
      <c r="K25" s="430">
        <v>4</v>
      </c>
      <c r="L25" s="430">
        <v>8</v>
      </c>
    </row>
    <row r="26" spans="1:12" s="140" customFormat="1" ht="24" customHeight="1">
      <c r="A26" s="85">
        <v>21</v>
      </c>
      <c r="B26" s="350" t="str">
        <f>CONCATENATE(H26,"-",L26)</f>
        <v>UZUN-8</v>
      </c>
      <c r="C26" s="219"/>
      <c r="D26" s="219">
        <v>15</v>
      </c>
      <c r="E26" s="220" t="s">
        <v>354</v>
      </c>
      <c r="F26" s="221" t="s">
        <v>355</v>
      </c>
      <c r="G26" s="226" t="s">
        <v>356</v>
      </c>
      <c r="H26" s="222" t="s">
        <v>48</v>
      </c>
      <c r="I26" s="223"/>
      <c r="J26" s="429">
        <v>1</v>
      </c>
      <c r="K26" s="430">
        <v>4</v>
      </c>
      <c r="L26" s="430">
        <v>8</v>
      </c>
    </row>
    <row r="27" spans="1:12" s="140" customFormat="1" ht="24" customHeight="1">
      <c r="A27" s="85">
        <v>22</v>
      </c>
      <c r="B27" s="350" t="str">
        <f>CONCATENATE(H27,"-",L27)</f>
        <v>YÜKSEK-8</v>
      </c>
      <c r="C27" s="219"/>
      <c r="D27" s="219">
        <v>14</v>
      </c>
      <c r="E27" s="220">
        <v>37463</v>
      </c>
      <c r="F27" s="221" t="s">
        <v>358</v>
      </c>
      <c r="G27" s="226" t="s">
        <v>356</v>
      </c>
      <c r="H27" s="222" t="s">
        <v>49</v>
      </c>
      <c r="I27" s="223"/>
      <c r="J27" s="429">
        <v>1</v>
      </c>
      <c r="K27" s="430">
        <v>4</v>
      </c>
      <c r="L27" s="430">
        <v>8</v>
      </c>
    </row>
    <row r="28" spans="1:12" s="140" customFormat="1" ht="24" customHeight="1">
      <c r="A28" s="85">
        <v>23</v>
      </c>
      <c r="B28" s="350" t="str">
        <f>CONCATENATE(H28,"-",L28)</f>
        <v>FIRLATMA-8</v>
      </c>
      <c r="C28" s="219"/>
      <c r="D28" s="219">
        <v>14</v>
      </c>
      <c r="E28" s="220">
        <v>37463</v>
      </c>
      <c r="F28" s="221" t="s">
        <v>358</v>
      </c>
      <c r="G28" s="226" t="s">
        <v>356</v>
      </c>
      <c r="H28" s="222" t="s">
        <v>121</v>
      </c>
      <c r="I28" s="223"/>
      <c r="J28" s="429">
        <v>1</v>
      </c>
      <c r="K28" s="430">
        <v>4</v>
      </c>
      <c r="L28" s="430">
        <v>8</v>
      </c>
    </row>
    <row r="29" spans="1:12" s="140" customFormat="1" ht="25.5" customHeight="1">
      <c r="A29" s="85">
        <v>24</v>
      </c>
      <c r="B29" s="350" t="str">
        <f t="shared" si="0"/>
        <v>4X100M--</v>
      </c>
      <c r="C29" s="219"/>
      <c r="D29" s="219">
        <v>13</v>
      </c>
      <c r="E29" s="220">
        <v>37426</v>
      </c>
      <c r="F29" s="221" t="s">
        <v>359</v>
      </c>
      <c r="G29" s="226" t="s">
        <v>356</v>
      </c>
      <c r="H29" s="222" t="s">
        <v>122</v>
      </c>
      <c r="I29" s="223"/>
      <c r="J29" s="429"/>
      <c r="K29" s="430"/>
      <c r="L29" s="430"/>
    </row>
    <row r="30" spans="1:12" s="140" customFormat="1" ht="24" customHeight="1">
      <c r="A30" s="85">
        <v>25</v>
      </c>
      <c r="B30" s="350" t="str">
        <f t="shared" si="0"/>
        <v>4X100M--</v>
      </c>
      <c r="C30" s="219"/>
      <c r="D30" s="219">
        <v>11</v>
      </c>
      <c r="E30" s="220">
        <v>37599</v>
      </c>
      <c r="F30" s="221" t="s">
        <v>360</v>
      </c>
      <c r="G30" s="226" t="s">
        <v>356</v>
      </c>
      <c r="H30" s="222" t="s">
        <v>122</v>
      </c>
      <c r="I30" s="223"/>
      <c r="J30" s="429"/>
      <c r="K30" s="430"/>
      <c r="L30" s="430"/>
    </row>
    <row r="31" spans="1:12" s="140" customFormat="1" ht="24" customHeight="1">
      <c r="A31" s="85">
        <v>26</v>
      </c>
      <c r="B31" s="350" t="str">
        <f t="shared" si="0"/>
        <v>4X100M--</v>
      </c>
      <c r="C31" s="219"/>
      <c r="D31" s="219">
        <v>14</v>
      </c>
      <c r="E31" s="220">
        <v>37463</v>
      </c>
      <c r="F31" s="221" t="s">
        <v>358</v>
      </c>
      <c r="G31" s="226" t="s">
        <v>356</v>
      </c>
      <c r="H31" s="222" t="s">
        <v>122</v>
      </c>
      <c r="I31" s="223"/>
      <c r="J31" s="429"/>
      <c r="K31" s="430"/>
      <c r="L31" s="430"/>
    </row>
    <row r="32" spans="1:12" s="140" customFormat="1" ht="24" customHeight="1">
      <c r="A32" s="85">
        <v>27</v>
      </c>
      <c r="B32" s="350" t="str">
        <f t="shared" si="0"/>
        <v>4X100M--</v>
      </c>
      <c r="C32" s="219"/>
      <c r="D32" s="219">
        <v>15</v>
      </c>
      <c r="E32" s="220">
        <v>37257</v>
      </c>
      <c r="F32" s="221" t="s">
        <v>355</v>
      </c>
      <c r="G32" s="226" t="s">
        <v>356</v>
      </c>
      <c r="H32" s="222" t="s">
        <v>122</v>
      </c>
      <c r="I32" s="223"/>
      <c r="J32" s="429"/>
      <c r="K32" s="430"/>
      <c r="L32" s="430"/>
    </row>
    <row r="33" spans="1:12" s="140" customFormat="1" ht="24" customHeight="1">
      <c r="A33" s="85"/>
      <c r="B33" s="350" t="str">
        <f t="shared" si="0"/>
        <v>4X100M-1-4</v>
      </c>
      <c r="C33" s="219"/>
      <c r="D33" s="219" t="str">
        <f>CONCATENATE(D29,"   ",D30,"   ",D31,"   ",D32)</f>
        <v>13   11   14   15</v>
      </c>
      <c r="E33" s="441"/>
      <c r="F33" s="221" t="str">
        <f>CONCATENATE(F29," ",F30,"  ",F31,"   ",F32)</f>
        <v>ÖMER MERT KAYNAR GÖRKEM ERCAN  SEFA ENES ÇOLAKOĞLU   ŞAFAK  KARSAVRAN</v>
      </c>
      <c r="G33" s="226" t="s">
        <v>356</v>
      </c>
      <c r="H33" s="222" t="s">
        <v>122</v>
      </c>
      <c r="I33" s="223"/>
      <c r="J33" s="429">
        <v>1</v>
      </c>
      <c r="K33" s="430">
        <v>4</v>
      </c>
      <c r="L33" s="430">
        <v>8</v>
      </c>
    </row>
    <row r="34" spans="1:12" s="140" customFormat="1" ht="24" customHeight="1">
      <c r="A34" s="85">
        <v>28</v>
      </c>
      <c r="B34" s="350" t="str">
        <f t="shared" si="0"/>
        <v>100M-1-7</v>
      </c>
      <c r="C34" s="219"/>
      <c r="D34" s="219">
        <v>16</v>
      </c>
      <c r="E34" s="220">
        <v>37448</v>
      </c>
      <c r="F34" s="221" t="s">
        <v>361</v>
      </c>
      <c r="G34" s="226" t="s">
        <v>362</v>
      </c>
      <c r="H34" s="222" t="s">
        <v>120</v>
      </c>
      <c r="I34" s="223"/>
      <c r="J34" s="429">
        <v>1</v>
      </c>
      <c r="K34" s="430">
        <v>7</v>
      </c>
      <c r="L34" s="430">
        <v>3</v>
      </c>
    </row>
    <row r="35" spans="1:12" s="140" customFormat="1" ht="24" customHeight="1">
      <c r="A35" s="85">
        <v>29</v>
      </c>
      <c r="B35" s="350" t="str">
        <f t="shared" si="0"/>
        <v>1000M-1-7</v>
      </c>
      <c r="C35" s="219"/>
      <c r="D35" s="219">
        <v>18</v>
      </c>
      <c r="E35" s="220">
        <v>37371</v>
      </c>
      <c r="F35" s="221" t="s">
        <v>363</v>
      </c>
      <c r="G35" s="226" t="s">
        <v>362</v>
      </c>
      <c r="H35" s="222" t="s">
        <v>315</v>
      </c>
      <c r="I35" s="223"/>
      <c r="J35" s="429">
        <v>1</v>
      </c>
      <c r="K35" s="430">
        <v>7</v>
      </c>
      <c r="L35" s="430">
        <v>3</v>
      </c>
    </row>
    <row r="36" spans="1:12" s="140" customFormat="1" ht="27.75" customHeight="1">
      <c r="A36" s="85">
        <v>30</v>
      </c>
      <c r="B36" s="350" t="str">
        <f>CONCATENATE(H36,"-",L36)</f>
        <v>UZUN-3</v>
      </c>
      <c r="C36" s="219"/>
      <c r="D36" s="219">
        <v>19</v>
      </c>
      <c r="E36" s="220">
        <v>37448</v>
      </c>
      <c r="F36" s="221" t="s">
        <v>364</v>
      </c>
      <c r="G36" s="226" t="s">
        <v>362</v>
      </c>
      <c r="H36" s="222" t="s">
        <v>48</v>
      </c>
      <c r="I36" s="223"/>
      <c r="J36" s="429">
        <v>1</v>
      </c>
      <c r="K36" s="430">
        <v>7</v>
      </c>
      <c r="L36" s="430">
        <v>3</v>
      </c>
    </row>
    <row r="37" spans="1:12" s="140" customFormat="1" ht="24" customHeight="1">
      <c r="A37" s="85">
        <v>31</v>
      </c>
      <c r="B37" s="350" t="str">
        <f>CONCATENATE(H37,"-",L37)</f>
        <v>YÜKSEK-3</v>
      </c>
      <c r="C37" s="219"/>
      <c r="D37" s="219">
        <v>19</v>
      </c>
      <c r="E37" s="220">
        <v>37448</v>
      </c>
      <c r="F37" s="221" t="s">
        <v>364</v>
      </c>
      <c r="G37" s="226" t="s">
        <v>362</v>
      </c>
      <c r="H37" s="222" t="s">
        <v>49</v>
      </c>
      <c r="I37" s="223"/>
      <c r="J37" s="429">
        <v>1</v>
      </c>
      <c r="K37" s="430">
        <v>7</v>
      </c>
      <c r="L37" s="430">
        <v>3</v>
      </c>
    </row>
    <row r="38" spans="1:12" s="140" customFormat="1" ht="24" customHeight="1">
      <c r="A38" s="85">
        <v>32</v>
      </c>
      <c r="B38" s="350" t="str">
        <f>CONCATENATE(H38,"-",L38)</f>
        <v>FIRLATMA-3</v>
      </c>
      <c r="C38" s="219"/>
      <c r="D38" s="219">
        <v>16</v>
      </c>
      <c r="E38" s="220">
        <v>37448</v>
      </c>
      <c r="F38" s="221" t="s">
        <v>361</v>
      </c>
      <c r="G38" s="226" t="s">
        <v>362</v>
      </c>
      <c r="H38" s="222" t="s">
        <v>121</v>
      </c>
      <c r="I38" s="223"/>
      <c r="J38" s="429">
        <v>1</v>
      </c>
      <c r="K38" s="430">
        <v>7</v>
      </c>
      <c r="L38" s="430">
        <v>3</v>
      </c>
    </row>
    <row r="39" spans="1:12" s="140" customFormat="1" ht="24" customHeight="1">
      <c r="A39" s="85">
        <v>33</v>
      </c>
      <c r="B39" s="350" t="str">
        <f t="shared" si="0"/>
        <v>4X100M--</v>
      </c>
      <c r="C39" s="219"/>
      <c r="D39" s="219">
        <v>17</v>
      </c>
      <c r="E39" s="220">
        <v>37448</v>
      </c>
      <c r="F39" s="221" t="s">
        <v>365</v>
      </c>
      <c r="G39" s="226" t="s">
        <v>362</v>
      </c>
      <c r="H39" s="222" t="s">
        <v>122</v>
      </c>
      <c r="I39" s="223"/>
      <c r="J39" s="429"/>
      <c r="K39" s="430"/>
      <c r="L39" s="430"/>
    </row>
    <row r="40" spans="1:12" s="140" customFormat="1" ht="24" customHeight="1">
      <c r="A40" s="85">
        <v>34</v>
      </c>
      <c r="B40" s="350" t="str">
        <f t="shared" si="0"/>
        <v>4X100M--</v>
      </c>
      <c r="C40" s="219"/>
      <c r="D40" s="219">
        <v>19</v>
      </c>
      <c r="E40" s="220">
        <v>37448</v>
      </c>
      <c r="F40" s="221" t="s">
        <v>366</v>
      </c>
      <c r="G40" s="226" t="s">
        <v>362</v>
      </c>
      <c r="H40" s="222" t="s">
        <v>122</v>
      </c>
      <c r="I40" s="223"/>
      <c r="J40" s="429"/>
      <c r="K40" s="430"/>
      <c r="L40" s="430"/>
    </row>
    <row r="41" spans="1:12" s="140" customFormat="1" ht="24" customHeight="1">
      <c r="A41" s="85">
        <v>35</v>
      </c>
      <c r="B41" s="350" t="str">
        <f t="shared" si="0"/>
        <v>4X100M--</v>
      </c>
      <c r="C41" s="219"/>
      <c r="D41" s="219">
        <v>18</v>
      </c>
      <c r="E41" s="220">
        <v>37371</v>
      </c>
      <c r="F41" s="221" t="s">
        <v>363</v>
      </c>
      <c r="G41" s="226" t="s">
        <v>362</v>
      </c>
      <c r="H41" s="222" t="s">
        <v>122</v>
      </c>
      <c r="I41" s="223"/>
      <c r="J41" s="429"/>
      <c r="K41" s="430"/>
      <c r="L41" s="430"/>
    </row>
    <row r="42" spans="1:12" s="140" customFormat="1" ht="22.5" customHeight="1">
      <c r="A42" s="85">
        <v>36</v>
      </c>
      <c r="B42" s="350" t="str">
        <f t="shared" si="0"/>
        <v>4X100M--</v>
      </c>
      <c r="C42" s="219"/>
      <c r="D42" s="219">
        <v>16</v>
      </c>
      <c r="E42" s="220">
        <v>37448</v>
      </c>
      <c r="F42" s="221" t="s">
        <v>361</v>
      </c>
      <c r="G42" s="226" t="s">
        <v>362</v>
      </c>
      <c r="H42" s="222" t="s">
        <v>122</v>
      </c>
      <c r="I42" s="223"/>
      <c r="J42" s="429"/>
      <c r="K42" s="430"/>
      <c r="L42" s="430"/>
    </row>
    <row r="43" spans="1:12" s="140" customFormat="1" ht="22.5" customHeight="1">
      <c r="A43" s="85"/>
      <c r="B43" s="350" t="str">
        <f t="shared" si="0"/>
        <v>4X100M-1-7</v>
      </c>
      <c r="C43" s="219"/>
      <c r="D43" s="219" t="str">
        <f>CONCATENATE(D39,"   ",D40,"   ",D41,"   ",D42)</f>
        <v>17   19   18   16</v>
      </c>
      <c r="E43" s="441"/>
      <c r="F43" s="221" t="str">
        <f>CONCATENATE(F39," ",F40,"  ",F41,"   ",F42)</f>
        <v>MEHMET SUHAN UÇAR        TAHA ÇALIŞKAN     MUHAMMET FARUK KARATAŞ   FATİH ÇALIŞKAN</v>
      </c>
      <c r="G43" s="226" t="s">
        <v>362</v>
      </c>
      <c r="H43" s="222" t="s">
        <v>122</v>
      </c>
      <c r="I43" s="223"/>
      <c r="J43" s="429">
        <v>1</v>
      </c>
      <c r="K43" s="430">
        <v>7</v>
      </c>
      <c r="L43" s="430">
        <v>3</v>
      </c>
    </row>
    <row r="44" spans="1:12" s="140" customFormat="1" ht="24" customHeight="1">
      <c r="A44" s="85">
        <v>37</v>
      </c>
      <c r="B44" s="350" t="str">
        <f t="shared" si="0"/>
        <v>100M-2-1</v>
      </c>
      <c r="C44" s="219"/>
      <c r="D44" s="219">
        <v>22</v>
      </c>
      <c r="E44" s="220">
        <v>37378</v>
      </c>
      <c r="F44" s="221" t="s">
        <v>367</v>
      </c>
      <c r="G44" s="226" t="s">
        <v>368</v>
      </c>
      <c r="H44" s="222" t="s">
        <v>120</v>
      </c>
      <c r="I44" s="223"/>
      <c r="J44" s="224">
        <v>2</v>
      </c>
      <c r="K44" s="224">
        <v>1</v>
      </c>
      <c r="L44" s="225">
        <v>10</v>
      </c>
    </row>
    <row r="45" spans="1:12" s="140" customFormat="1" ht="24" customHeight="1">
      <c r="A45" s="85">
        <v>38</v>
      </c>
      <c r="B45" s="350" t="str">
        <f t="shared" si="0"/>
        <v>1000M-2-1</v>
      </c>
      <c r="C45" s="219"/>
      <c r="D45" s="219">
        <v>21</v>
      </c>
      <c r="E45" s="220">
        <v>37343</v>
      </c>
      <c r="F45" s="221" t="s">
        <v>369</v>
      </c>
      <c r="G45" s="226" t="s">
        <v>368</v>
      </c>
      <c r="H45" s="222" t="s">
        <v>315</v>
      </c>
      <c r="I45" s="223"/>
      <c r="J45" s="224">
        <v>2</v>
      </c>
      <c r="K45" s="224">
        <v>1</v>
      </c>
      <c r="L45" s="225">
        <v>10</v>
      </c>
    </row>
    <row r="46" spans="1:12" s="140" customFormat="1" ht="24" customHeight="1">
      <c r="A46" s="85">
        <v>39</v>
      </c>
      <c r="B46" s="350" t="str">
        <f>CONCATENATE(H46,"-",L46)</f>
        <v>UZUN-10</v>
      </c>
      <c r="C46" s="219"/>
      <c r="D46" s="219">
        <v>22</v>
      </c>
      <c r="E46" s="220">
        <v>37378</v>
      </c>
      <c r="F46" s="221" t="s">
        <v>367</v>
      </c>
      <c r="G46" s="226" t="s">
        <v>368</v>
      </c>
      <c r="H46" s="222" t="s">
        <v>48</v>
      </c>
      <c r="I46" s="223"/>
      <c r="J46" s="224">
        <v>2</v>
      </c>
      <c r="K46" s="224">
        <v>1</v>
      </c>
      <c r="L46" s="225">
        <v>10</v>
      </c>
    </row>
    <row r="47" spans="1:12" s="140" customFormat="1" ht="24" customHeight="1">
      <c r="A47" s="85">
        <v>40</v>
      </c>
      <c r="B47" s="350" t="str">
        <f>CONCATENATE(H47,"-",L47)</f>
        <v>YÜKSEK-10</v>
      </c>
      <c r="C47" s="219"/>
      <c r="D47" s="219">
        <v>21</v>
      </c>
      <c r="E47" s="220">
        <v>37343</v>
      </c>
      <c r="F47" s="221" t="s">
        <v>369</v>
      </c>
      <c r="G47" s="226" t="s">
        <v>368</v>
      </c>
      <c r="H47" s="222" t="s">
        <v>49</v>
      </c>
      <c r="I47" s="223"/>
      <c r="J47" s="224">
        <v>2</v>
      </c>
      <c r="K47" s="224">
        <v>1</v>
      </c>
      <c r="L47" s="225">
        <v>10</v>
      </c>
    </row>
    <row r="48" spans="1:12" s="140" customFormat="1" ht="24" customHeight="1">
      <c r="A48" s="85">
        <v>41</v>
      </c>
      <c r="B48" s="350" t="str">
        <f>CONCATENATE(H48,"-",L48)</f>
        <v>FIRLATMA-10</v>
      </c>
      <c r="C48" s="219"/>
      <c r="D48" s="219">
        <v>23</v>
      </c>
      <c r="E48" s="220">
        <v>37257</v>
      </c>
      <c r="F48" s="221" t="s">
        <v>370</v>
      </c>
      <c r="G48" s="226" t="s">
        <v>368</v>
      </c>
      <c r="H48" s="222" t="s">
        <v>121</v>
      </c>
      <c r="I48" s="223"/>
      <c r="J48" s="224">
        <v>2</v>
      </c>
      <c r="K48" s="224">
        <v>1</v>
      </c>
      <c r="L48" s="225">
        <v>10</v>
      </c>
    </row>
    <row r="49" spans="1:12" s="140" customFormat="1" ht="22.5" customHeight="1">
      <c r="A49" s="85">
        <v>42</v>
      </c>
      <c r="B49" s="350" t="str">
        <f t="shared" si="0"/>
        <v>4X100M--</v>
      </c>
      <c r="C49" s="219"/>
      <c r="D49" s="219">
        <v>20</v>
      </c>
      <c r="E49" s="220">
        <v>37713</v>
      </c>
      <c r="F49" s="221" t="s">
        <v>371</v>
      </c>
      <c r="G49" s="226" t="s">
        <v>368</v>
      </c>
      <c r="H49" s="222" t="s">
        <v>122</v>
      </c>
      <c r="I49" s="223"/>
      <c r="J49" s="224"/>
      <c r="K49" s="224"/>
      <c r="L49" s="225"/>
    </row>
    <row r="50" spans="1:12" s="140" customFormat="1" ht="24" customHeight="1">
      <c r="A50" s="85">
        <v>43</v>
      </c>
      <c r="B50" s="350" t="str">
        <f t="shared" si="0"/>
        <v>4X100M--</v>
      </c>
      <c r="C50" s="219"/>
      <c r="D50" s="219">
        <v>23</v>
      </c>
      <c r="E50" s="220">
        <v>37257</v>
      </c>
      <c r="F50" s="221" t="s">
        <v>370</v>
      </c>
      <c r="G50" s="226" t="s">
        <v>368</v>
      </c>
      <c r="H50" s="222" t="s">
        <v>122</v>
      </c>
      <c r="I50" s="223"/>
      <c r="J50" s="224"/>
      <c r="K50" s="224"/>
      <c r="L50" s="225"/>
    </row>
    <row r="51" spans="1:12" s="140" customFormat="1" ht="24" customHeight="1">
      <c r="A51" s="85">
        <v>44</v>
      </c>
      <c r="B51" s="350" t="str">
        <f t="shared" si="0"/>
        <v>4X100M--</v>
      </c>
      <c r="C51" s="219"/>
      <c r="D51" s="219">
        <v>21</v>
      </c>
      <c r="E51" s="220">
        <v>37343</v>
      </c>
      <c r="F51" s="221" t="s">
        <v>369</v>
      </c>
      <c r="G51" s="226" t="s">
        <v>368</v>
      </c>
      <c r="H51" s="222" t="s">
        <v>122</v>
      </c>
      <c r="I51" s="223"/>
      <c r="J51" s="224"/>
      <c r="K51" s="224"/>
      <c r="L51" s="225"/>
    </row>
    <row r="52" spans="1:12" s="140" customFormat="1" ht="24" customHeight="1">
      <c r="A52" s="85">
        <v>45</v>
      </c>
      <c r="B52" s="350" t="str">
        <f t="shared" si="0"/>
        <v>4X100M--</v>
      </c>
      <c r="C52" s="219"/>
      <c r="D52" s="219">
        <v>22</v>
      </c>
      <c r="E52" s="220">
        <v>37378</v>
      </c>
      <c r="F52" s="221" t="s">
        <v>367</v>
      </c>
      <c r="G52" s="226" t="s">
        <v>368</v>
      </c>
      <c r="H52" s="222" t="s">
        <v>122</v>
      </c>
      <c r="I52" s="223"/>
      <c r="J52" s="224"/>
      <c r="K52" s="224"/>
      <c r="L52" s="225"/>
    </row>
    <row r="53" spans="1:12" s="140" customFormat="1" ht="24" customHeight="1">
      <c r="A53" s="85"/>
      <c r="B53" s="350" t="str">
        <f t="shared" si="0"/>
        <v>4X100M-2-1</v>
      </c>
      <c r="C53" s="219"/>
      <c r="D53" s="219" t="str">
        <f>CONCATENATE(D49,"   ",D50,"   ",D51,"   ",D52)</f>
        <v>20   23   21   22</v>
      </c>
      <c r="E53" s="441"/>
      <c r="F53" s="221" t="str">
        <f>CONCATENATE(F49," ",F50,"  ",F51,"   ",F52)</f>
        <v>BARIŞAY YILDIZ MİRSAT KADİR KUTLU  BARTU AYDOĞAN   METEHAN BOZOĞLU</v>
      </c>
      <c r="G53" s="226" t="s">
        <v>368</v>
      </c>
      <c r="H53" s="222" t="s">
        <v>122</v>
      </c>
      <c r="I53" s="223"/>
      <c r="J53" s="224">
        <v>2</v>
      </c>
      <c r="K53" s="224">
        <v>1</v>
      </c>
      <c r="L53" s="225">
        <v>10</v>
      </c>
    </row>
    <row r="54" spans="1:12" s="140" customFormat="1" ht="24" customHeight="1">
      <c r="A54" s="85">
        <v>46</v>
      </c>
      <c r="B54" s="350" t="str">
        <f t="shared" si="0"/>
        <v>100M-2-7</v>
      </c>
      <c r="C54" s="219"/>
      <c r="D54" s="219">
        <v>26</v>
      </c>
      <c r="E54" s="220">
        <v>37785</v>
      </c>
      <c r="F54" s="221" t="s">
        <v>372</v>
      </c>
      <c r="G54" s="226" t="s">
        <v>373</v>
      </c>
      <c r="H54" s="222" t="s">
        <v>120</v>
      </c>
      <c r="I54" s="223"/>
      <c r="J54" s="429">
        <v>2</v>
      </c>
      <c r="K54" s="430">
        <v>7</v>
      </c>
      <c r="L54" s="430">
        <v>11</v>
      </c>
    </row>
    <row r="55" spans="1:12" s="140" customFormat="1" ht="24" customHeight="1">
      <c r="A55" s="85">
        <v>47</v>
      </c>
      <c r="B55" s="350" t="str">
        <f t="shared" si="0"/>
        <v>1000M-2-7</v>
      </c>
      <c r="C55" s="219"/>
      <c r="D55" s="219">
        <v>25</v>
      </c>
      <c r="E55" s="220">
        <v>37878</v>
      </c>
      <c r="F55" s="221" t="s">
        <v>374</v>
      </c>
      <c r="G55" s="226" t="s">
        <v>373</v>
      </c>
      <c r="H55" s="222" t="s">
        <v>315</v>
      </c>
      <c r="I55" s="223"/>
      <c r="J55" s="429">
        <v>2</v>
      </c>
      <c r="K55" s="430">
        <v>7</v>
      </c>
      <c r="L55" s="430">
        <v>11</v>
      </c>
    </row>
    <row r="56" spans="1:12" s="140" customFormat="1" ht="29.25" customHeight="1">
      <c r="A56" s="85">
        <v>48</v>
      </c>
      <c r="B56" s="350" t="str">
        <f>CONCATENATE(H56,"-",L56)</f>
        <v>UZUN-11</v>
      </c>
      <c r="C56" s="219"/>
      <c r="D56" s="219">
        <v>26</v>
      </c>
      <c r="E56" s="220">
        <v>37785</v>
      </c>
      <c r="F56" s="221" t="s">
        <v>372</v>
      </c>
      <c r="G56" s="226" t="s">
        <v>373</v>
      </c>
      <c r="H56" s="222" t="s">
        <v>48</v>
      </c>
      <c r="I56" s="223"/>
      <c r="J56" s="429">
        <v>2</v>
      </c>
      <c r="K56" s="430">
        <v>7</v>
      </c>
      <c r="L56" s="430">
        <v>11</v>
      </c>
    </row>
    <row r="57" spans="1:12" s="140" customFormat="1" ht="24" customHeight="1">
      <c r="A57" s="85">
        <v>49</v>
      </c>
      <c r="B57" s="350" t="str">
        <f>CONCATENATE(H57,"-",L57)</f>
        <v>YÜKSEK-11</v>
      </c>
      <c r="C57" s="219"/>
      <c r="D57" s="219">
        <v>29</v>
      </c>
      <c r="E57" s="220">
        <v>37257</v>
      </c>
      <c r="F57" s="221" t="s">
        <v>375</v>
      </c>
      <c r="G57" s="226" t="s">
        <v>373</v>
      </c>
      <c r="H57" s="222" t="s">
        <v>49</v>
      </c>
      <c r="I57" s="223"/>
      <c r="J57" s="429">
        <v>2</v>
      </c>
      <c r="K57" s="430">
        <v>7</v>
      </c>
      <c r="L57" s="430">
        <v>11</v>
      </c>
    </row>
    <row r="58" spans="1:12" s="140" customFormat="1" ht="24" customHeight="1">
      <c r="A58" s="85">
        <v>50</v>
      </c>
      <c r="B58" s="350" t="str">
        <f>CONCATENATE(H58,"-",L58)</f>
        <v>FIRLATMA-11</v>
      </c>
      <c r="C58" s="219"/>
      <c r="D58" s="219">
        <v>28</v>
      </c>
      <c r="E58" s="220">
        <v>37268</v>
      </c>
      <c r="F58" s="221" t="s">
        <v>376</v>
      </c>
      <c r="G58" s="226" t="s">
        <v>373</v>
      </c>
      <c r="H58" s="222" t="s">
        <v>121</v>
      </c>
      <c r="I58" s="223"/>
      <c r="J58" s="429">
        <v>2</v>
      </c>
      <c r="K58" s="430">
        <v>7</v>
      </c>
      <c r="L58" s="430">
        <v>11</v>
      </c>
    </row>
    <row r="59" spans="1:12" s="140" customFormat="1" ht="24" customHeight="1">
      <c r="A59" s="85">
        <v>51</v>
      </c>
      <c r="B59" s="350" t="str">
        <f t="shared" si="0"/>
        <v>4X100M--</v>
      </c>
      <c r="C59" s="219"/>
      <c r="D59" s="219">
        <v>27</v>
      </c>
      <c r="E59" s="220">
        <v>37298</v>
      </c>
      <c r="F59" s="221" t="s">
        <v>377</v>
      </c>
      <c r="G59" s="226" t="s">
        <v>373</v>
      </c>
      <c r="H59" s="222" t="s">
        <v>122</v>
      </c>
      <c r="I59" s="223"/>
      <c r="J59" s="429"/>
      <c r="K59" s="430"/>
      <c r="L59" s="430"/>
    </row>
    <row r="60" spans="1:12" s="140" customFormat="1" ht="24" customHeight="1">
      <c r="A60" s="85">
        <v>52</v>
      </c>
      <c r="B60" s="350" t="str">
        <f t="shared" si="0"/>
        <v>4X100M--</v>
      </c>
      <c r="C60" s="219"/>
      <c r="D60" s="219">
        <v>29</v>
      </c>
      <c r="E60" s="220">
        <v>37257</v>
      </c>
      <c r="F60" s="221" t="s">
        <v>375</v>
      </c>
      <c r="G60" s="226" t="s">
        <v>373</v>
      </c>
      <c r="H60" s="222" t="s">
        <v>122</v>
      </c>
      <c r="I60" s="223"/>
      <c r="J60" s="429"/>
      <c r="K60" s="430"/>
      <c r="L60" s="430"/>
    </row>
    <row r="61" spans="1:12" s="140" customFormat="1" ht="24" customHeight="1">
      <c r="A61" s="85">
        <v>53</v>
      </c>
      <c r="B61" s="350" t="str">
        <f t="shared" si="0"/>
        <v>4X100M--</v>
      </c>
      <c r="C61" s="219"/>
      <c r="D61" s="219">
        <v>24</v>
      </c>
      <c r="E61" s="220">
        <v>37482</v>
      </c>
      <c r="F61" s="221" t="s">
        <v>378</v>
      </c>
      <c r="G61" s="226" t="s">
        <v>373</v>
      </c>
      <c r="H61" s="222" t="s">
        <v>122</v>
      </c>
      <c r="I61" s="223"/>
      <c r="J61" s="429"/>
      <c r="K61" s="430"/>
      <c r="L61" s="430"/>
    </row>
    <row r="62" spans="1:12" s="140" customFormat="1" ht="27.75" customHeight="1">
      <c r="A62" s="85">
        <v>54</v>
      </c>
      <c r="B62" s="350" t="str">
        <f t="shared" si="0"/>
        <v>4X100M--</v>
      </c>
      <c r="C62" s="219"/>
      <c r="D62" s="219">
        <v>26</v>
      </c>
      <c r="E62" s="220">
        <v>37785</v>
      </c>
      <c r="F62" s="221" t="s">
        <v>372</v>
      </c>
      <c r="G62" s="226" t="s">
        <v>373</v>
      </c>
      <c r="H62" s="222" t="s">
        <v>122</v>
      </c>
      <c r="I62" s="223"/>
      <c r="J62" s="429"/>
      <c r="K62" s="430"/>
      <c r="L62" s="430"/>
    </row>
    <row r="63" spans="1:12" s="140" customFormat="1" ht="27.75" customHeight="1">
      <c r="A63" s="85"/>
      <c r="B63" s="350" t="str">
        <f t="shared" si="0"/>
        <v>4X100M-2-7</v>
      </c>
      <c r="C63" s="219"/>
      <c r="D63" s="219" t="str">
        <f>CONCATENATE(D59,"   ",D60,"   ",D61,"   ",D62)</f>
        <v>27   29   24   26</v>
      </c>
      <c r="E63" s="441"/>
      <c r="F63" s="221" t="str">
        <f>CONCATENATE(F59," ",F60,"  ",F61,"   ",F62)</f>
        <v>MEHMET ÇARBOĞA UĞUR KARTAL  EFKAN KESKİN   KAAN ÇOBAN</v>
      </c>
      <c r="G63" s="226" t="s">
        <v>373</v>
      </c>
      <c r="H63" s="222" t="s">
        <v>122</v>
      </c>
      <c r="I63" s="223"/>
      <c r="J63" s="429">
        <v>2</v>
      </c>
      <c r="K63" s="430">
        <v>7</v>
      </c>
      <c r="L63" s="430">
        <v>11</v>
      </c>
    </row>
    <row r="64" spans="1:12" s="140" customFormat="1" ht="24" customHeight="1">
      <c r="A64" s="85">
        <v>55</v>
      </c>
      <c r="B64" s="350" t="str">
        <f t="shared" si="0"/>
        <v>100M-2-4</v>
      </c>
      <c r="C64" s="219"/>
      <c r="D64" s="219">
        <v>30</v>
      </c>
      <c r="E64" s="220" t="s">
        <v>379</v>
      </c>
      <c r="F64" s="221" t="s">
        <v>380</v>
      </c>
      <c r="G64" s="226" t="s">
        <v>381</v>
      </c>
      <c r="H64" s="222" t="s">
        <v>120</v>
      </c>
      <c r="I64" s="223"/>
      <c r="J64" s="224" t="s">
        <v>334</v>
      </c>
      <c r="K64" s="224" t="s">
        <v>336</v>
      </c>
      <c r="L64" s="225">
        <v>16</v>
      </c>
    </row>
    <row r="65" spans="1:12" s="140" customFormat="1" ht="24" customHeight="1">
      <c r="A65" s="85">
        <v>56</v>
      </c>
      <c r="B65" s="350" t="str">
        <f t="shared" si="0"/>
        <v>1000M-2-4</v>
      </c>
      <c r="C65" s="219"/>
      <c r="D65" s="219">
        <v>33</v>
      </c>
      <c r="E65" s="220" t="s">
        <v>382</v>
      </c>
      <c r="F65" s="221" t="s">
        <v>383</v>
      </c>
      <c r="G65" s="226" t="s">
        <v>381</v>
      </c>
      <c r="H65" s="222" t="s">
        <v>315</v>
      </c>
      <c r="I65" s="223"/>
      <c r="J65" s="224" t="s">
        <v>334</v>
      </c>
      <c r="K65" s="224" t="s">
        <v>336</v>
      </c>
      <c r="L65" s="225">
        <v>16</v>
      </c>
    </row>
    <row r="66" spans="1:12" s="140" customFormat="1" ht="24" customHeight="1">
      <c r="A66" s="85">
        <v>57</v>
      </c>
      <c r="B66" s="350" t="str">
        <f>CONCATENATE(H66,"-",L66)</f>
        <v>UZUN-16</v>
      </c>
      <c r="C66" s="219"/>
      <c r="D66" s="219">
        <v>34</v>
      </c>
      <c r="E66" s="220" t="s">
        <v>384</v>
      </c>
      <c r="F66" s="221" t="s">
        <v>385</v>
      </c>
      <c r="G66" s="226" t="s">
        <v>381</v>
      </c>
      <c r="H66" s="222" t="s">
        <v>48</v>
      </c>
      <c r="I66" s="223"/>
      <c r="J66" s="224" t="s">
        <v>334</v>
      </c>
      <c r="K66" s="224" t="s">
        <v>336</v>
      </c>
      <c r="L66" s="225">
        <v>16</v>
      </c>
    </row>
    <row r="67" spans="1:12" s="140" customFormat="1" ht="24" customHeight="1">
      <c r="A67" s="85">
        <v>58</v>
      </c>
      <c r="B67" s="350" t="str">
        <f>CONCATENATE(H67,"-",L67)</f>
        <v>YÜKSEK-16</v>
      </c>
      <c r="C67" s="219"/>
      <c r="D67" s="219">
        <v>30</v>
      </c>
      <c r="E67" s="220" t="s">
        <v>379</v>
      </c>
      <c r="F67" s="221" t="s">
        <v>380</v>
      </c>
      <c r="G67" s="226" t="s">
        <v>381</v>
      </c>
      <c r="H67" s="222" t="s">
        <v>49</v>
      </c>
      <c r="I67" s="223"/>
      <c r="J67" s="224" t="s">
        <v>334</v>
      </c>
      <c r="K67" s="224" t="s">
        <v>336</v>
      </c>
      <c r="L67" s="225">
        <v>16</v>
      </c>
    </row>
    <row r="68" spans="1:12" s="140" customFormat="1" ht="24" customHeight="1">
      <c r="A68" s="85">
        <v>59</v>
      </c>
      <c r="B68" s="350" t="str">
        <f>CONCATENATE(H68,"-",L68)</f>
        <v>FIRLATMA-16</v>
      </c>
      <c r="C68" s="219"/>
      <c r="D68" s="219">
        <v>34</v>
      </c>
      <c r="E68" s="220" t="s">
        <v>384</v>
      </c>
      <c r="F68" s="221" t="s">
        <v>385</v>
      </c>
      <c r="G68" s="226" t="s">
        <v>381</v>
      </c>
      <c r="H68" s="222" t="s">
        <v>121</v>
      </c>
      <c r="I68" s="223"/>
      <c r="J68" s="224" t="s">
        <v>334</v>
      </c>
      <c r="K68" s="224" t="s">
        <v>336</v>
      </c>
      <c r="L68" s="225">
        <v>16</v>
      </c>
    </row>
    <row r="69" spans="1:12" s="140" customFormat="1" ht="29.25" customHeight="1">
      <c r="A69" s="85">
        <v>60</v>
      </c>
      <c r="B69" s="350" t="str">
        <f t="shared" si="0"/>
        <v>4X100M--</v>
      </c>
      <c r="C69" s="219"/>
      <c r="D69" s="219">
        <v>32</v>
      </c>
      <c r="E69" s="220" t="s">
        <v>386</v>
      </c>
      <c r="F69" s="221" t="s">
        <v>387</v>
      </c>
      <c r="G69" s="226" t="s">
        <v>381</v>
      </c>
      <c r="H69" s="222" t="s">
        <v>122</v>
      </c>
      <c r="I69" s="223"/>
      <c r="J69" s="224"/>
      <c r="K69" s="224"/>
      <c r="L69" s="225"/>
    </row>
    <row r="70" spans="1:12" s="140" customFormat="1" ht="24" customHeight="1">
      <c r="A70" s="85">
        <v>61</v>
      </c>
      <c r="B70" s="350" t="str">
        <f t="shared" si="0"/>
        <v>4X100M--</v>
      </c>
      <c r="C70" s="219"/>
      <c r="D70" s="219">
        <v>34</v>
      </c>
      <c r="E70" s="220" t="s">
        <v>384</v>
      </c>
      <c r="F70" s="221" t="s">
        <v>385</v>
      </c>
      <c r="G70" s="226" t="s">
        <v>381</v>
      </c>
      <c r="H70" s="222" t="s">
        <v>122</v>
      </c>
      <c r="I70" s="223"/>
      <c r="J70" s="224"/>
      <c r="K70" s="224"/>
      <c r="L70" s="225"/>
    </row>
    <row r="71" spans="1:12" s="140" customFormat="1" ht="24" customHeight="1">
      <c r="A71" s="85">
        <v>62</v>
      </c>
      <c r="B71" s="350" t="str">
        <f t="shared" si="0"/>
        <v>4X100M--</v>
      </c>
      <c r="C71" s="219"/>
      <c r="D71" s="219">
        <v>31</v>
      </c>
      <c r="E71" s="220" t="s">
        <v>388</v>
      </c>
      <c r="F71" s="221" t="s">
        <v>389</v>
      </c>
      <c r="G71" s="226" t="s">
        <v>381</v>
      </c>
      <c r="H71" s="222" t="s">
        <v>122</v>
      </c>
      <c r="I71" s="223"/>
      <c r="J71" s="224"/>
      <c r="K71" s="224"/>
      <c r="L71" s="225"/>
    </row>
    <row r="72" spans="1:12" s="140" customFormat="1" ht="24" customHeight="1">
      <c r="A72" s="85">
        <v>63</v>
      </c>
      <c r="B72" s="350" t="str">
        <f t="shared" si="0"/>
        <v>4X100M--</v>
      </c>
      <c r="C72" s="219"/>
      <c r="D72" s="219">
        <v>30</v>
      </c>
      <c r="E72" s="220" t="s">
        <v>379</v>
      </c>
      <c r="F72" s="221" t="s">
        <v>380</v>
      </c>
      <c r="G72" s="226" t="s">
        <v>381</v>
      </c>
      <c r="H72" s="222" t="s">
        <v>122</v>
      </c>
      <c r="I72" s="223"/>
      <c r="J72" s="224"/>
      <c r="K72" s="224"/>
      <c r="L72" s="225"/>
    </row>
    <row r="73" spans="1:12" s="140" customFormat="1" ht="24" customHeight="1">
      <c r="A73" s="85"/>
      <c r="B73" s="350" t="str">
        <f t="shared" si="0"/>
        <v>4X100M-2-4</v>
      </c>
      <c r="C73" s="219"/>
      <c r="D73" s="219" t="str">
        <f>CONCATENATE(D69,"   ",D70,"   ",D71,"   ",D72)</f>
        <v>32   34   31   30</v>
      </c>
      <c r="E73" s="441"/>
      <c r="F73" s="221" t="str">
        <f>CONCATENATE(F69," ",F70,"  ",F71,"   ",F72)</f>
        <v>Mustafa EFE Vedat KIZILKAYA  Muhammed Furkan GEVKER   Hazar HALAÇ</v>
      </c>
      <c r="G73" s="226" t="s">
        <v>381</v>
      </c>
      <c r="H73" s="222" t="s">
        <v>122</v>
      </c>
      <c r="I73" s="223"/>
      <c r="J73" s="224" t="s">
        <v>334</v>
      </c>
      <c r="K73" s="224" t="s">
        <v>336</v>
      </c>
      <c r="L73" s="225">
        <v>16</v>
      </c>
    </row>
    <row r="74" spans="1:12" s="140" customFormat="1" ht="24" customHeight="1">
      <c r="A74" s="85">
        <v>64</v>
      </c>
      <c r="B74" s="350" t="str">
        <f t="shared" si="0"/>
        <v>100M-1-8</v>
      </c>
      <c r="C74" s="219"/>
      <c r="D74" s="219">
        <v>35</v>
      </c>
      <c r="E74" s="220">
        <v>37742</v>
      </c>
      <c r="F74" s="221" t="s">
        <v>390</v>
      </c>
      <c r="G74" s="226" t="s">
        <v>391</v>
      </c>
      <c r="H74" s="222" t="s">
        <v>120</v>
      </c>
      <c r="I74" s="223"/>
      <c r="J74" s="429">
        <v>1</v>
      </c>
      <c r="K74" s="430">
        <v>8</v>
      </c>
      <c r="L74" s="430">
        <v>1</v>
      </c>
    </row>
    <row r="75" spans="1:12" s="140" customFormat="1" ht="24" customHeight="1">
      <c r="A75" s="85">
        <v>65</v>
      </c>
      <c r="B75" s="350" t="str">
        <f t="shared" si="0"/>
        <v>1000M-1-8</v>
      </c>
      <c r="C75" s="219"/>
      <c r="D75" s="219">
        <v>39</v>
      </c>
      <c r="E75" s="220">
        <v>37536</v>
      </c>
      <c r="F75" s="221" t="s">
        <v>392</v>
      </c>
      <c r="G75" s="226" t="s">
        <v>391</v>
      </c>
      <c r="H75" s="222" t="s">
        <v>315</v>
      </c>
      <c r="I75" s="223"/>
      <c r="J75" s="429">
        <v>1</v>
      </c>
      <c r="K75" s="430">
        <v>8</v>
      </c>
      <c r="L75" s="430">
        <v>1</v>
      </c>
    </row>
    <row r="76" spans="1:12" s="140" customFormat="1" ht="32.25" customHeight="1">
      <c r="A76" s="85">
        <v>66</v>
      </c>
      <c r="B76" s="350" t="str">
        <f>CONCATENATE(H76,"-",L76)</f>
        <v>UZUN-1</v>
      </c>
      <c r="C76" s="219"/>
      <c r="D76" s="219">
        <v>35</v>
      </c>
      <c r="E76" s="220">
        <v>37742</v>
      </c>
      <c r="F76" s="221" t="s">
        <v>390</v>
      </c>
      <c r="G76" s="226" t="s">
        <v>391</v>
      </c>
      <c r="H76" s="222" t="s">
        <v>48</v>
      </c>
      <c r="I76" s="223"/>
      <c r="J76" s="429">
        <v>1</v>
      </c>
      <c r="K76" s="430">
        <v>8</v>
      </c>
      <c r="L76" s="430">
        <v>1</v>
      </c>
    </row>
    <row r="77" spans="1:12" s="140" customFormat="1" ht="24" customHeight="1">
      <c r="A77" s="85">
        <v>67</v>
      </c>
      <c r="B77" s="350" t="str">
        <f>CONCATENATE(H77,"-",L77)</f>
        <v>YÜKSEK-1</v>
      </c>
      <c r="C77" s="219"/>
      <c r="D77" s="219">
        <v>39</v>
      </c>
      <c r="E77" s="220">
        <v>37536</v>
      </c>
      <c r="F77" s="221" t="s">
        <v>392</v>
      </c>
      <c r="G77" s="226" t="s">
        <v>391</v>
      </c>
      <c r="H77" s="222" t="s">
        <v>49</v>
      </c>
      <c r="I77" s="223"/>
      <c r="J77" s="429">
        <v>1</v>
      </c>
      <c r="K77" s="430">
        <v>8</v>
      </c>
      <c r="L77" s="430">
        <v>1</v>
      </c>
    </row>
    <row r="78" spans="1:12" s="140" customFormat="1" ht="24" customHeight="1">
      <c r="A78" s="85">
        <v>68</v>
      </c>
      <c r="B78" s="350" t="str">
        <f>CONCATENATE(H78,"-",L78)</f>
        <v>FIRLATMA-1</v>
      </c>
      <c r="C78" s="219"/>
      <c r="D78" s="219">
        <v>38</v>
      </c>
      <c r="E78" s="220">
        <v>37848</v>
      </c>
      <c r="F78" s="221" t="s">
        <v>393</v>
      </c>
      <c r="G78" s="226" t="s">
        <v>391</v>
      </c>
      <c r="H78" s="222" t="s">
        <v>121</v>
      </c>
      <c r="I78" s="223"/>
      <c r="J78" s="429">
        <v>1</v>
      </c>
      <c r="K78" s="430">
        <v>8</v>
      </c>
      <c r="L78" s="430">
        <v>1</v>
      </c>
    </row>
    <row r="79" spans="1:12" s="140" customFormat="1" ht="24" customHeight="1">
      <c r="A79" s="85">
        <v>69</v>
      </c>
      <c r="B79" s="350" t="str">
        <f t="shared" ref="B79:B149" si="1">CONCATENATE(H79,"-",J79,"-",K79)</f>
        <v>4X100M--</v>
      </c>
      <c r="C79" s="219"/>
      <c r="D79" s="219">
        <v>35</v>
      </c>
      <c r="E79" s="220">
        <v>37742</v>
      </c>
      <c r="F79" s="221" t="s">
        <v>390</v>
      </c>
      <c r="G79" s="226" t="s">
        <v>391</v>
      </c>
      <c r="H79" s="222" t="s">
        <v>122</v>
      </c>
      <c r="I79" s="223"/>
      <c r="J79" s="429"/>
      <c r="K79" s="430"/>
      <c r="L79" s="430"/>
    </row>
    <row r="80" spans="1:12" s="140" customFormat="1" ht="24" customHeight="1">
      <c r="A80" s="85">
        <v>70</v>
      </c>
      <c r="B80" s="350" t="str">
        <f t="shared" si="1"/>
        <v>4X100M--</v>
      </c>
      <c r="C80" s="219"/>
      <c r="D80" s="219">
        <v>39</v>
      </c>
      <c r="E80" s="220">
        <v>37536</v>
      </c>
      <c r="F80" s="221" t="s">
        <v>392</v>
      </c>
      <c r="G80" s="226" t="s">
        <v>391</v>
      </c>
      <c r="H80" s="222" t="s">
        <v>122</v>
      </c>
      <c r="I80" s="223"/>
      <c r="J80" s="429"/>
      <c r="K80" s="430"/>
      <c r="L80" s="430"/>
    </row>
    <row r="81" spans="1:12" s="140" customFormat="1" ht="24" customHeight="1">
      <c r="A81" s="85">
        <v>71</v>
      </c>
      <c r="B81" s="350" t="str">
        <f t="shared" si="1"/>
        <v>4X100M--</v>
      </c>
      <c r="C81" s="219"/>
      <c r="D81" s="219">
        <v>37</v>
      </c>
      <c r="E81" s="220">
        <v>37591</v>
      </c>
      <c r="F81" s="221" t="s">
        <v>394</v>
      </c>
      <c r="G81" s="226" t="s">
        <v>391</v>
      </c>
      <c r="H81" s="222" t="s">
        <v>122</v>
      </c>
      <c r="I81" s="223"/>
      <c r="J81" s="429"/>
      <c r="K81" s="430"/>
      <c r="L81" s="430"/>
    </row>
    <row r="82" spans="1:12" s="140" customFormat="1" ht="29.25" customHeight="1">
      <c r="A82" s="85">
        <v>72</v>
      </c>
      <c r="B82" s="350" t="str">
        <f t="shared" si="1"/>
        <v>4X100M--</v>
      </c>
      <c r="C82" s="219"/>
      <c r="D82" s="219">
        <v>36</v>
      </c>
      <c r="E82" s="220">
        <v>37701</v>
      </c>
      <c r="F82" s="221" t="s">
        <v>395</v>
      </c>
      <c r="G82" s="226" t="s">
        <v>391</v>
      </c>
      <c r="H82" s="222" t="s">
        <v>122</v>
      </c>
      <c r="I82" s="223"/>
      <c r="J82" s="429"/>
      <c r="K82" s="430"/>
      <c r="L82" s="430"/>
    </row>
    <row r="83" spans="1:12" s="140" customFormat="1" ht="29.25" customHeight="1">
      <c r="A83" s="85"/>
      <c r="B83" s="350" t="str">
        <f t="shared" si="1"/>
        <v>4X100M-1-8</v>
      </c>
      <c r="C83" s="219"/>
      <c r="D83" s="219" t="str">
        <f>CONCATENATE(D79,"   ",D80,"   ",D81,"   ",D82)</f>
        <v>35   39   37   36</v>
      </c>
      <c r="E83" s="441"/>
      <c r="F83" s="221" t="str">
        <f>CONCATENATE(F79," ",F80,"  ",F81,"   ",F82)</f>
        <v>ATAKAN CEMOĞLU ORAZGELDİ DALKANOV  GÖRKEM SAKACI   BATUHAN SALİH SERTUG</v>
      </c>
      <c r="G83" s="226" t="s">
        <v>391</v>
      </c>
      <c r="H83" s="222" t="s">
        <v>122</v>
      </c>
      <c r="I83" s="223"/>
      <c r="J83" s="429">
        <v>1</v>
      </c>
      <c r="K83" s="430">
        <v>8</v>
      </c>
      <c r="L83" s="430">
        <v>1</v>
      </c>
    </row>
    <row r="84" spans="1:12" s="140" customFormat="1" ht="24" customHeight="1">
      <c r="A84" s="85">
        <v>73</v>
      </c>
      <c r="B84" s="350" t="str">
        <f t="shared" si="1"/>
        <v>100M-2-6</v>
      </c>
      <c r="C84" s="219"/>
      <c r="D84" s="219">
        <v>44</v>
      </c>
      <c r="E84" s="220">
        <v>37289</v>
      </c>
      <c r="F84" s="221" t="s">
        <v>396</v>
      </c>
      <c r="G84" s="226" t="s">
        <v>397</v>
      </c>
      <c r="H84" s="222" t="s">
        <v>120</v>
      </c>
      <c r="I84" s="223"/>
      <c r="J84" s="224" t="s">
        <v>334</v>
      </c>
      <c r="K84" s="224" t="s">
        <v>338</v>
      </c>
      <c r="L84" s="225">
        <v>13</v>
      </c>
    </row>
    <row r="85" spans="1:12" s="140" customFormat="1" ht="24" customHeight="1">
      <c r="A85" s="85">
        <v>74</v>
      </c>
      <c r="B85" s="350" t="str">
        <f t="shared" si="1"/>
        <v>1000M-2-6</v>
      </c>
      <c r="C85" s="219"/>
      <c r="D85" s="219">
        <v>45</v>
      </c>
      <c r="E85" s="220">
        <v>37310</v>
      </c>
      <c r="F85" s="221" t="s">
        <v>398</v>
      </c>
      <c r="G85" s="226" t="s">
        <v>397</v>
      </c>
      <c r="H85" s="222" t="s">
        <v>315</v>
      </c>
      <c r="I85" s="223"/>
      <c r="J85" s="224" t="s">
        <v>334</v>
      </c>
      <c r="K85" s="224" t="s">
        <v>338</v>
      </c>
      <c r="L85" s="225">
        <v>13</v>
      </c>
    </row>
    <row r="86" spans="1:12" s="140" customFormat="1" ht="24" customHeight="1">
      <c r="A86" s="85">
        <v>75</v>
      </c>
      <c r="B86" s="350" t="str">
        <f>CONCATENATE(H86,"-",L86)</f>
        <v>UZUN-13</v>
      </c>
      <c r="C86" s="219"/>
      <c r="D86" s="219">
        <v>42</v>
      </c>
      <c r="E86" s="220">
        <v>37418</v>
      </c>
      <c r="F86" s="221" t="s">
        <v>399</v>
      </c>
      <c r="G86" s="226" t="s">
        <v>397</v>
      </c>
      <c r="H86" s="222" t="s">
        <v>48</v>
      </c>
      <c r="I86" s="223"/>
      <c r="J86" s="224" t="s">
        <v>334</v>
      </c>
      <c r="K86" s="224" t="s">
        <v>338</v>
      </c>
      <c r="L86" s="225">
        <v>13</v>
      </c>
    </row>
    <row r="87" spans="1:12" s="140" customFormat="1" ht="24" customHeight="1">
      <c r="A87" s="85">
        <v>76</v>
      </c>
      <c r="B87" s="350" t="str">
        <f>CONCATENATE(H87,"-",L87)</f>
        <v>YÜKSEK-13</v>
      </c>
      <c r="C87" s="219"/>
      <c r="D87" s="219">
        <v>42</v>
      </c>
      <c r="E87" s="220">
        <v>37418</v>
      </c>
      <c r="F87" s="221" t="s">
        <v>399</v>
      </c>
      <c r="G87" s="226" t="s">
        <v>397</v>
      </c>
      <c r="H87" s="222" t="s">
        <v>49</v>
      </c>
      <c r="I87" s="223"/>
      <c r="J87" s="224" t="s">
        <v>334</v>
      </c>
      <c r="K87" s="224" t="s">
        <v>338</v>
      </c>
      <c r="L87" s="225">
        <v>13</v>
      </c>
    </row>
    <row r="88" spans="1:12" s="140" customFormat="1" ht="24" customHeight="1">
      <c r="A88" s="85">
        <v>77</v>
      </c>
      <c r="B88" s="350" t="str">
        <f>CONCATENATE(H88,"-",L88)</f>
        <v>FIRLATMA-13</v>
      </c>
      <c r="C88" s="219"/>
      <c r="D88" s="219">
        <v>43</v>
      </c>
      <c r="E88" s="220" t="s">
        <v>400</v>
      </c>
      <c r="F88" s="221" t="s">
        <v>401</v>
      </c>
      <c r="G88" s="226" t="s">
        <v>397</v>
      </c>
      <c r="H88" s="222" t="s">
        <v>121</v>
      </c>
      <c r="I88" s="223"/>
      <c r="J88" s="224" t="s">
        <v>334</v>
      </c>
      <c r="K88" s="224" t="s">
        <v>338</v>
      </c>
      <c r="L88" s="225">
        <v>13</v>
      </c>
    </row>
    <row r="89" spans="1:12" s="140" customFormat="1" ht="36.75" customHeight="1">
      <c r="A89" s="85">
        <v>78</v>
      </c>
      <c r="B89" s="350" t="str">
        <f t="shared" si="1"/>
        <v>4X100M--</v>
      </c>
      <c r="C89" s="219"/>
      <c r="D89" s="219">
        <v>44</v>
      </c>
      <c r="E89" s="220">
        <v>37289</v>
      </c>
      <c r="F89" s="221" t="s">
        <v>396</v>
      </c>
      <c r="G89" s="226" t="s">
        <v>397</v>
      </c>
      <c r="H89" s="222" t="s">
        <v>122</v>
      </c>
      <c r="I89" s="223"/>
      <c r="J89" s="224"/>
      <c r="K89" s="224"/>
      <c r="L89" s="225"/>
    </row>
    <row r="90" spans="1:12" s="140" customFormat="1" ht="24" customHeight="1">
      <c r="A90" s="85">
        <v>79</v>
      </c>
      <c r="B90" s="350" t="str">
        <f t="shared" si="1"/>
        <v>4X100M--</v>
      </c>
      <c r="C90" s="219"/>
      <c r="D90" s="219">
        <v>42</v>
      </c>
      <c r="E90" s="220">
        <v>37418</v>
      </c>
      <c r="F90" s="221" t="s">
        <v>399</v>
      </c>
      <c r="G90" s="226" t="s">
        <v>397</v>
      </c>
      <c r="H90" s="222" t="s">
        <v>122</v>
      </c>
      <c r="I90" s="223"/>
      <c r="J90" s="224"/>
      <c r="K90" s="224"/>
      <c r="L90" s="225"/>
    </row>
    <row r="91" spans="1:12" s="140" customFormat="1" ht="24" customHeight="1">
      <c r="A91" s="85">
        <v>80</v>
      </c>
      <c r="B91" s="350" t="str">
        <f t="shared" si="1"/>
        <v>4X100M--</v>
      </c>
      <c r="C91" s="219"/>
      <c r="D91" s="219">
        <v>40</v>
      </c>
      <c r="E91" s="220">
        <v>37550</v>
      </c>
      <c r="F91" s="221" t="s">
        <v>402</v>
      </c>
      <c r="G91" s="226" t="s">
        <v>397</v>
      </c>
      <c r="H91" s="222" t="s">
        <v>122</v>
      </c>
      <c r="I91" s="223"/>
      <c r="J91" s="224"/>
      <c r="K91" s="224"/>
      <c r="L91" s="225"/>
    </row>
    <row r="92" spans="1:12" s="140" customFormat="1" ht="24" customHeight="1">
      <c r="A92" s="85">
        <v>81</v>
      </c>
      <c r="B92" s="350" t="str">
        <f t="shared" si="1"/>
        <v>4X100M--</v>
      </c>
      <c r="C92" s="219"/>
      <c r="D92" s="219">
        <v>41</v>
      </c>
      <c r="E92" s="220">
        <v>37695</v>
      </c>
      <c r="F92" s="221" t="s">
        <v>403</v>
      </c>
      <c r="G92" s="226" t="s">
        <v>397</v>
      </c>
      <c r="H92" s="222" t="s">
        <v>122</v>
      </c>
      <c r="I92" s="223"/>
      <c r="J92" s="224"/>
      <c r="K92" s="224"/>
      <c r="L92" s="225"/>
    </row>
    <row r="93" spans="1:12" s="140" customFormat="1" ht="24" customHeight="1">
      <c r="A93" s="85"/>
      <c r="B93" s="350" t="str">
        <f t="shared" si="1"/>
        <v>4X100M-2-6</v>
      </c>
      <c r="C93" s="219"/>
      <c r="D93" s="219" t="str">
        <f>CONCATENATE(D89,"   ",D90,"   ",D91,"   ",D92)</f>
        <v>44   42   40   41</v>
      </c>
      <c r="E93" s="441"/>
      <c r="F93" s="221" t="str">
        <f>CONCATENATE(F89," ",F90,"  ",F91,"   ",F92)</f>
        <v>MEHMET KÜRŞAT BENLİ EMİRHAN KARA  AHMET YUNUS BEDİR   ALİ BERK UÇAN</v>
      </c>
      <c r="G93" s="226" t="s">
        <v>397</v>
      </c>
      <c r="H93" s="222" t="s">
        <v>122</v>
      </c>
      <c r="I93" s="223"/>
      <c r="J93" s="224" t="s">
        <v>334</v>
      </c>
      <c r="K93" s="224" t="s">
        <v>338</v>
      </c>
      <c r="L93" s="225">
        <v>13</v>
      </c>
    </row>
    <row r="94" spans="1:12" s="140" customFormat="1" ht="24" customHeight="1">
      <c r="A94" s="85">
        <v>82</v>
      </c>
      <c r="B94" s="350" t="str">
        <f t="shared" si="1"/>
        <v>100M-2-5</v>
      </c>
      <c r="C94" s="219"/>
      <c r="D94" s="219">
        <v>47</v>
      </c>
      <c r="E94" s="220">
        <v>37468</v>
      </c>
      <c r="F94" s="221" t="s">
        <v>404</v>
      </c>
      <c r="G94" s="226" t="s">
        <v>405</v>
      </c>
      <c r="H94" s="222" t="s">
        <v>120</v>
      </c>
      <c r="I94" s="223"/>
      <c r="J94" s="224" t="s">
        <v>334</v>
      </c>
      <c r="K94" s="224" t="s">
        <v>337</v>
      </c>
      <c r="L94" s="225">
        <v>15</v>
      </c>
    </row>
    <row r="95" spans="1:12" s="140" customFormat="1" ht="24" customHeight="1">
      <c r="A95" s="85">
        <v>83</v>
      </c>
      <c r="B95" s="350" t="str">
        <f t="shared" si="1"/>
        <v>1000M-2-5</v>
      </c>
      <c r="C95" s="219"/>
      <c r="D95" s="219">
        <v>46</v>
      </c>
      <c r="E95" s="220">
        <v>37468</v>
      </c>
      <c r="F95" s="221" t="s">
        <v>406</v>
      </c>
      <c r="G95" s="226" t="s">
        <v>405</v>
      </c>
      <c r="H95" s="222" t="s">
        <v>315</v>
      </c>
      <c r="I95" s="223"/>
      <c r="J95" s="224" t="s">
        <v>334</v>
      </c>
      <c r="K95" s="224" t="s">
        <v>337</v>
      </c>
      <c r="L95" s="225">
        <v>15</v>
      </c>
    </row>
    <row r="96" spans="1:12" s="140" customFormat="1" ht="31.5" customHeight="1">
      <c r="A96" s="85">
        <v>84</v>
      </c>
      <c r="B96" s="350" t="str">
        <f>CONCATENATE(H96,"-",L96)</f>
        <v>UZUN-15</v>
      </c>
      <c r="C96" s="219"/>
      <c r="D96" s="219">
        <v>48</v>
      </c>
      <c r="E96" s="220">
        <v>37359</v>
      </c>
      <c r="F96" s="221" t="s">
        <v>407</v>
      </c>
      <c r="G96" s="226" t="s">
        <v>405</v>
      </c>
      <c r="H96" s="222" t="s">
        <v>48</v>
      </c>
      <c r="I96" s="223"/>
      <c r="J96" s="224" t="s">
        <v>334</v>
      </c>
      <c r="K96" s="224" t="s">
        <v>337</v>
      </c>
      <c r="L96" s="225">
        <v>15</v>
      </c>
    </row>
    <row r="97" spans="1:12" s="140" customFormat="1" ht="24" customHeight="1">
      <c r="A97" s="85">
        <v>85</v>
      </c>
      <c r="B97" s="350" t="str">
        <f>CONCATENATE(H97,"-",L97)</f>
        <v>YÜKSEK-15</v>
      </c>
      <c r="C97" s="219"/>
      <c r="D97" s="219">
        <v>48</v>
      </c>
      <c r="E97" s="220">
        <v>37359</v>
      </c>
      <c r="F97" s="221" t="s">
        <v>407</v>
      </c>
      <c r="G97" s="226" t="s">
        <v>405</v>
      </c>
      <c r="H97" s="222" t="s">
        <v>49</v>
      </c>
      <c r="I97" s="223"/>
      <c r="J97" s="224" t="s">
        <v>334</v>
      </c>
      <c r="K97" s="224" t="s">
        <v>337</v>
      </c>
      <c r="L97" s="225">
        <v>15</v>
      </c>
    </row>
    <row r="98" spans="1:12" s="140" customFormat="1" ht="24" customHeight="1">
      <c r="A98" s="85">
        <v>86</v>
      </c>
      <c r="B98" s="350" t="str">
        <f>CONCATENATE(H98,"-",L98)</f>
        <v>FIRLATMA-15</v>
      </c>
      <c r="C98" s="219"/>
      <c r="D98" s="219">
        <v>47</v>
      </c>
      <c r="E98" s="220">
        <v>37468</v>
      </c>
      <c r="F98" s="221" t="s">
        <v>404</v>
      </c>
      <c r="G98" s="226" t="s">
        <v>405</v>
      </c>
      <c r="H98" s="222" t="s">
        <v>121</v>
      </c>
      <c r="I98" s="223"/>
      <c r="J98" s="224" t="s">
        <v>334</v>
      </c>
      <c r="K98" s="224" t="s">
        <v>337</v>
      </c>
      <c r="L98" s="225">
        <v>15</v>
      </c>
    </row>
    <row r="99" spans="1:12" s="140" customFormat="1" ht="24" customHeight="1">
      <c r="A99" s="85">
        <v>87</v>
      </c>
      <c r="B99" s="350" t="str">
        <f t="shared" si="1"/>
        <v>4X100M--</v>
      </c>
      <c r="C99" s="219"/>
      <c r="D99" s="219">
        <v>47</v>
      </c>
      <c r="E99" s="220">
        <v>37468</v>
      </c>
      <c r="F99" s="221" t="s">
        <v>404</v>
      </c>
      <c r="G99" s="226" t="s">
        <v>405</v>
      </c>
      <c r="H99" s="222" t="s">
        <v>122</v>
      </c>
      <c r="I99" s="223"/>
      <c r="J99" s="224"/>
      <c r="K99" s="224"/>
      <c r="L99" s="225"/>
    </row>
    <row r="100" spans="1:12" s="140" customFormat="1" ht="24" customHeight="1">
      <c r="A100" s="85">
        <v>88</v>
      </c>
      <c r="B100" s="350" t="str">
        <f t="shared" si="1"/>
        <v>4X100M--</v>
      </c>
      <c r="C100" s="219"/>
      <c r="D100" s="219">
        <v>49</v>
      </c>
      <c r="E100" s="220">
        <v>37282</v>
      </c>
      <c r="F100" s="221" t="s">
        <v>408</v>
      </c>
      <c r="G100" s="226" t="s">
        <v>405</v>
      </c>
      <c r="H100" s="222" t="s">
        <v>122</v>
      </c>
      <c r="I100" s="223"/>
      <c r="J100" s="224"/>
      <c r="K100" s="224"/>
      <c r="L100" s="225"/>
    </row>
    <row r="101" spans="1:12" s="140" customFormat="1" ht="24" customHeight="1">
      <c r="A101" s="85">
        <v>89</v>
      </c>
      <c r="B101" s="350" t="str">
        <f t="shared" si="1"/>
        <v>4X100M--</v>
      </c>
      <c r="C101" s="219"/>
      <c r="D101" s="219">
        <v>46</v>
      </c>
      <c r="E101" s="220">
        <v>37468</v>
      </c>
      <c r="F101" s="221" t="s">
        <v>406</v>
      </c>
      <c r="G101" s="226" t="s">
        <v>405</v>
      </c>
      <c r="H101" s="222" t="s">
        <v>122</v>
      </c>
      <c r="I101" s="223"/>
      <c r="J101" s="224"/>
      <c r="K101" s="224"/>
      <c r="L101" s="225"/>
    </row>
    <row r="102" spans="1:12" s="140" customFormat="1" ht="34.5" customHeight="1">
      <c r="A102" s="85">
        <v>90</v>
      </c>
      <c r="B102" s="350" t="str">
        <f t="shared" si="1"/>
        <v>4X100M--</v>
      </c>
      <c r="C102" s="219"/>
      <c r="D102" s="219">
        <v>48</v>
      </c>
      <c r="E102" s="220">
        <v>37359</v>
      </c>
      <c r="F102" s="221" t="s">
        <v>407</v>
      </c>
      <c r="G102" s="226" t="s">
        <v>405</v>
      </c>
      <c r="H102" s="222" t="s">
        <v>122</v>
      </c>
      <c r="I102" s="223"/>
      <c r="J102" s="224"/>
      <c r="K102" s="224"/>
      <c r="L102" s="225"/>
    </row>
    <row r="103" spans="1:12" s="140" customFormat="1" ht="34.5" customHeight="1">
      <c r="A103" s="85"/>
      <c r="B103" s="350" t="str">
        <f t="shared" si="1"/>
        <v>4X100M-2-5</v>
      </c>
      <c r="C103" s="219"/>
      <c r="D103" s="219" t="str">
        <f>CONCATENATE(D99,"   ",D100,"   ",D101,"   ",D102)</f>
        <v>47   49   46   48</v>
      </c>
      <c r="E103" s="441"/>
      <c r="F103" s="221" t="str">
        <f>CONCATENATE(F99," ",F100,"  ",F101,"   ",F102)</f>
        <v>FERHAT ÇELİK TALHA KÖSE  FERAY ÇELİK   SELİM DORAK</v>
      </c>
      <c r="G103" s="226" t="s">
        <v>405</v>
      </c>
      <c r="H103" s="222" t="s">
        <v>122</v>
      </c>
      <c r="I103" s="223"/>
      <c r="J103" s="224" t="s">
        <v>334</v>
      </c>
      <c r="K103" s="224" t="s">
        <v>337</v>
      </c>
      <c r="L103" s="225">
        <v>15</v>
      </c>
    </row>
    <row r="104" spans="1:12" s="140" customFormat="1" ht="24" customHeight="1">
      <c r="A104" s="85">
        <v>91</v>
      </c>
      <c r="B104" s="350" t="str">
        <f t="shared" si="1"/>
        <v>100M-1-2</v>
      </c>
      <c r="C104" s="219"/>
      <c r="D104" s="219">
        <v>55</v>
      </c>
      <c r="E104" s="220">
        <v>37400</v>
      </c>
      <c r="F104" s="221" t="s">
        <v>409</v>
      </c>
      <c r="G104" s="226" t="s">
        <v>410</v>
      </c>
      <c r="H104" s="222" t="s">
        <v>120</v>
      </c>
      <c r="I104" s="223"/>
      <c r="J104" s="429">
        <v>1</v>
      </c>
      <c r="K104" s="430">
        <v>2</v>
      </c>
      <c r="L104" s="430">
        <v>4</v>
      </c>
    </row>
    <row r="105" spans="1:12" s="140" customFormat="1" ht="24" customHeight="1">
      <c r="A105" s="85">
        <v>92</v>
      </c>
      <c r="B105" s="350" t="str">
        <f t="shared" si="1"/>
        <v>1000M-1-2</v>
      </c>
      <c r="C105" s="219"/>
      <c r="D105" s="219">
        <v>51</v>
      </c>
      <c r="E105" s="220">
        <v>37257</v>
      </c>
      <c r="F105" s="221" t="s">
        <v>411</v>
      </c>
      <c r="G105" s="226" t="s">
        <v>410</v>
      </c>
      <c r="H105" s="222" t="s">
        <v>315</v>
      </c>
      <c r="I105" s="223"/>
      <c r="J105" s="429">
        <v>1</v>
      </c>
      <c r="K105" s="430">
        <v>2</v>
      </c>
      <c r="L105" s="430">
        <v>4</v>
      </c>
    </row>
    <row r="106" spans="1:12" s="140" customFormat="1" ht="24" customHeight="1">
      <c r="A106" s="85">
        <v>93</v>
      </c>
      <c r="B106" s="350" t="str">
        <f>CONCATENATE(H106,"-",L106)</f>
        <v>UZUN-4</v>
      </c>
      <c r="C106" s="219"/>
      <c r="D106" s="219">
        <v>55</v>
      </c>
      <c r="E106" s="220">
        <v>37400</v>
      </c>
      <c r="F106" s="221" t="s">
        <v>409</v>
      </c>
      <c r="G106" s="226" t="s">
        <v>410</v>
      </c>
      <c r="H106" s="222" t="s">
        <v>48</v>
      </c>
      <c r="I106" s="223"/>
      <c r="J106" s="429">
        <v>1</v>
      </c>
      <c r="K106" s="430">
        <v>2</v>
      </c>
      <c r="L106" s="430">
        <v>4</v>
      </c>
    </row>
    <row r="107" spans="1:12" s="140" customFormat="1" ht="24" customHeight="1">
      <c r="A107" s="85">
        <v>94</v>
      </c>
      <c r="B107" s="350" t="str">
        <f>CONCATENATE(H107,"-",L107)</f>
        <v>YÜKSEK-4</v>
      </c>
      <c r="C107" s="219"/>
      <c r="D107" s="219">
        <v>52</v>
      </c>
      <c r="E107" s="220">
        <v>37356</v>
      </c>
      <c r="F107" s="221" t="s">
        <v>412</v>
      </c>
      <c r="G107" s="226" t="s">
        <v>410</v>
      </c>
      <c r="H107" s="222" t="s">
        <v>49</v>
      </c>
      <c r="I107" s="223"/>
      <c r="J107" s="429">
        <v>1</v>
      </c>
      <c r="K107" s="430">
        <v>2</v>
      </c>
      <c r="L107" s="430">
        <v>4</v>
      </c>
    </row>
    <row r="108" spans="1:12" s="140" customFormat="1" ht="24" customHeight="1">
      <c r="A108" s="85">
        <v>95</v>
      </c>
      <c r="B108" s="350" t="str">
        <f>CONCATENATE(H108,"-",L108)</f>
        <v>FIRLATMA-4</v>
      </c>
      <c r="C108" s="219"/>
      <c r="D108" s="219">
        <v>50</v>
      </c>
      <c r="E108" s="220">
        <v>37456</v>
      </c>
      <c r="F108" s="221" t="s">
        <v>413</v>
      </c>
      <c r="G108" s="226" t="s">
        <v>410</v>
      </c>
      <c r="H108" s="222" t="s">
        <v>121</v>
      </c>
      <c r="I108" s="223"/>
      <c r="J108" s="429">
        <v>1</v>
      </c>
      <c r="K108" s="430">
        <v>2</v>
      </c>
      <c r="L108" s="430">
        <v>4</v>
      </c>
    </row>
    <row r="109" spans="1:12" s="140" customFormat="1" ht="24" customHeight="1">
      <c r="A109" s="85">
        <v>96</v>
      </c>
      <c r="B109" s="350" t="str">
        <f t="shared" si="1"/>
        <v>4X100M--</v>
      </c>
      <c r="C109" s="219"/>
      <c r="D109" s="219">
        <v>55</v>
      </c>
      <c r="E109" s="220">
        <v>37400</v>
      </c>
      <c r="F109" s="221" t="s">
        <v>409</v>
      </c>
      <c r="G109" s="226" t="s">
        <v>410</v>
      </c>
      <c r="H109" s="222" t="s">
        <v>122</v>
      </c>
      <c r="I109" s="223"/>
      <c r="J109" s="429"/>
      <c r="K109" s="430"/>
      <c r="L109" s="430"/>
    </row>
    <row r="110" spans="1:12" s="140" customFormat="1" ht="24" customHeight="1">
      <c r="A110" s="85">
        <v>97</v>
      </c>
      <c r="B110" s="350" t="str">
        <f t="shared" si="1"/>
        <v>4X100M--</v>
      </c>
      <c r="C110" s="219"/>
      <c r="D110" s="219">
        <v>54</v>
      </c>
      <c r="E110" s="220">
        <v>37400</v>
      </c>
      <c r="F110" s="221" t="s">
        <v>414</v>
      </c>
      <c r="G110" s="226" t="s">
        <v>410</v>
      </c>
      <c r="H110" s="222" t="s">
        <v>122</v>
      </c>
      <c r="I110" s="223"/>
      <c r="J110" s="429"/>
      <c r="K110" s="430"/>
      <c r="L110" s="430"/>
    </row>
    <row r="111" spans="1:12" s="140" customFormat="1" ht="24" customHeight="1">
      <c r="A111" s="85">
        <v>98</v>
      </c>
      <c r="B111" s="350" t="str">
        <f t="shared" si="1"/>
        <v>4X100M--</v>
      </c>
      <c r="C111" s="219"/>
      <c r="D111" s="219">
        <v>52</v>
      </c>
      <c r="E111" s="220">
        <v>37356</v>
      </c>
      <c r="F111" s="221" t="s">
        <v>412</v>
      </c>
      <c r="G111" s="226" t="s">
        <v>410</v>
      </c>
      <c r="H111" s="222" t="s">
        <v>122</v>
      </c>
      <c r="I111" s="223"/>
      <c r="J111" s="429"/>
      <c r="K111" s="430"/>
      <c r="L111" s="430"/>
    </row>
    <row r="112" spans="1:12" s="140" customFormat="1" ht="24" customHeight="1">
      <c r="A112" s="85">
        <v>99</v>
      </c>
      <c r="B112" s="350" t="str">
        <f t="shared" si="1"/>
        <v>4X100M--</v>
      </c>
      <c r="C112" s="219"/>
      <c r="D112" s="219">
        <v>53</v>
      </c>
      <c r="E112" s="220">
        <v>37316</v>
      </c>
      <c r="F112" s="221" t="s">
        <v>415</v>
      </c>
      <c r="G112" s="226" t="s">
        <v>410</v>
      </c>
      <c r="H112" s="222" t="s">
        <v>122</v>
      </c>
      <c r="I112" s="223"/>
      <c r="J112" s="429"/>
      <c r="K112" s="430"/>
      <c r="L112" s="430"/>
    </row>
    <row r="113" spans="1:15" s="140" customFormat="1" ht="24" customHeight="1">
      <c r="A113" s="85"/>
      <c r="B113" s="350" t="str">
        <f t="shared" si="1"/>
        <v>4X100M-1-2</v>
      </c>
      <c r="C113" s="219"/>
      <c r="D113" s="219" t="str">
        <f>CONCATENATE(D109,"   ",D110,"   ",D111,"   ",D112)</f>
        <v>55   54   52   53</v>
      </c>
      <c r="E113" s="441"/>
      <c r="F113" s="221" t="str">
        <f>CONCATENATE(F109," ",F110,"  ",F111,"   ",F112)</f>
        <v>Reşit B. AKBULUT Mihraç D.AKBULUT  Mert ÇEPNİ   Mert KARAGÖL</v>
      </c>
      <c r="G113" s="226" t="s">
        <v>410</v>
      </c>
      <c r="H113" s="222" t="s">
        <v>122</v>
      </c>
      <c r="I113" s="223"/>
      <c r="J113" s="429">
        <v>1</v>
      </c>
      <c r="K113" s="430">
        <v>2</v>
      </c>
      <c r="L113" s="430">
        <v>4</v>
      </c>
    </row>
    <row r="114" spans="1:15" s="140" customFormat="1" ht="24" customHeight="1">
      <c r="A114" s="85">
        <v>100</v>
      </c>
      <c r="B114" s="350" t="str">
        <f t="shared" si="1"/>
        <v>100M-1-5</v>
      </c>
      <c r="C114" s="219"/>
      <c r="D114" s="219">
        <v>59</v>
      </c>
      <c r="E114" s="220" t="s">
        <v>416</v>
      </c>
      <c r="F114" s="221" t="s">
        <v>417</v>
      </c>
      <c r="G114" s="226" t="s">
        <v>418</v>
      </c>
      <c r="H114" s="222" t="s">
        <v>120</v>
      </c>
      <c r="I114" s="223"/>
      <c r="J114" s="429">
        <v>1</v>
      </c>
      <c r="K114" s="430">
        <v>5</v>
      </c>
      <c r="L114" s="430">
        <v>7</v>
      </c>
    </row>
    <row r="115" spans="1:15" s="140" customFormat="1" ht="24" customHeight="1">
      <c r="A115" s="85">
        <v>101</v>
      </c>
      <c r="B115" s="350" t="str">
        <f t="shared" si="1"/>
        <v>1000M-1-5</v>
      </c>
      <c r="C115" s="219"/>
      <c r="D115" s="219">
        <v>56</v>
      </c>
      <c r="E115" s="220" t="s">
        <v>419</v>
      </c>
      <c r="F115" s="221" t="s">
        <v>420</v>
      </c>
      <c r="G115" s="226" t="s">
        <v>418</v>
      </c>
      <c r="H115" s="222" t="s">
        <v>315</v>
      </c>
      <c r="I115" s="223"/>
      <c r="J115" s="429">
        <v>1</v>
      </c>
      <c r="K115" s="430">
        <v>5</v>
      </c>
      <c r="L115" s="430">
        <v>7</v>
      </c>
    </row>
    <row r="116" spans="1:15" s="140" customFormat="1" ht="24" customHeight="1">
      <c r="A116" s="85">
        <v>102</v>
      </c>
      <c r="B116" s="350" t="str">
        <f>CONCATENATE(H116,"-",L116)</f>
        <v>UZUN-7</v>
      </c>
      <c r="C116" s="219"/>
      <c r="D116" s="219">
        <v>61</v>
      </c>
      <c r="E116" s="220" t="s">
        <v>421</v>
      </c>
      <c r="F116" s="221" t="s">
        <v>422</v>
      </c>
      <c r="G116" s="226" t="s">
        <v>418</v>
      </c>
      <c r="H116" s="222" t="s">
        <v>48</v>
      </c>
      <c r="I116" s="223"/>
      <c r="J116" s="429">
        <v>1</v>
      </c>
      <c r="K116" s="430">
        <v>5</v>
      </c>
      <c r="L116" s="430">
        <v>7</v>
      </c>
      <c r="M116" s="219"/>
      <c r="N116" s="221"/>
    </row>
    <row r="117" spans="1:15" s="140" customFormat="1" ht="24" customHeight="1">
      <c r="A117" s="85">
        <v>103</v>
      </c>
      <c r="B117" s="350" t="str">
        <f>CONCATENATE(H117,"-",L117)</f>
        <v>YÜKSEK-7</v>
      </c>
      <c r="C117" s="219"/>
      <c r="D117" s="219">
        <v>60</v>
      </c>
      <c r="E117" s="220" t="s">
        <v>423</v>
      </c>
      <c r="F117" s="221" t="s">
        <v>424</v>
      </c>
      <c r="G117" s="226" t="s">
        <v>418</v>
      </c>
      <c r="H117" s="222" t="s">
        <v>49</v>
      </c>
      <c r="I117" s="223"/>
      <c r="J117" s="429">
        <v>1</v>
      </c>
      <c r="K117" s="430">
        <v>5</v>
      </c>
      <c r="L117" s="430">
        <v>7</v>
      </c>
    </row>
    <row r="118" spans="1:15" s="140" customFormat="1" ht="24" customHeight="1">
      <c r="A118" s="85">
        <v>104</v>
      </c>
      <c r="B118" s="350" t="str">
        <f>CONCATENATE(H118,"-",L118)</f>
        <v>FIRLATMA-7</v>
      </c>
      <c r="C118" s="219"/>
      <c r="D118" s="219">
        <v>59</v>
      </c>
      <c r="E118" s="220" t="s">
        <v>416</v>
      </c>
      <c r="F118" s="221" t="s">
        <v>417</v>
      </c>
      <c r="G118" s="226" t="s">
        <v>418</v>
      </c>
      <c r="H118" s="222" t="s">
        <v>121</v>
      </c>
      <c r="I118" s="223"/>
      <c r="J118" s="429">
        <v>1</v>
      </c>
      <c r="K118" s="430">
        <v>5</v>
      </c>
      <c r="L118" s="430">
        <v>7</v>
      </c>
    </row>
    <row r="119" spans="1:15" s="140" customFormat="1" ht="24" customHeight="1">
      <c r="A119" s="85">
        <v>105</v>
      </c>
      <c r="B119" s="350" t="str">
        <f t="shared" si="1"/>
        <v>4X100M--</v>
      </c>
      <c r="C119" s="219"/>
      <c r="D119" s="219">
        <v>56</v>
      </c>
      <c r="E119" s="220" t="s">
        <v>419</v>
      </c>
      <c r="F119" s="221" t="s">
        <v>420</v>
      </c>
      <c r="G119" s="226" t="s">
        <v>418</v>
      </c>
      <c r="H119" s="222" t="s">
        <v>122</v>
      </c>
      <c r="I119" s="223"/>
      <c r="J119" s="429"/>
      <c r="K119" s="430"/>
      <c r="L119" s="430"/>
      <c r="M119" s="219">
        <v>58</v>
      </c>
      <c r="N119" s="220" t="s">
        <v>354</v>
      </c>
      <c r="O119" s="221" t="s">
        <v>425</v>
      </c>
    </row>
    <row r="120" spans="1:15" s="140" customFormat="1" ht="24" customHeight="1">
      <c r="A120" s="85">
        <v>106</v>
      </c>
      <c r="B120" s="350" t="str">
        <f t="shared" si="1"/>
        <v>4X100M--</v>
      </c>
      <c r="C120" s="219"/>
      <c r="D120" s="219">
        <v>61</v>
      </c>
      <c r="E120" s="220" t="s">
        <v>421</v>
      </c>
      <c r="F120" s="221" t="s">
        <v>422</v>
      </c>
      <c r="G120" s="226" t="s">
        <v>418</v>
      </c>
      <c r="H120" s="222" t="s">
        <v>122</v>
      </c>
      <c r="I120" s="223"/>
      <c r="J120" s="429"/>
      <c r="K120" s="430"/>
      <c r="L120" s="430"/>
      <c r="M120" s="219">
        <v>61</v>
      </c>
      <c r="N120" s="220" t="s">
        <v>421</v>
      </c>
      <c r="O120" s="221" t="s">
        <v>422</v>
      </c>
    </row>
    <row r="121" spans="1:15" s="140" customFormat="1" ht="24" customHeight="1">
      <c r="A121" s="85">
        <v>107</v>
      </c>
      <c r="B121" s="350" t="str">
        <f t="shared" si="1"/>
        <v>4X100M--</v>
      </c>
      <c r="C121" s="219"/>
      <c r="D121" s="219">
        <v>60</v>
      </c>
      <c r="E121" s="220" t="s">
        <v>423</v>
      </c>
      <c r="F121" s="221" t="s">
        <v>424</v>
      </c>
      <c r="G121" s="226" t="s">
        <v>418</v>
      </c>
      <c r="H121" s="222" t="s">
        <v>122</v>
      </c>
      <c r="I121" s="223"/>
      <c r="J121" s="429"/>
      <c r="K121" s="430"/>
      <c r="L121" s="430"/>
      <c r="M121" s="219">
        <v>57</v>
      </c>
      <c r="N121" s="220" t="s">
        <v>426</v>
      </c>
      <c r="O121" s="221" t="s">
        <v>427</v>
      </c>
    </row>
    <row r="122" spans="1:15" s="140" customFormat="1" ht="24" customHeight="1">
      <c r="A122" s="85">
        <v>108</v>
      </c>
      <c r="B122" s="350" t="str">
        <f t="shared" si="1"/>
        <v>4X100M--</v>
      </c>
      <c r="C122" s="219"/>
      <c r="D122" s="219">
        <v>59</v>
      </c>
      <c r="E122" s="220" t="s">
        <v>416</v>
      </c>
      <c r="F122" s="221" t="s">
        <v>417</v>
      </c>
      <c r="G122" s="226" t="s">
        <v>418</v>
      </c>
      <c r="H122" s="222" t="s">
        <v>122</v>
      </c>
      <c r="I122" s="223"/>
      <c r="J122" s="429"/>
      <c r="K122" s="430"/>
      <c r="L122" s="430"/>
      <c r="M122" s="219">
        <v>59</v>
      </c>
      <c r="N122" s="220" t="s">
        <v>416</v>
      </c>
      <c r="O122" s="221" t="s">
        <v>417</v>
      </c>
    </row>
    <row r="123" spans="1:15" s="140" customFormat="1" ht="24" customHeight="1">
      <c r="A123" s="85"/>
      <c r="B123" s="350" t="str">
        <f t="shared" si="1"/>
        <v>4X100M-1-5</v>
      </c>
      <c r="C123" s="219"/>
      <c r="D123" s="219" t="str">
        <f>CONCATENATE(D119,"   ",D120,"   ",D121,"   ",D122)</f>
        <v>56   61   60   59</v>
      </c>
      <c r="E123" s="441"/>
      <c r="F123" s="221" t="str">
        <f>CONCATENATE(F119," ",F120,"  ",F121,"   ",F122)</f>
        <v>ABDULLAH HALİL YILDIRIM TARIK BUĞRA KARAKAŞ  MEHMET ŞEKER   JAMSHID NASIMI</v>
      </c>
      <c r="G123" s="226" t="s">
        <v>418</v>
      </c>
      <c r="H123" s="222" t="s">
        <v>122</v>
      </c>
      <c r="I123" s="223"/>
      <c r="J123" s="429">
        <v>1</v>
      </c>
      <c r="K123" s="430">
        <v>5</v>
      </c>
      <c r="L123" s="430"/>
      <c r="M123" s="442"/>
      <c r="N123" s="441"/>
      <c r="O123" s="443"/>
    </row>
    <row r="124" spans="1:15" s="140" customFormat="1" ht="24" customHeight="1">
      <c r="A124" s="85">
        <v>109</v>
      </c>
      <c r="B124" s="350" t="str">
        <f t="shared" si="1"/>
        <v>100M-1-3</v>
      </c>
      <c r="C124" s="219"/>
      <c r="D124" s="416">
        <v>65</v>
      </c>
      <c r="E124" s="417">
        <v>37372</v>
      </c>
      <c r="F124" s="418" t="s">
        <v>428</v>
      </c>
      <c r="G124" s="416" t="s">
        <v>429</v>
      </c>
      <c r="H124" s="222" t="s">
        <v>120</v>
      </c>
      <c r="I124" s="223"/>
      <c r="J124" s="429">
        <v>1</v>
      </c>
      <c r="K124" s="430">
        <v>3</v>
      </c>
      <c r="L124" s="430">
        <v>6</v>
      </c>
    </row>
    <row r="125" spans="1:15" s="140" customFormat="1" ht="24" customHeight="1">
      <c r="A125" s="85">
        <v>110</v>
      </c>
      <c r="B125" s="350" t="str">
        <f t="shared" si="1"/>
        <v>1000M-1-3</v>
      </c>
      <c r="C125" s="219"/>
      <c r="D125" s="416">
        <v>62</v>
      </c>
      <c r="E125" s="417">
        <v>37438</v>
      </c>
      <c r="F125" s="418" t="s">
        <v>430</v>
      </c>
      <c r="G125" s="416" t="s">
        <v>429</v>
      </c>
      <c r="H125" s="222" t="s">
        <v>315</v>
      </c>
      <c r="I125" s="223"/>
      <c r="J125" s="429">
        <v>1</v>
      </c>
      <c r="K125" s="430">
        <v>3</v>
      </c>
      <c r="L125" s="430">
        <v>6</v>
      </c>
    </row>
    <row r="126" spans="1:15" s="140" customFormat="1" ht="24" customHeight="1">
      <c r="A126" s="85">
        <v>111</v>
      </c>
      <c r="B126" s="350" t="str">
        <f>CONCATENATE(H126,"-",L126)</f>
        <v>UZUN-6</v>
      </c>
      <c r="C126" s="219"/>
      <c r="D126" s="416">
        <v>62</v>
      </c>
      <c r="E126" s="417">
        <v>37438</v>
      </c>
      <c r="F126" s="418" t="s">
        <v>430</v>
      </c>
      <c r="G126" s="416" t="s">
        <v>429</v>
      </c>
      <c r="H126" s="222" t="s">
        <v>48</v>
      </c>
      <c r="I126" s="223"/>
      <c r="J126" s="429">
        <v>1</v>
      </c>
      <c r="K126" s="430">
        <v>3</v>
      </c>
      <c r="L126" s="430">
        <v>6</v>
      </c>
    </row>
    <row r="127" spans="1:15" s="140" customFormat="1" ht="24" customHeight="1">
      <c r="A127" s="85">
        <v>112</v>
      </c>
      <c r="B127" s="350" t="str">
        <f>CONCATENATE(H127,"-",L127)</f>
        <v>YÜKSEK-6</v>
      </c>
      <c r="C127" s="219"/>
      <c r="D127" s="416">
        <v>64</v>
      </c>
      <c r="E127" s="417">
        <v>37371</v>
      </c>
      <c r="F127" s="418" t="s">
        <v>431</v>
      </c>
      <c r="G127" s="416" t="s">
        <v>429</v>
      </c>
      <c r="H127" s="222" t="s">
        <v>49</v>
      </c>
      <c r="I127" s="223"/>
      <c r="J127" s="429">
        <v>1</v>
      </c>
      <c r="K127" s="430">
        <v>3</v>
      </c>
      <c r="L127" s="430">
        <v>6</v>
      </c>
    </row>
    <row r="128" spans="1:15" s="140" customFormat="1" ht="24" customHeight="1">
      <c r="A128" s="85">
        <v>113</v>
      </c>
      <c r="B128" s="350" t="str">
        <f>CONCATENATE(H128,"-",L128)</f>
        <v>FIRLATMA-6</v>
      </c>
      <c r="C128" s="219"/>
      <c r="D128" s="416">
        <v>63</v>
      </c>
      <c r="E128" s="417">
        <v>37678</v>
      </c>
      <c r="F128" s="418" t="s">
        <v>432</v>
      </c>
      <c r="G128" s="416" t="s">
        <v>429</v>
      </c>
      <c r="H128" s="222" t="s">
        <v>121</v>
      </c>
      <c r="I128" s="223"/>
      <c r="J128" s="429">
        <v>1</v>
      </c>
      <c r="K128" s="430">
        <v>3</v>
      </c>
      <c r="L128" s="430">
        <v>6</v>
      </c>
    </row>
    <row r="129" spans="1:12" s="140" customFormat="1" ht="24" customHeight="1">
      <c r="A129" s="85">
        <v>114</v>
      </c>
      <c r="B129" s="350" t="str">
        <f t="shared" si="1"/>
        <v>4X100M--</v>
      </c>
      <c r="C129" s="219"/>
      <c r="D129" s="416">
        <v>63</v>
      </c>
      <c r="E129" s="417">
        <v>37678</v>
      </c>
      <c r="F129" s="418" t="s">
        <v>432</v>
      </c>
      <c r="G129" s="416" t="s">
        <v>429</v>
      </c>
      <c r="H129" s="222" t="s">
        <v>122</v>
      </c>
      <c r="I129" s="223"/>
      <c r="J129" s="429"/>
      <c r="K129" s="430"/>
      <c r="L129" s="430"/>
    </row>
    <row r="130" spans="1:12" s="140" customFormat="1" ht="24" customHeight="1">
      <c r="A130" s="85">
        <v>115</v>
      </c>
      <c r="B130" s="350" t="str">
        <f t="shared" si="1"/>
        <v>4X100M--</v>
      </c>
      <c r="C130" s="219"/>
      <c r="D130" s="416">
        <v>64</v>
      </c>
      <c r="E130" s="417">
        <v>37371</v>
      </c>
      <c r="F130" s="418" t="s">
        <v>431</v>
      </c>
      <c r="G130" s="416" t="s">
        <v>429</v>
      </c>
      <c r="H130" s="222" t="s">
        <v>122</v>
      </c>
      <c r="I130" s="223"/>
      <c r="J130" s="429"/>
      <c r="K130" s="430"/>
      <c r="L130" s="430"/>
    </row>
    <row r="131" spans="1:12" s="140" customFormat="1" ht="24" customHeight="1">
      <c r="A131" s="85">
        <v>116</v>
      </c>
      <c r="B131" s="350" t="str">
        <f t="shared" si="1"/>
        <v>4X100M--</v>
      </c>
      <c r="C131" s="219"/>
      <c r="D131" s="416">
        <v>65</v>
      </c>
      <c r="E131" s="417">
        <v>37372</v>
      </c>
      <c r="F131" s="418" t="s">
        <v>428</v>
      </c>
      <c r="G131" s="416" t="s">
        <v>429</v>
      </c>
      <c r="H131" s="222" t="s">
        <v>122</v>
      </c>
      <c r="I131" s="223"/>
      <c r="J131" s="429"/>
      <c r="K131" s="430"/>
      <c r="L131" s="430"/>
    </row>
    <row r="132" spans="1:12" s="140" customFormat="1" ht="24" customHeight="1">
      <c r="A132" s="85">
        <v>117</v>
      </c>
      <c r="B132" s="350" t="str">
        <f t="shared" si="1"/>
        <v>4X100M--</v>
      </c>
      <c r="C132" s="219"/>
      <c r="D132" s="416">
        <v>62</v>
      </c>
      <c r="E132" s="417">
        <v>37438</v>
      </c>
      <c r="F132" s="418" t="s">
        <v>430</v>
      </c>
      <c r="G132" s="416" t="s">
        <v>429</v>
      </c>
      <c r="H132" s="222" t="s">
        <v>122</v>
      </c>
      <c r="I132" s="223"/>
      <c r="J132" s="429"/>
      <c r="K132" s="430"/>
      <c r="L132" s="430"/>
    </row>
    <row r="133" spans="1:12" s="140" customFormat="1" ht="24" customHeight="1">
      <c r="A133" s="85"/>
      <c r="B133" s="350" t="str">
        <f t="shared" si="1"/>
        <v>4X100M-1-3</v>
      </c>
      <c r="C133" s="219"/>
      <c r="D133" s="219" t="str">
        <f>CONCATENATE(D129,"   ",D130,"   ",D131,"   ",D132)</f>
        <v>63   64   65   62</v>
      </c>
      <c r="E133" s="441"/>
      <c r="F133" s="221" t="str">
        <f>CONCATENATE(F129," ",F130,"  ",F131,"   ",F132)</f>
        <v>M.MUSTAFA BULUT MELİH ÇİFTÇİ  MÜCAHİT BOZKURT   FIRAT DURSUN</v>
      </c>
      <c r="G133" s="416" t="s">
        <v>429</v>
      </c>
      <c r="H133" s="222" t="s">
        <v>122</v>
      </c>
      <c r="I133" s="223"/>
      <c r="J133" s="429">
        <v>1</v>
      </c>
      <c r="K133" s="430">
        <v>3</v>
      </c>
      <c r="L133" s="430">
        <v>6</v>
      </c>
    </row>
    <row r="134" spans="1:12" s="140" customFormat="1" ht="24" customHeight="1">
      <c r="A134" s="85">
        <v>118</v>
      </c>
      <c r="B134" s="350" t="str">
        <f t="shared" si="1"/>
        <v>100M-2-3</v>
      </c>
      <c r="C134" s="219"/>
      <c r="D134" s="351">
        <v>70</v>
      </c>
      <c r="E134" s="220">
        <v>37257</v>
      </c>
      <c r="F134" s="221" t="s">
        <v>433</v>
      </c>
      <c r="G134" s="221" t="s">
        <v>434</v>
      </c>
      <c r="H134" s="222" t="s">
        <v>120</v>
      </c>
      <c r="I134" s="223"/>
      <c r="J134" s="224" t="s">
        <v>334</v>
      </c>
      <c r="K134" s="224" t="s">
        <v>335</v>
      </c>
      <c r="L134" s="225">
        <v>14</v>
      </c>
    </row>
    <row r="135" spans="1:12" s="140" customFormat="1" ht="24" customHeight="1">
      <c r="A135" s="85">
        <v>119</v>
      </c>
      <c r="B135" s="350" t="str">
        <f t="shared" si="1"/>
        <v>1000M-2-3</v>
      </c>
      <c r="C135" s="219"/>
      <c r="D135" s="137">
        <v>71</v>
      </c>
      <c r="E135" s="87">
        <v>37269</v>
      </c>
      <c r="F135" s="138" t="s">
        <v>435</v>
      </c>
      <c r="G135" s="221" t="s">
        <v>434</v>
      </c>
      <c r="H135" s="222" t="s">
        <v>315</v>
      </c>
      <c r="I135" s="223"/>
      <c r="J135" s="224" t="s">
        <v>334</v>
      </c>
      <c r="K135" s="224" t="s">
        <v>335</v>
      </c>
      <c r="L135" s="225">
        <v>14</v>
      </c>
    </row>
    <row r="136" spans="1:12" s="140" customFormat="1" ht="24" customHeight="1">
      <c r="A136" s="85">
        <v>120</v>
      </c>
      <c r="B136" s="350" t="str">
        <f>CONCATENATE(H136,"-",L136)</f>
        <v>UZUN-14</v>
      </c>
      <c r="C136" s="219"/>
      <c r="D136" s="351">
        <v>66</v>
      </c>
      <c r="E136" s="220">
        <v>37581</v>
      </c>
      <c r="F136" s="221" t="s">
        <v>436</v>
      </c>
      <c r="G136" s="221" t="s">
        <v>434</v>
      </c>
      <c r="H136" s="222" t="s">
        <v>48</v>
      </c>
      <c r="I136" s="223"/>
      <c r="J136" s="224" t="s">
        <v>334</v>
      </c>
      <c r="K136" s="224" t="s">
        <v>335</v>
      </c>
      <c r="L136" s="225">
        <v>14</v>
      </c>
    </row>
    <row r="137" spans="1:12" s="140" customFormat="1" ht="24" customHeight="1">
      <c r="A137" s="85">
        <v>121</v>
      </c>
      <c r="B137" s="350" t="str">
        <f>CONCATENATE(H137,"-",L137)</f>
        <v>YÜKSEK-14</v>
      </c>
      <c r="C137" s="219"/>
      <c r="D137" s="351">
        <v>67</v>
      </c>
      <c r="E137" s="220">
        <v>37314</v>
      </c>
      <c r="F137" s="221" t="s">
        <v>437</v>
      </c>
      <c r="G137" s="221" t="s">
        <v>434</v>
      </c>
      <c r="H137" s="222" t="s">
        <v>49</v>
      </c>
      <c r="I137" s="223"/>
      <c r="J137" s="224" t="s">
        <v>334</v>
      </c>
      <c r="K137" s="224" t="s">
        <v>335</v>
      </c>
      <c r="L137" s="225">
        <v>14</v>
      </c>
    </row>
    <row r="138" spans="1:12" s="140" customFormat="1" ht="24" customHeight="1">
      <c r="A138" s="85">
        <v>122</v>
      </c>
      <c r="B138" s="350" t="str">
        <f>CONCATENATE(H138,"-",L138)</f>
        <v>FIRLATMA-14</v>
      </c>
      <c r="C138" s="219"/>
      <c r="D138" s="351">
        <v>69</v>
      </c>
      <c r="E138" s="220">
        <v>37440</v>
      </c>
      <c r="F138" s="221" t="s">
        <v>438</v>
      </c>
      <c r="G138" s="221" t="s">
        <v>434</v>
      </c>
      <c r="H138" s="222" t="s">
        <v>121</v>
      </c>
      <c r="I138" s="223"/>
      <c r="J138" s="224" t="s">
        <v>334</v>
      </c>
      <c r="K138" s="224" t="s">
        <v>335</v>
      </c>
      <c r="L138" s="225">
        <v>14</v>
      </c>
    </row>
    <row r="139" spans="1:12" s="140" customFormat="1" ht="24" customHeight="1">
      <c r="A139" s="85">
        <v>123</v>
      </c>
      <c r="B139" s="350" t="str">
        <f t="shared" si="1"/>
        <v>4X100M--</v>
      </c>
      <c r="C139" s="219"/>
      <c r="D139" s="351">
        <v>66</v>
      </c>
      <c r="E139" s="220">
        <v>37581</v>
      </c>
      <c r="F139" s="221" t="s">
        <v>436</v>
      </c>
      <c r="G139" s="221" t="s">
        <v>434</v>
      </c>
      <c r="H139" s="222" t="s">
        <v>122</v>
      </c>
      <c r="I139" s="223"/>
      <c r="J139" s="224"/>
      <c r="K139" s="224"/>
      <c r="L139" s="225"/>
    </row>
    <row r="140" spans="1:12" s="140" customFormat="1" ht="24" customHeight="1">
      <c r="A140" s="85">
        <v>124</v>
      </c>
      <c r="B140" s="350" t="str">
        <f t="shared" si="1"/>
        <v>4X100M--</v>
      </c>
      <c r="C140" s="219"/>
      <c r="D140" s="351">
        <v>68</v>
      </c>
      <c r="E140" s="220">
        <v>37317</v>
      </c>
      <c r="F140" s="221" t="s">
        <v>439</v>
      </c>
      <c r="G140" s="221" t="s">
        <v>434</v>
      </c>
      <c r="H140" s="222" t="s">
        <v>122</v>
      </c>
      <c r="I140" s="223"/>
      <c r="J140" s="224"/>
      <c r="K140" s="224"/>
      <c r="L140" s="225"/>
    </row>
    <row r="141" spans="1:12" s="140" customFormat="1" ht="24" customHeight="1">
      <c r="A141" s="85">
        <v>125</v>
      </c>
      <c r="B141" s="350" t="str">
        <f t="shared" si="1"/>
        <v>4X100M--</v>
      </c>
      <c r="C141" s="219"/>
      <c r="D141" s="351">
        <v>71</v>
      </c>
      <c r="E141" s="220">
        <v>37269</v>
      </c>
      <c r="F141" s="221" t="s">
        <v>435</v>
      </c>
      <c r="G141" s="221" t="s">
        <v>434</v>
      </c>
      <c r="H141" s="222" t="s">
        <v>122</v>
      </c>
      <c r="I141" s="223"/>
      <c r="J141" s="224"/>
      <c r="K141" s="224"/>
      <c r="L141" s="225"/>
    </row>
    <row r="142" spans="1:12" s="140" customFormat="1" ht="24" customHeight="1">
      <c r="A142" s="85">
        <v>126</v>
      </c>
      <c r="B142" s="350" t="str">
        <f t="shared" si="1"/>
        <v>4X100M--</v>
      </c>
      <c r="C142" s="219"/>
      <c r="D142" s="351">
        <v>70</v>
      </c>
      <c r="E142" s="220">
        <v>37257</v>
      </c>
      <c r="F142" s="221" t="s">
        <v>433</v>
      </c>
      <c r="G142" s="221" t="s">
        <v>434</v>
      </c>
      <c r="H142" s="222" t="s">
        <v>122</v>
      </c>
      <c r="I142" s="223"/>
      <c r="J142" s="224"/>
      <c r="K142" s="224"/>
      <c r="L142" s="225"/>
    </row>
    <row r="143" spans="1:12" s="140" customFormat="1" ht="24" customHeight="1">
      <c r="A143" s="85"/>
      <c r="B143" s="350" t="str">
        <f t="shared" si="1"/>
        <v>4X100M-2-3</v>
      </c>
      <c r="C143" s="219"/>
      <c r="D143" s="219" t="str">
        <f>CONCATENATE(D139,"   ",D140,"   ",D141,"   ",D142)</f>
        <v>66   68   71   70</v>
      </c>
      <c r="E143" s="441"/>
      <c r="F143" s="221" t="str">
        <f>CONCATENATE(F139," ",F140,"  ",F141,"   ",F142)</f>
        <v>GÖKHAN GENÇTÜRK MEHMET CAN DAĞAŞAN  TUNAHAN ÖZTÜRK   SERKAN ÇİÇEK</v>
      </c>
      <c r="G143" s="221" t="s">
        <v>434</v>
      </c>
      <c r="H143" s="222" t="s">
        <v>122</v>
      </c>
      <c r="I143" s="223"/>
      <c r="J143" s="224" t="s">
        <v>334</v>
      </c>
      <c r="K143" s="224" t="s">
        <v>335</v>
      </c>
      <c r="L143" s="225">
        <v>14</v>
      </c>
    </row>
    <row r="144" spans="1:12" s="140" customFormat="1" ht="24" customHeight="1">
      <c r="A144" s="85">
        <v>127</v>
      </c>
      <c r="B144" s="350" t="str">
        <f t="shared" si="1"/>
        <v>100M-1-1</v>
      </c>
      <c r="C144" s="219"/>
      <c r="D144" s="415">
        <v>73</v>
      </c>
      <c r="E144" s="437">
        <v>37277</v>
      </c>
      <c r="F144" s="419" t="s">
        <v>440</v>
      </c>
      <c r="G144" s="415" t="s">
        <v>441</v>
      </c>
      <c r="H144" s="222" t="s">
        <v>120</v>
      </c>
      <c r="I144" s="223"/>
      <c r="J144" s="429">
        <v>1</v>
      </c>
      <c r="K144" s="430">
        <v>1</v>
      </c>
      <c r="L144" s="430">
        <v>2</v>
      </c>
    </row>
    <row r="145" spans="1:12" s="140" customFormat="1" ht="24" customHeight="1">
      <c r="A145" s="85">
        <v>128</v>
      </c>
      <c r="B145" s="350" t="str">
        <f t="shared" si="1"/>
        <v>1000M-1-1</v>
      </c>
      <c r="C145" s="219"/>
      <c r="D145" s="415">
        <v>74</v>
      </c>
      <c r="E145" s="437">
        <v>37561</v>
      </c>
      <c r="F145" s="419" t="s">
        <v>442</v>
      </c>
      <c r="G145" s="415" t="s">
        <v>441</v>
      </c>
      <c r="H145" s="222" t="s">
        <v>315</v>
      </c>
      <c r="I145" s="223"/>
      <c r="J145" s="429">
        <v>1</v>
      </c>
      <c r="K145" s="430">
        <v>1</v>
      </c>
      <c r="L145" s="430">
        <v>2</v>
      </c>
    </row>
    <row r="146" spans="1:12" s="140" customFormat="1" ht="24" customHeight="1">
      <c r="A146" s="85">
        <v>129</v>
      </c>
      <c r="B146" s="350" t="str">
        <f>CONCATENATE(H146,"-",L146)</f>
        <v>UZUN-2</v>
      </c>
      <c r="C146" s="219"/>
      <c r="D146" s="415">
        <v>73</v>
      </c>
      <c r="E146" s="437">
        <v>37277</v>
      </c>
      <c r="F146" s="419" t="s">
        <v>440</v>
      </c>
      <c r="G146" s="415" t="s">
        <v>441</v>
      </c>
      <c r="H146" s="222" t="s">
        <v>48</v>
      </c>
      <c r="I146" s="223"/>
      <c r="J146" s="429">
        <v>1</v>
      </c>
      <c r="K146" s="430">
        <v>1</v>
      </c>
      <c r="L146" s="430">
        <v>2</v>
      </c>
    </row>
    <row r="147" spans="1:12" s="140" customFormat="1" ht="24" customHeight="1">
      <c r="A147" s="85">
        <v>130</v>
      </c>
      <c r="B147" s="350" t="str">
        <f>CONCATENATE(H147,"-",L147)</f>
        <v>YÜKSEK-2</v>
      </c>
      <c r="C147" s="219"/>
      <c r="D147" s="415">
        <v>75</v>
      </c>
      <c r="E147" s="437">
        <v>37457</v>
      </c>
      <c r="F147" s="419" t="s">
        <v>443</v>
      </c>
      <c r="G147" s="415" t="s">
        <v>441</v>
      </c>
      <c r="H147" s="222" t="s">
        <v>49</v>
      </c>
      <c r="I147" s="223"/>
      <c r="J147" s="429">
        <v>1</v>
      </c>
      <c r="K147" s="430">
        <v>1</v>
      </c>
      <c r="L147" s="430">
        <v>2</v>
      </c>
    </row>
    <row r="148" spans="1:12" s="140" customFormat="1" ht="24" customHeight="1">
      <c r="A148" s="85">
        <v>131</v>
      </c>
      <c r="B148" s="350" t="str">
        <f>CONCATENATE(H148,"-",L148)</f>
        <v>FIRLATMA-2</v>
      </c>
      <c r="C148" s="219"/>
      <c r="D148" s="415">
        <v>75</v>
      </c>
      <c r="E148" s="437">
        <v>37457</v>
      </c>
      <c r="F148" s="419" t="s">
        <v>443</v>
      </c>
      <c r="G148" s="415" t="s">
        <v>441</v>
      </c>
      <c r="H148" s="222" t="s">
        <v>121</v>
      </c>
      <c r="I148" s="223"/>
      <c r="J148" s="429">
        <v>1</v>
      </c>
      <c r="K148" s="430">
        <v>1</v>
      </c>
      <c r="L148" s="430">
        <v>2</v>
      </c>
    </row>
    <row r="149" spans="1:12" s="140" customFormat="1" ht="24" customHeight="1">
      <c r="A149" s="85">
        <v>132</v>
      </c>
      <c r="B149" s="350" t="str">
        <f t="shared" si="1"/>
        <v>4X100M--</v>
      </c>
      <c r="C149" s="219"/>
      <c r="D149" s="415">
        <v>73</v>
      </c>
      <c r="E149" s="437">
        <v>37277</v>
      </c>
      <c r="F149" s="419" t="s">
        <v>440</v>
      </c>
      <c r="G149" s="415" t="s">
        <v>441</v>
      </c>
      <c r="H149" s="222" t="s">
        <v>122</v>
      </c>
      <c r="I149" s="223"/>
      <c r="J149" s="429"/>
      <c r="K149" s="430"/>
      <c r="L149" s="430"/>
    </row>
    <row r="150" spans="1:12" s="140" customFormat="1" ht="24" customHeight="1">
      <c r="A150" s="85">
        <v>133</v>
      </c>
      <c r="B150" s="350" t="str">
        <f t="shared" ref="B150:B199" si="2">CONCATENATE(H150,"-",J150,"-",K150)</f>
        <v>4X100M--</v>
      </c>
      <c r="C150" s="219"/>
      <c r="D150" s="415">
        <v>74</v>
      </c>
      <c r="E150" s="437">
        <v>37561</v>
      </c>
      <c r="F150" s="419" t="s">
        <v>442</v>
      </c>
      <c r="G150" s="415" t="s">
        <v>441</v>
      </c>
      <c r="H150" s="222" t="s">
        <v>122</v>
      </c>
      <c r="I150" s="223"/>
      <c r="J150" s="429"/>
      <c r="K150" s="430"/>
      <c r="L150" s="430"/>
    </row>
    <row r="151" spans="1:12" s="140" customFormat="1" ht="24" customHeight="1">
      <c r="A151" s="85">
        <v>134</v>
      </c>
      <c r="B151" s="350" t="str">
        <f t="shared" si="2"/>
        <v>4X100M--</v>
      </c>
      <c r="C151" s="219"/>
      <c r="D151" s="415">
        <v>75</v>
      </c>
      <c r="E151" s="437">
        <v>37457</v>
      </c>
      <c r="F151" s="419" t="s">
        <v>443</v>
      </c>
      <c r="G151" s="415" t="s">
        <v>441</v>
      </c>
      <c r="H151" s="222" t="s">
        <v>122</v>
      </c>
      <c r="I151" s="223"/>
      <c r="J151" s="429"/>
      <c r="K151" s="430"/>
      <c r="L151" s="430"/>
    </row>
    <row r="152" spans="1:12" s="140" customFormat="1" ht="24" customHeight="1">
      <c r="A152" s="85">
        <v>135</v>
      </c>
      <c r="B152" s="350" t="str">
        <f t="shared" si="2"/>
        <v>4X100M--</v>
      </c>
      <c r="C152" s="219"/>
      <c r="D152" s="415">
        <v>72</v>
      </c>
      <c r="E152" s="437">
        <v>37459</v>
      </c>
      <c r="F152" s="415" t="s">
        <v>444</v>
      </c>
      <c r="G152" s="415" t="s">
        <v>441</v>
      </c>
      <c r="H152" s="222" t="s">
        <v>122</v>
      </c>
      <c r="I152" s="223"/>
      <c r="J152" s="429"/>
      <c r="K152" s="430"/>
      <c r="L152" s="430"/>
    </row>
    <row r="153" spans="1:12" s="140" customFormat="1" ht="24" customHeight="1">
      <c r="A153" s="85"/>
      <c r="B153" s="350" t="str">
        <f t="shared" si="2"/>
        <v>4X100M-1-1</v>
      </c>
      <c r="C153" s="219"/>
      <c r="D153" s="219" t="str">
        <f>CONCATENATE(D149,"   ",D150,"   ",D151,"   ",D152)</f>
        <v>73   74   75   72</v>
      </c>
      <c r="E153" s="441"/>
      <c r="F153" s="221" t="str">
        <f>CONCATENATE(F149," ",F150,"  ",F151,"   ",F152)</f>
        <v>EMİRHAN KALAYCI MUSTAFA KÜÇÜK  ÖZGÜR ATASOY   BERKE EVREN CENGİZ</v>
      </c>
      <c r="G153" s="415" t="s">
        <v>441</v>
      </c>
      <c r="H153" s="222" t="s">
        <v>122</v>
      </c>
      <c r="I153" s="223"/>
      <c r="J153" s="429">
        <v>1</v>
      </c>
      <c r="K153" s="430">
        <v>1</v>
      </c>
      <c r="L153" s="430">
        <v>2</v>
      </c>
    </row>
    <row r="154" spans="1:12" s="140" customFormat="1" ht="24" customHeight="1">
      <c r="A154" s="85">
        <v>136</v>
      </c>
      <c r="B154" s="350" t="str">
        <f t="shared" si="2"/>
        <v>100M-1-6</v>
      </c>
      <c r="C154" s="219"/>
      <c r="D154" s="351">
        <v>81</v>
      </c>
      <c r="E154" s="220" t="s">
        <v>445</v>
      </c>
      <c r="F154" s="221" t="s">
        <v>446</v>
      </c>
      <c r="G154" s="221" t="s">
        <v>514</v>
      </c>
      <c r="H154" s="222" t="s">
        <v>120</v>
      </c>
      <c r="I154" s="223"/>
      <c r="J154" s="429">
        <v>1</v>
      </c>
      <c r="K154" s="430">
        <v>6</v>
      </c>
      <c r="L154" s="430">
        <v>5</v>
      </c>
    </row>
    <row r="155" spans="1:12" s="140" customFormat="1" ht="24" customHeight="1">
      <c r="A155" s="85">
        <v>137</v>
      </c>
      <c r="B155" s="350" t="str">
        <f t="shared" si="2"/>
        <v>1000M-1-6</v>
      </c>
      <c r="C155" s="219"/>
      <c r="D155" s="351">
        <v>80</v>
      </c>
      <c r="E155" s="220" t="s">
        <v>447</v>
      </c>
      <c r="F155" s="221" t="s">
        <v>448</v>
      </c>
      <c r="G155" s="221" t="s">
        <v>514</v>
      </c>
      <c r="H155" s="222" t="s">
        <v>315</v>
      </c>
      <c r="I155" s="223"/>
      <c r="J155" s="429">
        <v>1</v>
      </c>
      <c r="K155" s="430">
        <v>6</v>
      </c>
      <c r="L155" s="430">
        <v>5</v>
      </c>
    </row>
    <row r="156" spans="1:12" s="140" customFormat="1" ht="24" customHeight="1">
      <c r="A156" s="85">
        <v>138</v>
      </c>
      <c r="B156" s="350" t="str">
        <f>CONCATENATE(H156,"-",L156)</f>
        <v>UZUN-5</v>
      </c>
      <c r="C156" s="219"/>
      <c r="D156" s="351">
        <v>81</v>
      </c>
      <c r="E156" s="220" t="s">
        <v>445</v>
      </c>
      <c r="F156" s="221" t="s">
        <v>446</v>
      </c>
      <c r="G156" s="221" t="s">
        <v>514</v>
      </c>
      <c r="H156" s="222" t="s">
        <v>48</v>
      </c>
      <c r="I156" s="223"/>
      <c r="J156" s="429">
        <v>1</v>
      </c>
      <c r="K156" s="430">
        <v>6</v>
      </c>
      <c r="L156" s="430">
        <v>5</v>
      </c>
    </row>
    <row r="157" spans="1:12" s="140" customFormat="1" ht="24" customHeight="1">
      <c r="A157" s="85">
        <v>139</v>
      </c>
      <c r="B157" s="350" t="str">
        <f>CONCATENATE(H157,"-",L157)</f>
        <v>YÜKSEK-5</v>
      </c>
      <c r="C157" s="219"/>
      <c r="D157" s="351">
        <v>76</v>
      </c>
      <c r="E157" s="220" t="s">
        <v>449</v>
      </c>
      <c r="F157" s="221" t="s">
        <v>450</v>
      </c>
      <c r="G157" s="221" t="s">
        <v>514</v>
      </c>
      <c r="H157" s="222" t="s">
        <v>49</v>
      </c>
      <c r="I157" s="223"/>
      <c r="J157" s="429">
        <v>1</v>
      </c>
      <c r="K157" s="430">
        <v>6</v>
      </c>
      <c r="L157" s="430">
        <v>5</v>
      </c>
    </row>
    <row r="158" spans="1:12" s="140" customFormat="1" ht="24" customHeight="1">
      <c r="A158" s="85">
        <v>140</v>
      </c>
      <c r="B158" s="350" t="str">
        <f>CONCATENATE(H158,"-",L158)</f>
        <v>FIRLATMA-5</v>
      </c>
      <c r="C158" s="219"/>
      <c r="D158" s="351">
        <v>80</v>
      </c>
      <c r="E158" s="220" t="s">
        <v>447</v>
      </c>
      <c r="F158" s="221" t="s">
        <v>448</v>
      </c>
      <c r="G158" s="221" t="s">
        <v>514</v>
      </c>
      <c r="H158" s="222" t="s">
        <v>121</v>
      </c>
      <c r="I158" s="223"/>
      <c r="J158" s="429">
        <v>1</v>
      </c>
      <c r="K158" s="430">
        <v>6</v>
      </c>
      <c r="L158" s="430">
        <v>5</v>
      </c>
    </row>
    <row r="159" spans="1:12" s="140" customFormat="1" ht="24" customHeight="1">
      <c r="A159" s="85">
        <v>141</v>
      </c>
      <c r="B159" s="350" t="str">
        <f t="shared" si="2"/>
        <v>4X100M--</v>
      </c>
      <c r="C159" s="219"/>
      <c r="D159" s="351">
        <v>77</v>
      </c>
      <c r="E159" s="220" t="s">
        <v>451</v>
      </c>
      <c r="F159" s="221" t="s">
        <v>452</v>
      </c>
      <c r="G159" s="221" t="s">
        <v>514</v>
      </c>
      <c r="H159" s="222" t="s">
        <v>122</v>
      </c>
      <c r="I159" s="223"/>
      <c r="J159" s="429"/>
      <c r="K159" s="430"/>
      <c r="L159" s="430"/>
    </row>
    <row r="160" spans="1:12" s="140" customFormat="1" ht="24" customHeight="1">
      <c r="A160" s="85">
        <v>142</v>
      </c>
      <c r="B160" s="350" t="str">
        <f t="shared" si="2"/>
        <v>4X100M--</v>
      </c>
      <c r="C160" s="219"/>
      <c r="D160" s="351">
        <v>79</v>
      </c>
      <c r="E160" s="220" t="s">
        <v>453</v>
      </c>
      <c r="F160" s="221" t="s">
        <v>454</v>
      </c>
      <c r="G160" s="221" t="s">
        <v>514</v>
      </c>
      <c r="H160" s="222" t="s">
        <v>122</v>
      </c>
      <c r="I160" s="223"/>
      <c r="J160" s="429"/>
      <c r="K160" s="430"/>
      <c r="L160" s="430"/>
    </row>
    <row r="161" spans="1:12" s="140" customFormat="1" ht="24" customHeight="1">
      <c r="A161" s="85">
        <v>143</v>
      </c>
      <c r="B161" s="350" t="str">
        <f t="shared" si="2"/>
        <v>4X100M--</v>
      </c>
      <c r="C161" s="219"/>
      <c r="D161" s="351">
        <v>81</v>
      </c>
      <c r="E161" s="220" t="s">
        <v>445</v>
      </c>
      <c r="F161" s="221" t="s">
        <v>446</v>
      </c>
      <c r="G161" s="221" t="s">
        <v>514</v>
      </c>
      <c r="H161" s="222" t="s">
        <v>122</v>
      </c>
      <c r="I161" s="223"/>
      <c r="J161" s="429"/>
      <c r="K161" s="430"/>
      <c r="L161" s="430"/>
    </row>
    <row r="162" spans="1:12" s="140" customFormat="1" ht="24" customHeight="1">
      <c r="A162" s="85">
        <v>144</v>
      </c>
      <c r="B162" s="350" t="str">
        <f t="shared" si="2"/>
        <v>4X100M--</v>
      </c>
      <c r="C162" s="219"/>
      <c r="D162" s="351">
        <v>78</v>
      </c>
      <c r="E162" s="220" t="s">
        <v>455</v>
      </c>
      <c r="F162" s="221" t="s">
        <v>456</v>
      </c>
      <c r="G162" s="221" t="s">
        <v>514</v>
      </c>
      <c r="H162" s="222" t="s">
        <v>122</v>
      </c>
      <c r="I162" s="223"/>
      <c r="J162" s="429"/>
      <c r="K162" s="430"/>
      <c r="L162" s="430"/>
    </row>
    <row r="163" spans="1:12" s="140" customFormat="1" ht="24" customHeight="1">
      <c r="A163" s="85"/>
      <c r="B163" s="350" t="str">
        <f t="shared" si="2"/>
        <v>4X100M-1-6</v>
      </c>
      <c r="C163" s="219"/>
      <c r="D163" s="444" t="str">
        <f>CONCATENATE(D159,"   ",D160,"   ",D161,"   ",D162)</f>
        <v>77   79   81   78</v>
      </c>
      <c r="E163" s="441"/>
      <c r="F163" s="221" t="str">
        <f>CONCATENATE(F159," ",F160,"  ",F161,"   ",F162)</f>
        <v>EMİR ÇAKIR ERAY NAK  YİĞİT EMRE ÖZDEN   ENİS KURAL</v>
      </c>
      <c r="G163" s="221" t="s">
        <v>514</v>
      </c>
      <c r="H163" s="222" t="s">
        <v>122</v>
      </c>
      <c r="I163" s="223"/>
      <c r="J163" s="429">
        <v>1</v>
      </c>
      <c r="K163" s="430">
        <v>6</v>
      </c>
      <c r="L163" s="430">
        <v>5</v>
      </c>
    </row>
    <row r="164" spans="1:12" s="140" customFormat="1" ht="24" customHeight="1">
      <c r="A164" s="85">
        <v>145</v>
      </c>
      <c r="B164" s="350" t="str">
        <f t="shared" si="2"/>
        <v>100M--</v>
      </c>
      <c r="C164" s="219"/>
      <c r="D164" s="351"/>
      <c r="E164" s="220"/>
      <c r="F164" s="221"/>
      <c r="G164" s="221"/>
      <c r="H164" s="222" t="s">
        <v>120</v>
      </c>
      <c r="I164" s="223"/>
      <c r="J164" s="224"/>
      <c r="K164" s="224"/>
      <c r="L164" s="225"/>
    </row>
    <row r="165" spans="1:12" s="140" customFormat="1" ht="24" customHeight="1">
      <c r="A165" s="85">
        <v>146</v>
      </c>
      <c r="B165" s="350" t="str">
        <f t="shared" si="2"/>
        <v>1000M--</v>
      </c>
      <c r="C165" s="219"/>
      <c r="D165" s="351"/>
      <c r="E165" s="220"/>
      <c r="F165" s="221"/>
      <c r="G165" s="221"/>
      <c r="H165" s="222" t="s">
        <v>315</v>
      </c>
      <c r="I165" s="223"/>
      <c r="J165" s="224"/>
      <c r="K165" s="224"/>
      <c r="L165" s="225"/>
    </row>
    <row r="166" spans="1:12" s="140" customFormat="1" ht="24" customHeight="1">
      <c r="A166" s="85">
        <v>147</v>
      </c>
      <c r="B166" s="350" t="str">
        <f>CONCATENATE(H166,"-",L166)</f>
        <v>UZUN-</v>
      </c>
      <c r="C166" s="219"/>
      <c r="D166" s="351"/>
      <c r="E166" s="220"/>
      <c r="F166" s="221"/>
      <c r="G166" s="221"/>
      <c r="H166" s="222" t="s">
        <v>48</v>
      </c>
      <c r="I166" s="223"/>
      <c r="J166" s="224"/>
      <c r="K166" s="224"/>
      <c r="L166" s="225"/>
    </row>
    <row r="167" spans="1:12" s="140" customFormat="1" ht="24" customHeight="1">
      <c r="A167" s="85">
        <v>148</v>
      </c>
      <c r="B167" s="350" t="str">
        <f>CONCATENATE(H167,"-",L167)</f>
        <v>YÜKSEK-</v>
      </c>
      <c r="C167" s="219"/>
      <c r="D167" s="351"/>
      <c r="E167" s="220"/>
      <c r="F167" s="221"/>
      <c r="G167" s="221"/>
      <c r="H167" s="222" t="s">
        <v>49</v>
      </c>
      <c r="I167" s="223"/>
      <c r="J167" s="224"/>
      <c r="K167" s="224"/>
      <c r="L167" s="225"/>
    </row>
    <row r="168" spans="1:12" s="140" customFormat="1" ht="24" customHeight="1">
      <c r="A168" s="85">
        <v>149</v>
      </c>
      <c r="B168" s="350" t="str">
        <f>CONCATENATE(H168,"-",L168)</f>
        <v>FIRLATMA-</v>
      </c>
      <c r="C168" s="219"/>
      <c r="D168" s="351"/>
      <c r="E168" s="220"/>
      <c r="F168" s="221"/>
      <c r="G168" s="221"/>
      <c r="H168" s="222" t="s">
        <v>121</v>
      </c>
      <c r="I168" s="223"/>
      <c r="J168" s="224"/>
      <c r="K168" s="224"/>
      <c r="L168" s="225"/>
    </row>
    <row r="169" spans="1:12" s="140" customFormat="1" ht="24" customHeight="1">
      <c r="A169" s="85">
        <v>150</v>
      </c>
      <c r="B169" s="350" t="str">
        <f t="shared" si="2"/>
        <v>4X100M--</v>
      </c>
      <c r="C169" s="219"/>
      <c r="D169" s="351"/>
      <c r="E169" s="220"/>
      <c r="F169" s="221"/>
      <c r="G169" s="221"/>
      <c r="H169" s="222" t="s">
        <v>122</v>
      </c>
      <c r="I169" s="223"/>
      <c r="J169" s="224"/>
      <c r="K169" s="224"/>
      <c r="L169" s="225"/>
    </row>
    <row r="170" spans="1:12" s="140" customFormat="1" ht="24" customHeight="1">
      <c r="A170" s="85">
        <v>151</v>
      </c>
      <c r="B170" s="350" t="str">
        <f t="shared" si="2"/>
        <v>4X100M--</v>
      </c>
      <c r="C170" s="219"/>
      <c r="D170" s="351"/>
      <c r="E170" s="220"/>
      <c r="F170" s="221"/>
      <c r="G170" s="221"/>
      <c r="H170" s="222" t="s">
        <v>122</v>
      </c>
      <c r="I170" s="223"/>
      <c r="J170" s="224"/>
      <c r="K170" s="224"/>
      <c r="L170" s="225"/>
    </row>
    <row r="171" spans="1:12" s="140" customFormat="1" ht="24" customHeight="1">
      <c r="A171" s="85">
        <v>152</v>
      </c>
      <c r="B171" s="350" t="str">
        <f t="shared" si="2"/>
        <v>4X100M--</v>
      </c>
      <c r="C171" s="219"/>
      <c r="D171" s="351"/>
      <c r="E171" s="220"/>
      <c r="F171" s="221"/>
      <c r="G171" s="221"/>
      <c r="H171" s="222" t="s">
        <v>122</v>
      </c>
      <c r="I171" s="223"/>
      <c r="J171" s="224"/>
      <c r="K171" s="224"/>
      <c r="L171" s="225"/>
    </row>
    <row r="172" spans="1:12" s="140" customFormat="1" ht="24" customHeight="1">
      <c r="A172" s="85">
        <v>153</v>
      </c>
      <c r="B172" s="350" t="str">
        <f t="shared" si="2"/>
        <v>4X100M--</v>
      </c>
      <c r="C172" s="219"/>
      <c r="D172" s="351"/>
      <c r="E172" s="220"/>
      <c r="F172" s="221"/>
      <c r="G172" s="221"/>
      <c r="H172" s="222" t="s">
        <v>122</v>
      </c>
      <c r="I172" s="223"/>
      <c r="J172" s="224"/>
      <c r="K172" s="224"/>
      <c r="L172" s="225"/>
    </row>
    <row r="173" spans="1:12" s="140" customFormat="1" ht="24" customHeight="1">
      <c r="A173" s="85">
        <v>154</v>
      </c>
      <c r="B173" s="350" t="str">
        <f t="shared" si="2"/>
        <v>100M--</v>
      </c>
      <c r="C173" s="219"/>
      <c r="D173" s="219"/>
      <c r="E173" s="220"/>
      <c r="F173" s="221"/>
      <c r="G173" s="226"/>
      <c r="H173" s="222" t="s">
        <v>120</v>
      </c>
      <c r="I173" s="223"/>
      <c r="J173" s="224"/>
      <c r="K173" s="224"/>
      <c r="L173" s="225"/>
    </row>
    <row r="174" spans="1:12" s="140" customFormat="1" ht="24" customHeight="1">
      <c r="A174" s="85">
        <v>155</v>
      </c>
      <c r="B174" s="350" t="str">
        <f t="shared" si="2"/>
        <v>1000M--</v>
      </c>
      <c r="C174" s="219"/>
      <c r="D174" s="219"/>
      <c r="E174" s="220"/>
      <c r="F174" s="221"/>
      <c r="G174" s="226"/>
      <c r="H174" s="222" t="s">
        <v>315</v>
      </c>
      <c r="I174" s="223"/>
      <c r="J174" s="224"/>
      <c r="K174" s="224"/>
      <c r="L174" s="225"/>
    </row>
    <row r="175" spans="1:12" s="140" customFormat="1" ht="24" customHeight="1">
      <c r="A175" s="85">
        <v>156</v>
      </c>
      <c r="B175" s="350" t="str">
        <f>CONCATENATE(H175,"-",L175)</f>
        <v>UZUN-</v>
      </c>
      <c r="C175" s="219"/>
      <c r="D175" s="219"/>
      <c r="E175" s="220"/>
      <c r="F175" s="221"/>
      <c r="G175" s="226"/>
      <c r="H175" s="222" t="s">
        <v>48</v>
      </c>
      <c r="I175" s="223"/>
      <c r="J175" s="224"/>
      <c r="K175" s="224"/>
      <c r="L175" s="225"/>
    </row>
    <row r="176" spans="1:12" s="140" customFormat="1" ht="24" customHeight="1">
      <c r="A176" s="85">
        <v>157</v>
      </c>
      <c r="B176" s="350" t="str">
        <f>CONCATENATE(H176,"-",L176)</f>
        <v>YÜKSEK-</v>
      </c>
      <c r="C176" s="219"/>
      <c r="D176" s="219"/>
      <c r="E176" s="220"/>
      <c r="F176" s="221"/>
      <c r="G176" s="226"/>
      <c r="H176" s="222" t="s">
        <v>49</v>
      </c>
      <c r="I176" s="223"/>
      <c r="J176" s="224"/>
      <c r="K176" s="224"/>
      <c r="L176" s="225"/>
    </row>
    <row r="177" spans="1:12" s="140" customFormat="1" ht="24" customHeight="1">
      <c r="A177" s="85">
        <v>158</v>
      </c>
      <c r="B177" s="350" t="str">
        <f>CONCATENATE(H177,"-",L177)</f>
        <v>FIRLATMA-</v>
      </c>
      <c r="C177" s="219"/>
      <c r="D177" s="219"/>
      <c r="E177" s="220"/>
      <c r="F177" s="221"/>
      <c r="G177" s="226"/>
      <c r="H177" s="222" t="s">
        <v>121</v>
      </c>
      <c r="I177" s="223"/>
      <c r="J177" s="224"/>
      <c r="K177" s="224"/>
      <c r="L177" s="225"/>
    </row>
    <row r="178" spans="1:12" s="140" customFormat="1" ht="24" customHeight="1">
      <c r="A178" s="85">
        <v>159</v>
      </c>
      <c r="B178" s="350" t="str">
        <f t="shared" si="2"/>
        <v>4X100M--</v>
      </c>
      <c r="C178" s="219"/>
      <c r="D178" s="219"/>
      <c r="E178" s="220"/>
      <c r="F178" s="221"/>
      <c r="G178" s="226"/>
      <c r="H178" s="222" t="s">
        <v>122</v>
      </c>
      <c r="I178" s="223"/>
      <c r="J178" s="224"/>
      <c r="K178" s="224"/>
      <c r="L178" s="225"/>
    </row>
    <row r="179" spans="1:12" s="140" customFormat="1" ht="24" customHeight="1">
      <c r="A179" s="85">
        <v>160</v>
      </c>
      <c r="B179" s="350" t="str">
        <f t="shared" si="2"/>
        <v>4X100M--</v>
      </c>
      <c r="C179" s="219"/>
      <c r="D179" s="219"/>
      <c r="E179" s="220"/>
      <c r="F179" s="221"/>
      <c r="G179" s="226"/>
      <c r="H179" s="222" t="s">
        <v>122</v>
      </c>
      <c r="I179" s="223"/>
      <c r="J179" s="224"/>
      <c r="K179" s="224"/>
      <c r="L179" s="225"/>
    </row>
    <row r="180" spans="1:12" s="140" customFormat="1" ht="24" customHeight="1">
      <c r="A180" s="85">
        <v>161</v>
      </c>
      <c r="B180" s="350" t="str">
        <f t="shared" si="2"/>
        <v>4X100M--</v>
      </c>
      <c r="C180" s="219"/>
      <c r="D180" s="219"/>
      <c r="E180" s="220"/>
      <c r="F180" s="221"/>
      <c r="G180" s="226"/>
      <c r="H180" s="222" t="s">
        <v>122</v>
      </c>
      <c r="I180" s="223"/>
      <c r="J180" s="224"/>
      <c r="K180" s="224"/>
      <c r="L180" s="225"/>
    </row>
    <row r="181" spans="1:12" s="140" customFormat="1" ht="24" customHeight="1">
      <c r="A181" s="85">
        <v>162</v>
      </c>
      <c r="B181" s="350" t="str">
        <f t="shared" si="2"/>
        <v>4X100M--</v>
      </c>
      <c r="C181" s="219"/>
      <c r="D181" s="219"/>
      <c r="E181" s="220"/>
      <c r="F181" s="221"/>
      <c r="G181" s="226"/>
      <c r="H181" s="222" t="s">
        <v>122</v>
      </c>
      <c r="I181" s="223"/>
      <c r="J181" s="224"/>
      <c r="K181" s="224"/>
      <c r="L181" s="225"/>
    </row>
    <row r="182" spans="1:12" s="140" customFormat="1" ht="24" customHeight="1">
      <c r="A182" s="85">
        <v>163</v>
      </c>
      <c r="B182" s="350" t="str">
        <f t="shared" si="2"/>
        <v>100M--</v>
      </c>
      <c r="C182" s="219"/>
      <c r="D182" s="219"/>
      <c r="E182" s="220"/>
      <c r="F182" s="221"/>
      <c r="G182" s="226"/>
      <c r="H182" s="222" t="s">
        <v>120</v>
      </c>
      <c r="I182" s="223"/>
      <c r="J182" s="224"/>
      <c r="K182" s="224"/>
      <c r="L182" s="225"/>
    </row>
    <row r="183" spans="1:12" s="140" customFormat="1" ht="24" customHeight="1">
      <c r="A183" s="85">
        <v>164</v>
      </c>
      <c r="B183" s="350" t="str">
        <f t="shared" si="2"/>
        <v>1000M--</v>
      </c>
      <c r="C183" s="219"/>
      <c r="D183" s="219"/>
      <c r="E183" s="220"/>
      <c r="F183" s="221"/>
      <c r="G183" s="226"/>
      <c r="H183" s="222" t="s">
        <v>315</v>
      </c>
      <c r="I183" s="223"/>
      <c r="J183" s="224"/>
      <c r="K183" s="224"/>
      <c r="L183" s="225"/>
    </row>
    <row r="184" spans="1:12" s="140" customFormat="1" ht="24" customHeight="1">
      <c r="A184" s="85">
        <v>165</v>
      </c>
      <c r="B184" s="350" t="str">
        <f>CONCATENATE(H184,"-",L184)</f>
        <v>UZUN-</v>
      </c>
      <c r="C184" s="219"/>
      <c r="D184" s="219"/>
      <c r="E184" s="220"/>
      <c r="F184" s="221"/>
      <c r="G184" s="226"/>
      <c r="H184" s="222" t="s">
        <v>48</v>
      </c>
      <c r="I184" s="223"/>
      <c r="J184" s="224"/>
      <c r="K184" s="224"/>
      <c r="L184" s="225"/>
    </row>
    <row r="185" spans="1:12" s="140" customFormat="1" ht="24" customHeight="1">
      <c r="A185" s="85">
        <v>166</v>
      </c>
      <c r="B185" s="350" t="str">
        <f>CONCATENATE(H185,"-",L185)</f>
        <v>YÜKSEK-</v>
      </c>
      <c r="C185" s="219"/>
      <c r="D185" s="219"/>
      <c r="E185" s="220"/>
      <c r="F185" s="221"/>
      <c r="G185" s="226"/>
      <c r="H185" s="222" t="s">
        <v>49</v>
      </c>
      <c r="I185" s="223"/>
      <c r="J185" s="224"/>
      <c r="K185" s="224"/>
      <c r="L185" s="225"/>
    </row>
    <row r="186" spans="1:12" s="140" customFormat="1" ht="24" customHeight="1">
      <c r="A186" s="85">
        <v>167</v>
      </c>
      <c r="B186" s="350" t="str">
        <f>CONCATENATE(H186,"-",L186)</f>
        <v>FIRLATMA-</v>
      </c>
      <c r="C186" s="219"/>
      <c r="D186" s="219"/>
      <c r="E186" s="220"/>
      <c r="F186" s="221"/>
      <c r="G186" s="226"/>
      <c r="H186" s="222" t="s">
        <v>121</v>
      </c>
      <c r="I186" s="223"/>
      <c r="J186" s="224"/>
      <c r="K186" s="224"/>
      <c r="L186" s="225"/>
    </row>
    <row r="187" spans="1:12" s="140" customFormat="1" ht="24" customHeight="1">
      <c r="A187" s="85">
        <v>168</v>
      </c>
      <c r="B187" s="350" t="str">
        <f t="shared" si="2"/>
        <v>4X100M--</v>
      </c>
      <c r="C187" s="219"/>
      <c r="D187" s="219"/>
      <c r="E187" s="220"/>
      <c r="F187" s="221"/>
      <c r="G187" s="226"/>
      <c r="H187" s="222" t="s">
        <v>122</v>
      </c>
      <c r="I187" s="223"/>
      <c r="J187" s="224"/>
      <c r="K187" s="224"/>
      <c r="L187" s="225"/>
    </row>
    <row r="188" spans="1:12" s="140" customFormat="1" ht="24" customHeight="1">
      <c r="A188" s="85">
        <v>169</v>
      </c>
      <c r="B188" s="350" t="str">
        <f t="shared" si="2"/>
        <v>4X100M--</v>
      </c>
      <c r="C188" s="219"/>
      <c r="D188" s="219"/>
      <c r="E188" s="220"/>
      <c r="F188" s="221"/>
      <c r="G188" s="226"/>
      <c r="H188" s="222" t="s">
        <v>122</v>
      </c>
      <c r="I188" s="223"/>
      <c r="J188" s="224"/>
      <c r="K188" s="224"/>
      <c r="L188" s="225"/>
    </row>
    <row r="189" spans="1:12" s="140" customFormat="1" ht="24" customHeight="1">
      <c r="A189" s="85">
        <v>170</v>
      </c>
      <c r="B189" s="350" t="str">
        <f t="shared" si="2"/>
        <v>4X100M--</v>
      </c>
      <c r="C189" s="219"/>
      <c r="D189" s="219"/>
      <c r="E189" s="220"/>
      <c r="F189" s="221"/>
      <c r="G189" s="226"/>
      <c r="H189" s="222" t="s">
        <v>122</v>
      </c>
      <c r="I189" s="223"/>
      <c r="J189" s="224"/>
      <c r="K189" s="224"/>
      <c r="L189" s="225"/>
    </row>
    <row r="190" spans="1:12" s="140" customFormat="1" ht="24" customHeight="1">
      <c r="A190" s="85">
        <v>171</v>
      </c>
      <c r="B190" s="350" t="str">
        <f t="shared" si="2"/>
        <v>4X100M--</v>
      </c>
      <c r="C190" s="219"/>
      <c r="D190" s="219"/>
      <c r="E190" s="220"/>
      <c r="F190" s="221"/>
      <c r="G190" s="226"/>
      <c r="H190" s="222" t="s">
        <v>122</v>
      </c>
      <c r="I190" s="223"/>
      <c r="J190" s="224"/>
      <c r="K190" s="224"/>
      <c r="L190" s="225"/>
    </row>
    <row r="191" spans="1:12" s="140" customFormat="1" ht="24" customHeight="1">
      <c r="A191" s="85">
        <v>172</v>
      </c>
      <c r="B191" s="350" t="str">
        <f t="shared" si="2"/>
        <v>100M--</v>
      </c>
      <c r="C191" s="219"/>
      <c r="D191" s="351"/>
      <c r="E191" s="220"/>
      <c r="F191" s="221"/>
      <c r="G191" s="226"/>
      <c r="H191" s="222" t="s">
        <v>120</v>
      </c>
      <c r="I191" s="223"/>
      <c r="J191" s="224"/>
      <c r="K191" s="224"/>
      <c r="L191" s="225"/>
    </row>
    <row r="192" spans="1:12" s="140" customFormat="1" ht="24" customHeight="1">
      <c r="A192" s="85">
        <v>173</v>
      </c>
      <c r="B192" s="350" t="str">
        <f t="shared" si="2"/>
        <v>1000M--</v>
      </c>
      <c r="C192" s="219"/>
      <c r="D192" s="351"/>
      <c r="E192" s="220"/>
      <c r="F192" s="221"/>
      <c r="G192" s="226"/>
      <c r="H192" s="222" t="s">
        <v>315</v>
      </c>
      <c r="I192" s="223"/>
      <c r="J192" s="224"/>
      <c r="K192" s="224"/>
      <c r="L192" s="225"/>
    </row>
    <row r="193" spans="1:12" s="140" customFormat="1" ht="24" customHeight="1">
      <c r="A193" s="85">
        <v>174</v>
      </c>
      <c r="B193" s="350" t="str">
        <f>CONCATENATE(H193,"-",L193)</f>
        <v>UZUN-</v>
      </c>
      <c r="C193" s="219"/>
      <c r="D193" s="351"/>
      <c r="E193" s="220"/>
      <c r="F193" s="221"/>
      <c r="G193" s="226"/>
      <c r="H193" s="222" t="s">
        <v>48</v>
      </c>
      <c r="I193" s="223"/>
      <c r="J193" s="224"/>
      <c r="K193" s="224"/>
      <c r="L193" s="225"/>
    </row>
    <row r="194" spans="1:12" s="140" customFormat="1" ht="24" customHeight="1">
      <c r="A194" s="85">
        <v>175</v>
      </c>
      <c r="B194" s="350" t="str">
        <f>CONCATENATE(H194,"-",L194)</f>
        <v>YÜKSEK-</v>
      </c>
      <c r="C194" s="219"/>
      <c r="D194" s="351"/>
      <c r="E194" s="220"/>
      <c r="F194" s="221"/>
      <c r="G194" s="226"/>
      <c r="H194" s="222" t="s">
        <v>49</v>
      </c>
      <c r="I194" s="223"/>
      <c r="J194" s="224"/>
      <c r="K194" s="224"/>
      <c r="L194" s="225"/>
    </row>
    <row r="195" spans="1:12" s="140" customFormat="1" ht="24" customHeight="1">
      <c r="A195" s="85">
        <v>176</v>
      </c>
      <c r="B195" s="350" t="str">
        <f>CONCATENATE(H195,"-",L195)</f>
        <v>FIRLATMA-</v>
      </c>
      <c r="C195" s="219"/>
      <c r="D195" s="351"/>
      <c r="E195" s="220"/>
      <c r="F195" s="221"/>
      <c r="G195" s="226"/>
      <c r="H195" s="222" t="s">
        <v>121</v>
      </c>
      <c r="I195" s="223"/>
      <c r="J195" s="224"/>
      <c r="K195" s="224"/>
      <c r="L195" s="225"/>
    </row>
    <row r="196" spans="1:12" s="140" customFormat="1" ht="24" customHeight="1">
      <c r="A196" s="85">
        <v>177</v>
      </c>
      <c r="B196" s="350" t="str">
        <f t="shared" si="2"/>
        <v>4X100M--</v>
      </c>
      <c r="C196" s="219"/>
      <c r="D196" s="351"/>
      <c r="E196" s="220"/>
      <c r="F196" s="221"/>
      <c r="G196" s="226"/>
      <c r="H196" s="222" t="s">
        <v>122</v>
      </c>
      <c r="I196" s="223"/>
      <c r="J196" s="224"/>
      <c r="K196" s="224"/>
      <c r="L196" s="225"/>
    </row>
    <row r="197" spans="1:12" s="140" customFormat="1" ht="24" customHeight="1">
      <c r="A197" s="85">
        <v>178</v>
      </c>
      <c r="B197" s="350" t="str">
        <f t="shared" si="2"/>
        <v>4X100M--</v>
      </c>
      <c r="C197" s="219"/>
      <c r="D197" s="351"/>
      <c r="E197" s="220"/>
      <c r="F197" s="221"/>
      <c r="G197" s="226"/>
      <c r="H197" s="222" t="s">
        <v>122</v>
      </c>
      <c r="I197" s="223"/>
      <c r="J197" s="224"/>
      <c r="K197" s="224"/>
      <c r="L197" s="225"/>
    </row>
    <row r="198" spans="1:12" s="140" customFormat="1" ht="24" customHeight="1">
      <c r="A198" s="85">
        <v>179</v>
      </c>
      <c r="B198" s="350" t="str">
        <f t="shared" si="2"/>
        <v>4X100M--</v>
      </c>
      <c r="C198" s="219"/>
      <c r="D198" s="351"/>
      <c r="E198" s="220"/>
      <c r="F198" s="221"/>
      <c r="G198" s="226"/>
      <c r="H198" s="222" t="s">
        <v>122</v>
      </c>
      <c r="I198" s="223"/>
      <c r="J198" s="224"/>
      <c r="K198" s="224"/>
      <c r="L198" s="225"/>
    </row>
    <row r="199" spans="1:12" s="140" customFormat="1" ht="24" customHeight="1">
      <c r="A199" s="85">
        <v>180</v>
      </c>
      <c r="B199" s="350" t="str">
        <f t="shared" si="2"/>
        <v>4X100M--</v>
      </c>
      <c r="C199" s="219"/>
      <c r="D199" s="351"/>
      <c r="E199" s="220"/>
      <c r="F199" s="221"/>
      <c r="G199" s="226"/>
      <c r="H199" s="222" t="s">
        <v>122</v>
      </c>
      <c r="I199" s="223"/>
      <c r="J199" s="224"/>
      <c r="K199" s="224"/>
      <c r="L199" s="225"/>
    </row>
    <row r="200" spans="1:12" s="140" customFormat="1" ht="24" customHeight="1">
      <c r="A200" s="85">
        <v>181</v>
      </c>
      <c r="B200" s="217" t="str">
        <f t="shared" ref="B200:B236" si="3">CONCATENATE(H200,"-",L200)</f>
        <v>UZUN-17</v>
      </c>
      <c r="C200" s="137"/>
      <c r="D200" s="137">
        <v>216</v>
      </c>
      <c r="E200" s="87">
        <v>37339</v>
      </c>
      <c r="F200" s="138" t="s">
        <v>487</v>
      </c>
      <c r="G200" s="227" t="s">
        <v>486</v>
      </c>
      <c r="H200" s="188" t="s">
        <v>48</v>
      </c>
      <c r="I200" s="88">
        <v>460</v>
      </c>
      <c r="J200" s="139"/>
      <c r="K200" s="139"/>
      <c r="L200" s="86">
        <v>17</v>
      </c>
    </row>
    <row r="201" spans="1:12" s="140" customFormat="1" ht="24" customHeight="1">
      <c r="A201" s="85">
        <v>182</v>
      </c>
      <c r="B201" s="217" t="str">
        <f t="shared" si="3"/>
        <v>UZUN-18</v>
      </c>
      <c r="C201" s="137"/>
      <c r="D201" s="137">
        <v>217</v>
      </c>
      <c r="E201" s="87">
        <v>37967</v>
      </c>
      <c r="F201" s="138" t="s">
        <v>488</v>
      </c>
      <c r="G201" s="227" t="s">
        <v>489</v>
      </c>
      <c r="H201" s="188" t="s">
        <v>48</v>
      </c>
      <c r="I201" s="88">
        <v>460</v>
      </c>
      <c r="J201" s="139"/>
      <c r="K201" s="139"/>
      <c r="L201" s="86">
        <v>18</v>
      </c>
    </row>
    <row r="202" spans="1:12" s="140" customFormat="1" ht="24" customHeight="1">
      <c r="A202" s="85">
        <v>183</v>
      </c>
      <c r="B202" s="217" t="str">
        <f t="shared" si="3"/>
        <v>UZUN-19</v>
      </c>
      <c r="C202" s="137"/>
      <c r="D202" s="137">
        <v>215</v>
      </c>
      <c r="E202" s="87">
        <v>37301</v>
      </c>
      <c r="F202" s="138" t="s">
        <v>485</v>
      </c>
      <c r="G202" s="227" t="s">
        <v>486</v>
      </c>
      <c r="H202" s="188" t="s">
        <v>48</v>
      </c>
      <c r="I202" s="88">
        <v>468</v>
      </c>
      <c r="J202" s="139"/>
      <c r="K202" s="139"/>
      <c r="L202" s="86">
        <v>19</v>
      </c>
    </row>
    <row r="203" spans="1:12" s="140" customFormat="1" ht="24" customHeight="1">
      <c r="A203" s="85">
        <v>184</v>
      </c>
      <c r="B203" s="217" t="str">
        <f t="shared" si="3"/>
        <v>UZUN-20</v>
      </c>
      <c r="C203" s="137"/>
      <c r="D203" s="137">
        <v>214</v>
      </c>
      <c r="E203" s="87">
        <v>0</v>
      </c>
      <c r="F203" s="138" t="s">
        <v>483</v>
      </c>
      <c r="G203" s="227" t="s">
        <v>484</v>
      </c>
      <c r="H203" s="188" t="s">
        <v>48</v>
      </c>
      <c r="I203" s="88">
        <v>470</v>
      </c>
      <c r="J203" s="139"/>
      <c r="K203" s="139"/>
      <c r="L203" s="86">
        <v>20</v>
      </c>
    </row>
    <row r="204" spans="1:12" s="140" customFormat="1" ht="24" customHeight="1">
      <c r="A204" s="85">
        <v>185</v>
      </c>
      <c r="B204" s="217" t="str">
        <f t="shared" si="3"/>
        <v>UZUN-21</v>
      </c>
      <c r="C204" s="137"/>
      <c r="D204" s="137">
        <v>206</v>
      </c>
      <c r="E204" s="87">
        <v>37292</v>
      </c>
      <c r="F204" s="138" t="s">
        <v>475</v>
      </c>
      <c r="G204" s="227" t="s">
        <v>476</v>
      </c>
      <c r="H204" s="188" t="s">
        <v>48</v>
      </c>
      <c r="I204" s="88">
        <v>475</v>
      </c>
      <c r="J204" s="139"/>
      <c r="K204" s="139"/>
      <c r="L204" s="86">
        <v>21</v>
      </c>
    </row>
    <row r="205" spans="1:12" s="140" customFormat="1" ht="24" customHeight="1">
      <c r="A205" s="85">
        <v>186</v>
      </c>
      <c r="B205" s="217" t="str">
        <f t="shared" si="3"/>
        <v>UZUN-22</v>
      </c>
      <c r="C205" s="137"/>
      <c r="D205" s="137">
        <v>205</v>
      </c>
      <c r="E205" s="87">
        <v>37261</v>
      </c>
      <c r="F205" s="138" t="s">
        <v>473</v>
      </c>
      <c r="G205" s="227" t="s">
        <v>474</v>
      </c>
      <c r="H205" s="188" t="s">
        <v>48</v>
      </c>
      <c r="I205" s="88">
        <v>481</v>
      </c>
      <c r="J205" s="139"/>
      <c r="K205" s="139"/>
      <c r="L205" s="86">
        <v>22</v>
      </c>
    </row>
    <row r="206" spans="1:12" s="140" customFormat="1" ht="24" customHeight="1">
      <c r="A206" s="85">
        <v>187</v>
      </c>
      <c r="B206" s="217" t="str">
        <f t="shared" si="3"/>
        <v>UZUN-23</v>
      </c>
      <c r="C206" s="137"/>
      <c r="D206" s="137">
        <v>208</v>
      </c>
      <c r="E206" s="87">
        <v>37257</v>
      </c>
      <c r="F206" s="138" t="s">
        <v>479</v>
      </c>
      <c r="G206" s="227" t="s">
        <v>480</v>
      </c>
      <c r="H206" s="188" t="s">
        <v>48</v>
      </c>
      <c r="I206" s="88">
        <v>486</v>
      </c>
      <c r="J206" s="139"/>
      <c r="K206" s="139"/>
      <c r="L206" s="86">
        <v>23</v>
      </c>
    </row>
    <row r="207" spans="1:12" s="140" customFormat="1" ht="24" customHeight="1">
      <c r="A207" s="85">
        <v>188</v>
      </c>
      <c r="B207" s="217" t="str">
        <f t="shared" si="3"/>
        <v>UZUN-24</v>
      </c>
      <c r="C207" s="137"/>
      <c r="D207" s="137">
        <v>209</v>
      </c>
      <c r="E207" s="87">
        <v>37257</v>
      </c>
      <c r="F207" s="138" t="s">
        <v>481</v>
      </c>
      <c r="G207" s="227" t="s">
        <v>482</v>
      </c>
      <c r="H207" s="188" t="s">
        <v>48</v>
      </c>
      <c r="I207" s="88">
        <v>490</v>
      </c>
      <c r="J207" s="139"/>
      <c r="K207" s="139"/>
      <c r="L207" s="86">
        <v>24</v>
      </c>
    </row>
    <row r="208" spans="1:12" s="140" customFormat="1" ht="24" customHeight="1">
      <c r="A208" s="85">
        <v>189</v>
      </c>
      <c r="B208" s="217" t="str">
        <f t="shared" si="3"/>
        <v>UZUN-</v>
      </c>
      <c r="C208" s="137"/>
      <c r="D208" s="137"/>
      <c r="E208" s="87"/>
      <c r="F208" s="138"/>
      <c r="G208" s="227"/>
      <c r="H208" s="188" t="s">
        <v>48</v>
      </c>
      <c r="I208" s="88"/>
      <c r="J208" s="139"/>
      <c r="K208" s="139"/>
      <c r="L208" s="86"/>
    </row>
    <row r="209" spans="1:12" s="140" customFormat="1" ht="24" customHeight="1">
      <c r="A209" s="85">
        <v>190</v>
      </c>
      <c r="B209" s="217" t="str">
        <f t="shared" si="3"/>
        <v>UZUN-</v>
      </c>
      <c r="C209" s="137"/>
      <c r="D209" s="137"/>
      <c r="E209" s="87"/>
      <c r="F209" s="138"/>
      <c r="G209" s="227"/>
      <c r="H209" s="188" t="s">
        <v>48</v>
      </c>
      <c r="I209" s="88"/>
      <c r="J209" s="139"/>
      <c r="K209" s="139"/>
      <c r="L209" s="86"/>
    </row>
    <row r="210" spans="1:12" s="140" customFormat="1" ht="24" customHeight="1">
      <c r="A210" s="85">
        <v>191</v>
      </c>
      <c r="B210" s="217" t="str">
        <f t="shared" si="3"/>
        <v>UZUN-</v>
      </c>
      <c r="C210" s="137"/>
      <c r="D210" s="137"/>
      <c r="E210" s="87"/>
      <c r="F210" s="138"/>
      <c r="G210" s="227"/>
      <c r="H210" s="188" t="s">
        <v>48</v>
      </c>
      <c r="I210" s="88"/>
      <c r="J210" s="139"/>
      <c r="K210" s="139"/>
      <c r="L210" s="86"/>
    </row>
    <row r="211" spans="1:12" s="140" customFormat="1" ht="24" customHeight="1">
      <c r="A211" s="85">
        <v>192</v>
      </c>
      <c r="B211" s="217" t="str">
        <f t="shared" si="3"/>
        <v>UZUN-</v>
      </c>
      <c r="C211" s="137"/>
      <c r="D211" s="137"/>
      <c r="E211" s="87"/>
      <c r="F211" s="138"/>
      <c r="G211" s="227"/>
      <c r="H211" s="188" t="s">
        <v>48</v>
      </c>
      <c r="I211" s="88"/>
      <c r="J211" s="139"/>
      <c r="K211" s="139"/>
      <c r="L211" s="86"/>
    </row>
    <row r="212" spans="1:12" s="140" customFormat="1" ht="24" customHeight="1">
      <c r="A212" s="85">
        <v>193</v>
      </c>
      <c r="B212" s="217" t="str">
        <f t="shared" si="3"/>
        <v>YÜKSEK-17</v>
      </c>
      <c r="C212" s="219"/>
      <c r="D212" s="219">
        <v>221</v>
      </c>
      <c r="E212" s="220">
        <v>37296</v>
      </c>
      <c r="F212" s="221" t="s">
        <v>496</v>
      </c>
      <c r="G212" s="226" t="s">
        <v>497</v>
      </c>
      <c r="H212" s="222" t="s">
        <v>49</v>
      </c>
      <c r="I212" s="223">
        <v>138</v>
      </c>
      <c r="J212" s="224"/>
      <c r="K212" s="224"/>
      <c r="L212" s="225">
        <v>17</v>
      </c>
    </row>
    <row r="213" spans="1:12" s="140" customFormat="1" ht="24" customHeight="1">
      <c r="A213" s="85">
        <v>194</v>
      </c>
      <c r="B213" s="217" t="str">
        <f t="shared" si="3"/>
        <v>YÜKSEK-18</v>
      </c>
      <c r="C213" s="219"/>
      <c r="D213" s="219">
        <v>222</v>
      </c>
      <c r="E213" s="220">
        <v>37257</v>
      </c>
      <c r="F213" s="221" t="s">
        <v>498</v>
      </c>
      <c r="G213" s="226" t="s">
        <v>499</v>
      </c>
      <c r="H213" s="222" t="s">
        <v>49</v>
      </c>
      <c r="I213" s="223">
        <v>138</v>
      </c>
      <c r="J213" s="224"/>
      <c r="K213" s="224"/>
      <c r="L213" s="225">
        <v>18</v>
      </c>
    </row>
    <row r="214" spans="1:12" s="140" customFormat="1" ht="24" customHeight="1">
      <c r="A214" s="85">
        <v>195</v>
      </c>
      <c r="B214" s="217" t="str">
        <f t="shared" si="3"/>
        <v>YÜKSEK-19</v>
      </c>
      <c r="C214" s="219"/>
      <c r="D214" s="219">
        <v>219</v>
      </c>
      <c r="E214" s="220">
        <v>37295</v>
      </c>
      <c r="F214" s="221" t="s">
        <v>492</v>
      </c>
      <c r="G214" s="226" t="s">
        <v>493</v>
      </c>
      <c r="H214" s="222" t="s">
        <v>49</v>
      </c>
      <c r="I214" s="223">
        <v>141</v>
      </c>
      <c r="J214" s="224"/>
      <c r="K214" s="224"/>
      <c r="L214" s="225">
        <v>19</v>
      </c>
    </row>
    <row r="215" spans="1:12" s="140" customFormat="1" ht="24" customHeight="1">
      <c r="A215" s="85">
        <v>196</v>
      </c>
      <c r="B215" s="217" t="str">
        <f t="shared" si="3"/>
        <v>YÜKSEK-20</v>
      </c>
      <c r="C215" s="219"/>
      <c r="D215" s="219">
        <v>220</v>
      </c>
      <c r="E215" s="220">
        <v>37417</v>
      </c>
      <c r="F215" s="221" t="s">
        <v>494</v>
      </c>
      <c r="G215" s="226" t="s">
        <v>495</v>
      </c>
      <c r="H215" s="222" t="s">
        <v>49</v>
      </c>
      <c r="I215" s="223">
        <v>141</v>
      </c>
      <c r="J215" s="224"/>
      <c r="K215" s="224"/>
      <c r="L215" s="225">
        <v>20</v>
      </c>
    </row>
    <row r="216" spans="1:12" s="140" customFormat="1" ht="24" customHeight="1">
      <c r="A216" s="85">
        <v>197</v>
      </c>
      <c r="B216" s="217" t="str">
        <f t="shared" si="3"/>
        <v>YÜKSEK-21</v>
      </c>
      <c r="C216" s="219"/>
      <c r="D216" s="219">
        <v>218</v>
      </c>
      <c r="E216" s="220">
        <v>37307</v>
      </c>
      <c r="F216" s="221" t="s">
        <v>490</v>
      </c>
      <c r="G216" s="226" t="s">
        <v>491</v>
      </c>
      <c r="H216" s="222" t="s">
        <v>49</v>
      </c>
      <c r="I216" s="223">
        <v>146</v>
      </c>
      <c r="J216" s="224"/>
      <c r="K216" s="224"/>
      <c r="L216" s="225">
        <v>21</v>
      </c>
    </row>
    <row r="217" spans="1:12" s="140" customFormat="1" ht="24" customHeight="1">
      <c r="A217" s="85">
        <v>198</v>
      </c>
      <c r="B217" s="217" t="str">
        <f t="shared" si="3"/>
        <v>YÜKSEK-</v>
      </c>
      <c r="C217" s="219"/>
      <c r="D217" s="219"/>
      <c r="E217" s="220"/>
      <c r="F217" s="221"/>
      <c r="G217" s="226"/>
      <c r="H217" s="222" t="s">
        <v>49</v>
      </c>
      <c r="I217" s="223"/>
      <c r="J217" s="224"/>
      <c r="K217" s="224"/>
      <c r="L217" s="225"/>
    </row>
    <row r="218" spans="1:12" s="140" customFormat="1" ht="24" customHeight="1">
      <c r="A218" s="85">
        <v>199</v>
      </c>
      <c r="B218" s="217" t="str">
        <f t="shared" si="3"/>
        <v>YÜKSEK-</v>
      </c>
      <c r="C218" s="219"/>
      <c r="D218" s="219"/>
      <c r="E218" s="220"/>
      <c r="F218" s="221"/>
      <c r="G218" s="226"/>
      <c r="H218" s="222" t="s">
        <v>49</v>
      </c>
      <c r="I218" s="223"/>
      <c r="J218" s="224"/>
      <c r="K218" s="224"/>
      <c r="L218" s="225"/>
    </row>
    <row r="219" spans="1:12" s="140" customFormat="1" ht="24" customHeight="1">
      <c r="A219" s="85">
        <v>200</v>
      </c>
      <c r="B219" s="217" t="str">
        <f t="shared" si="3"/>
        <v>YÜKSEK-</v>
      </c>
      <c r="C219" s="219"/>
      <c r="D219" s="219"/>
      <c r="E219" s="220"/>
      <c r="F219" s="221"/>
      <c r="G219" s="226"/>
      <c r="H219" s="222" t="s">
        <v>49</v>
      </c>
      <c r="I219" s="223"/>
      <c r="J219" s="224"/>
      <c r="K219" s="224"/>
      <c r="L219" s="225"/>
    </row>
    <row r="220" spans="1:12" s="140" customFormat="1" ht="24" customHeight="1">
      <c r="A220" s="85">
        <v>201</v>
      </c>
      <c r="B220" s="217" t="str">
        <f t="shared" si="3"/>
        <v>YÜKSEK-</v>
      </c>
      <c r="C220" s="219"/>
      <c r="D220" s="219"/>
      <c r="E220" s="220"/>
      <c r="F220" s="221"/>
      <c r="G220" s="226"/>
      <c r="H220" s="222" t="s">
        <v>49</v>
      </c>
      <c r="I220" s="223"/>
      <c r="J220" s="224"/>
      <c r="K220" s="224"/>
      <c r="L220" s="225"/>
    </row>
    <row r="221" spans="1:12" s="140" customFormat="1" ht="24" customHeight="1">
      <c r="A221" s="85">
        <v>202</v>
      </c>
      <c r="B221" s="217" t="str">
        <f t="shared" si="3"/>
        <v>YÜKSEK-</v>
      </c>
      <c r="C221" s="219"/>
      <c r="D221" s="219"/>
      <c r="E221" s="220"/>
      <c r="F221" s="221"/>
      <c r="G221" s="226"/>
      <c r="H221" s="222" t="s">
        <v>49</v>
      </c>
      <c r="I221" s="223"/>
      <c r="J221" s="224"/>
      <c r="K221" s="224"/>
      <c r="L221" s="225"/>
    </row>
    <row r="222" spans="1:12" s="140" customFormat="1" ht="24" customHeight="1">
      <c r="A222" s="85">
        <v>203</v>
      </c>
      <c r="B222" s="217" t="str">
        <f t="shared" si="3"/>
        <v>YÜKSEK-</v>
      </c>
      <c r="C222" s="219"/>
      <c r="D222" s="219"/>
      <c r="E222" s="220"/>
      <c r="F222" s="221"/>
      <c r="G222" s="226"/>
      <c r="H222" s="222" t="s">
        <v>49</v>
      </c>
      <c r="I222" s="223"/>
      <c r="J222" s="224"/>
      <c r="K222" s="224"/>
      <c r="L222" s="225"/>
    </row>
    <row r="223" spans="1:12" s="140" customFormat="1" ht="24" customHeight="1">
      <c r="A223" s="85">
        <v>204</v>
      </c>
      <c r="B223" s="217" t="str">
        <f t="shared" si="3"/>
        <v>YÜKSEK-</v>
      </c>
      <c r="C223" s="219"/>
      <c r="D223" s="219"/>
      <c r="E223" s="220"/>
      <c r="F223" s="221"/>
      <c r="G223" s="226"/>
      <c r="H223" s="222" t="s">
        <v>49</v>
      </c>
      <c r="I223" s="223"/>
      <c r="J223" s="224"/>
      <c r="K223" s="224"/>
      <c r="L223" s="225"/>
    </row>
    <row r="224" spans="1:12" s="140" customFormat="1" ht="24" customHeight="1">
      <c r="A224" s="85">
        <v>205</v>
      </c>
      <c r="B224" s="217" t="str">
        <f t="shared" si="3"/>
        <v>YÜKSEK-</v>
      </c>
      <c r="C224" s="219"/>
      <c r="D224" s="219"/>
      <c r="E224" s="220"/>
      <c r="F224" s="221"/>
      <c r="G224" s="226"/>
      <c r="H224" s="222" t="s">
        <v>49</v>
      </c>
      <c r="I224" s="223"/>
      <c r="J224" s="224"/>
      <c r="K224" s="224"/>
      <c r="L224" s="225"/>
    </row>
    <row r="225" spans="1:12" s="140" customFormat="1" ht="24" customHeight="1">
      <c r="A225" s="85">
        <v>206</v>
      </c>
      <c r="B225" s="217" t="str">
        <f t="shared" si="3"/>
        <v>FIRLATMA-17</v>
      </c>
      <c r="C225" s="137"/>
      <c r="D225" s="421">
        <v>213</v>
      </c>
      <c r="E225" s="422">
        <v>37647</v>
      </c>
      <c r="F225" s="423" t="s">
        <v>517</v>
      </c>
      <c r="G225" s="424" t="s">
        <v>518</v>
      </c>
      <c r="H225" s="425" t="s">
        <v>121</v>
      </c>
      <c r="I225" s="431">
        <v>6014</v>
      </c>
      <c r="J225" s="139"/>
      <c r="K225" s="139"/>
      <c r="L225" s="86">
        <v>17</v>
      </c>
    </row>
    <row r="226" spans="1:12" s="140" customFormat="1" ht="24" customHeight="1">
      <c r="A226" s="85">
        <v>207</v>
      </c>
      <c r="B226" s="217" t="str">
        <f t="shared" si="3"/>
        <v>FIRLATMA-18</v>
      </c>
      <c r="C226" s="137"/>
      <c r="D226" s="421">
        <v>212</v>
      </c>
      <c r="E226" s="422">
        <v>2112002</v>
      </c>
      <c r="F226" s="423" t="s">
        <v>521</v>
      </c>
      <c r="G226" s="424" t="s">
        <v>522</v>
      </c>
      <c r="H226" s="425" t="s">
        <v>121</v>
      </c>
      <c r="I226" s="431">
        <v>6060</v>
      </c>
      <c r="J226" s="139"/>
      <c r="K226" s="139"/>
      <c r="L226" s="86">
        <v>18</v>
      </c>
    </row>
    <row r="227" spans="1:12" s="140" customFormat="1" ht="24" customHeight="1">
      <c r="A227" s="85">
        <v>208</v>
      </c>
      <c r="B227" s="217" t="str">
        <f t="shared" si="3"/>
        <v>FIRLATMA-19</v>
      </c>
      <c r="C227" s="137"/>
      <c r="D227" s="421">
        <v>211</v>
      </c>
      <c r="E227" s="422">
        <v>37257</v>
      </c>
      <c r="F227" s="423" t="s">
        <v>515</v>
      </c>
      <c r="G227" s="424" t="s">
        <v>516</v>
      </c>
      <c r="H227" s="425" t="s">
        <v>121</v>
      </c>
      <c r="I227" s="431">
        <v>6560</v>
      </c>
      <c r="J227" s="139"/>
      <c r="K227" s="139"/>
      <c r="L227" s="86">
        <v>19</v>
      </c>
    </row>
    <row r="228" spans="1:12" s="140" customFormat="1" ht="24" customHeight="1" thickBot="1">
      <c r="A228" s="85">
        <v>209</v>
      </c>
      <c r="B228" s="217" t="str">
        <f t="shared" si="3"/>
        <v>FIRLATMA-20</v>
      </c>
      <c r="C228" s="137"/>
      <c r="D228" s="421">
        <v>210</v>
      </c>
      <c r="E228" s="432">
        <v>37257</v>
      </c>
      <c r="F228" s="433" t="s">
        <v>519</v>
      </c>
      <c r="G228" s="434" t="s">
        <v>520</v>
      </c>
      <c r="H228" s="435" t="s">
        <v>121</v>
      </c>
      <c r="I228" s="436">
        <v>6919</v>
      </c>
      <c r="J228" s="139"/>
      <c r="K228" s="139"/>
      <c r="L228" s="86">
        <v>20</v>
      </c>
    </row>
    <row r="229" spans="1:12" s="140" customFormat="1" ht="24" customHeight="1">
      <c r="A229" s="85">
        <v>210</v>
      </c>
      <c r="B229" s="217" t="str">
        <f t="shared" si="3"/>
        <v>FIRLATMA-</v>
      </c>
      <c r="C229" s="137"/>
      <c r="D229" s="137"/>
      <c r="E229" s="87"/>
      <c r="F229" s="138"/>
      <c r="G229" s="227"/>
      <c r="H229" s="188" t="s">
        <v>121</v>
      </c>
      <c r="I229" s="88"/>
      <c r="J229" s="139"/>
      <c r="K229" s="139"/>
      <c r="L229" s="86"/>
    </row>
    <row r="230" spans="1:12" s="140" customFormat="1" ht="24" customHeight="1">
      <c r="A230" s="85">
        <v>211</v>
      </c>
      <c r="B230" s="217" t="str">
        <f t="shared" si="3"/>
        <v>FIRLATMA-</v>
      </c>
      <c r="C230" s="137"/>
      <c r="D230" s="137"/>
      <c r="E230" s="87"/>
      <c r="F230" s="138"/>
      <c r="G230" s="227"/>
      <c r="H230" s="188" t="s">
        <v>121</v>
      </c>
      <c r="I230" s="88"/>
      <c r="J230" s="139"/>
      <c r="K230" s="139"/>
      <c r="L230" s="86"/>
    </row>
    <row r="231" spans="1:12" s="140" customFormat="1" ht="24" customHeight="1">
      <c r="A231" s="85">
        <v>212</v>
      </c>
      <c r="B231" s="217" t="str">
        <f t="shared" si="3"/>
        <v>FIRLATMA-</v>
      </c>
      <c r="C231" s="137"/>
      <c r="D231" s="137"/>
      <c r="E231" s="87"/>
      <c r="F231" s="138"/>
      <c r="G231" s="227"/>
      <c r="H231" s="188" t="s">
        <v>121</v>
      </c>
      <c r="I231" s="88"/>
      <c r="J231" s="139"/>
      <c r="K231" s="139"/>
      <c r="L231" s="86"/>
    </row>
    <row r="232" spans="1:12" s="140" customFormat="1" ht="24" customHeight="1">
      <c r="A232" s="85">
        <v>213</v>
      </c>
      <c r="B232" s="217" t="str">
        <f t="shared" si="3"/>
        <v>FIRLATMA-</v>
      </c>
      <c r="C232" s="137"/>
      <c r="D232" s="137"/>
      <c r="E232" s="87"/>
      <c r="F232" s="138"/>
      <c r="G232" s="227"/>
      <c r="H232" s="188" t="s">
        <v>121</v>
      </c>
      <c r="I232" s="88"/>
      <c r="J232" s="139"/>
      <c r="K232" s="139"/>
      <c r="L232" s="86"/>
    </row>
    <row r="233" spans="1:12" s="140" customFormat="1" ht="24" customHeight="1">
      <c r="A233" s="85">
        <v>214</v>
      </c>
      <c r="B233" s="217" t="str">
        <f t="shared" si="3"/>
        <v>FIRLATMA-</v>
      </c>
      <c r="C233" s="137"/>
      <c r="D233" s="137"/>
      <c r="E233" s="87"/>
      <c r="F233" s="138"/>
      <c r="G233" s="227"/>
      <c r="H233" s="188" t="s">
        <v>121</v>
      </c>
      <c r="I233" s="88"/>
      <c r="J233" s="139"/>
      <c r="K233" s="139"/>
      <c r="L233" s="86"/>
    </row>
    <row r="234" spans="1:12" s="140" customFormat="1" ht="24" customHeight="1">
      <c r="A234" s="85">
        <v>215</v>
      </c>
      <c r="B234" s="217" t="str">
        <f t="shared" si="3"/>
        <v>FIRLATMA-</v>
      </c>
      <c r="C234" s="137"/>
      <c r="D234" s="137"/>
      <c r="E234" s="87"/>
      <c r="F234" s="138"/>
      <c r="G234" s="227"/>
      <c r="H234" s="188" t="s">
        <v>121</v>
      </c>
      <c r="I234" s="88"/>
      <c r="J234" s="139"/>
      <c r="K234" s="139"/>
      <c r="L234" s="86"/>
    </row>
    <row r="235" spans="1:12" s="140" customFormat="1" ht="24" customHeight="1">
      <c r="A235" s="85">
        <v>216</v>
      </c>
      <c r="B235" s="217" t="str">
        <f t="shared" si="3"/>
        <v>FIRLATMA-</v>
      </c>
      <c r="C235" s="137"/>
      <c r="D235" s="137"/>
      <c r="E235" s="87"/>
      <c r="F235" s="138"/>
      <c r="G235" s="227"/>
      <c r="H235" s="188" t="s">
        <v>121</v>
      </c>
      <c r="I235" s="88"/>
      <c r="J235" s="139"/>
      <c r="K235" s="139"/>
      <c r="L235" s="86"/>
    </row>
    <row r="236" spans="1:12" s="140" customFormat="1" ht="24" customHeight="1">
      <c r="A236" s="85">
        <v>217</v>
      </c>
      <c r="B236" s="217" t="str">
        <f t="shared" si="3"/>
        <v>FIRLATMA-</v>
      </c>
      <c r="C236" s="137"/>
      <c r="D236" s="137"/>
      <c r="E236" s="87"/>
      <c r="F236" s="138"/>
      <c r="G236" s="227"/>
      <c r="H236" s="188" t="s">
        <v>121</v>
      </c>
      <c r="I236" s="88"/>
      <c r="J236" s="139"/>
      <c r="K236" s="139"/>
      <c r="L236" s="86"/>
    </row>
    <row r="237" spans="1:12" s="140" customFormat="1" ht="24" customHeight="1">
      <c r="A237" s="85">
        <v>218</v>
      </c>
      <c r="B237" s="217" t="str">
        <f t="shared" ref="B237:B260" si="4">CONCATENATE(H237,"-",J237,"-",K237)</f>
        <v>100M-3-4</v>
      </c>
      <c r="C237" s="219"/>
      <c r="D237" s="219">
        <v>205</v>
      </c>
      <c r="E237" s="220">
        <v>37261</v>
      </c>
      <c r="F237" s="221" t="s">
        <v>473</v>
      </c>
      <c r="G237" s="226" t="s">
        <v>474</v>
      </c>
      <c r="H237" s="222" t="s">
        <v>120</v>
      </c>
      <c r="I237" s="223">
        <v>1276</v>
      </c>
      <c r="J237" s="224" t="s">
        <v>335</v>
      </c>
      <c r="K237" s="224" t="s">
        <v>336</v>
      </c>
      <c r="L237" s="225"/>
    </row>
    <row r="238" spans="1:12" s="140" customFormat="1" ht="24" customHeight="1">
      <c r="A238" s="85">
        <v>219</v>
      </c>
      <c r="B238" s="217" t="str">
        <f t="shared" si="4"/>
        <v>100M-3-5</v>
      </c>
      <c r="C238" s="219"/>
      <c r="D238" s="219">
        <v>206</v>
      </c>
      <c r="E238" s="220">
        <v>37292</v>
      </c>
      <c r="F238" s="221" t="s">
        <v>475</v>
      </c>
      <c r="G238" s="226" t="s">
        <v>476</v>
      </c>
      <c r="H238" s="222" t="s">
        <v>120</v>
      </c>
      <c r="I238" s="223">
        <v>1322</v>
      </c>
      <c r="J238" s="224" t="s">
        <v>335</v>
      </c>
      <c r="K238" s="224" t="s">
        <v>337</v>
      </c>
      <c r="L238" s="225"/>
    </row>
    <row r="239" spans="1:12" s="140" customFormat="1" ht="24" customHeight="1">
      <c r="A239" s="85">
        <v>220</v>
      </c>
      <c r="B239" s="217" t="str">
        <f t="shared" si="4"/>
        <v>100M-3-3</v>
      </c>
      <c r="C239" s="219"/>
      <c r="D239" s="219">
        <v>207</v>
      </c>
      <c r="E239" s="220">
        <v>37257</v>
      </c>
      <c r="F239" s="221" t="s">
        <v>477</v>
      </c>
      <c r="G239" s="226" t="s">
        <v>478</v>
      </c>
      <c r="H239" s="222" t="s">
        <v>120</v>
      </c>
      <c r="I239" s="223">
        <v>1348</v>
      </c>
      <c r="J239" s="224" t="s">
        <v>335</v>
      </c>
      <c r="K239" s="224" t="s">
        <v>335</v>
      </c>
      <c r="L239" s="225"/>
    </row>
    <row r="240" spans="1:12" s="140" customFormat="1" ht="24" customHeight="1">
      <c r="A240" s="85">
        <v>221</v>
      </c>
      <c r="B240" s="217" t="str">
        <f t="shared" si="4"/>
        <v>100M-3-6</v>
      </c>
      <c r="C240" s="219"/>
      <c r="D240" s="219">
        <v>208</v>
      </c>
      <c r="E240" s="220">
        <v>37257</v>
      </c>
      <c r="F240" s="221" t="s">
        <v>479</v>
      </c>
      <c r="G240" s="226" t="s">
        <v>480</v>
      </c>
      <c r="H240" s="222" t="s">
        <v>120</v>
      </c>
      <c r="I240" s="223">
        <v>1352</v>
      </c>
      <c r="J240" s="224" t="s">
        <v>335</v>
      </c>
      <c r="K240" s="224" t="s">
        <v>338</v>
      </c>
      <c r="L240" s="225"/>
    </row>
    <row r="241" spans="1:12" s="140" customFormat="1" ht="24" customHeight="1">
      <c r="A241" s="85">
        <v>222</v>
      </c>
      <c r="B241" s="217" t="str">
        <f t="shared" si="4"/>
        <v>100M-3-2</v>
      </c>
      <c r="C241" s="219"/>
      <c r="D241" s="219">
        <v>209</v>
      </c>
      <c r="E241" s="220">
        <v>37257</v>
      </c>
      <c r="F241" s="221" t="s">
        <v>481</v>
      </c>
      <c r="G241" s="226" t="s">
        <v>482</v>
      </c>
      <c r="H241" s="222" t="s">
        <v>120</v>
      </c>
      <c r="I241" s="223">
        <v>1354</v>
      </c>
      <c r="J241" s="224" t="s">
        <v>335</v>
      </c>
      <c r="K241" s="224" t="s">
        <v>334</v>
      </c>
      <c r="L241" s="225"/>
    </row>
    <row r="242" spans="1:12" s="140" customFormat="1" ht="24" customHeight="1">
      <c r="A242" s="85">
        <v>223</v>
      </c>
      <c r="B242" s="217" t="str">
        <f t="shared" si="4"/>
        <v>100M--</v>
      </c>
      <c r="C242" s="219"/>
      <c r="D242" s="219"/>
      <c r="E242" s="220"/>
      <c r="F242" s="221"/>
      <c r="G242" s="226"/>
      <c r="H242" s="222" t="s">
        <v>120</v>
      </c>
      <c r="I242" s="223"/>
      <c r="J242" s="224"/>
      <c r="K242" s="224"/>
      <c r="L242" s="225"/>
    </row>
    <row r="243" spans="1:12" s="140" customFormat="1" ht="24" customHeight="1">
      <c r="A243" s="85">
        <v>224</v>
      </c>
      <c r="B243" s="217" t="str">
        <f t="shared" si="4"/>
        <v>100M--</v>
      </c>
      <c r="C243" s="219"/>
      <c r="D243" s="219"/>
      <c r="E243" s="220"/>
      <c r="F243" s="221"/>
      <c r="G243" s="226"/>
      <c r="H243" s="222" t="s">
        <v>120</v>
      </c>
      <c r="I243" s="223"/>
      <c r="J243" s="224"/>
      <c r="K243" s="224"/>
      <c r="L243" s="225"/>
    </row>
    <row r="244" spans="1:12" s="140" customFormat="1" ht="24" customHeight="1">
      <c r="A244" s="85">
        <v>225</v>
      </c>
      <c r="B244" s="217" t="str">
        <f t="shared" si="4"/>
        <v>--</v>
      </c>
      <c r="C244" s="219"/>
      <c r="D244" s="219"/>
      <c r="E244" s="220"/>
      <c r="F244" s="221"/>
      <c r="G244" s="226"/>
      <c r="H244" s="222"/>
      <c r="I244" s="223"/>
      <c r="J244" s="224"/>
      <c r="K244" s="224"/>
      <c r="L244" s="225"/>
    </row>
    <row r="245" spans="1:12" ht="24" customHeight="1">
      <c r="A245" s="85">
        <v>226</v>
      </c>
      <c r="B245" s="217" t="str">
        <f t="shared" si="4"/>
        <v>100M--</v>
      </c>
      <c r="C245" s="219"/>
      <c r="D245" s="219"/>
      <c r="E245" s="220"/>
      <c r="F245" s="221"/>
      <c r="G245" s="226"/>
      <c r="H245" s="222" t="s">
        <v>120</v>
      </c>
      <c r="I245" s="223"/>
      <c r="J245" s="224"/>
      <c r="K245" s="224"/>
      <c r="L245" s="225"/>
    </row>
    <row r="246" spans="1:12" ht="24" customHeight="1">
      <c r="A246" s="85">
        <v>227</v>
      </c>
      <c r="B246" s="217" t="str">
        <f t="shared" si="4"/>
        <v>100M--</v>
      </c>
      <c r="C246" s="219"/>
      <c r="D246" s="219"/>
      <c r="E246" s="220"/>
      <c r="F246" s="221"/>
      <c r="G246" s="226"/>
      <c r="H246" s="222" t="s">
        <v>120</v>
      </c>
      <c r="I246" s="223"/>
      <c r="J246" s="224"/>
      <c r="K246" s="224"/>
      <c r="L246" s="225"/>
    </row>
    <row r="247" spans="1:12" ht="24" customHeight="1">
      <c r="A247" s="85">
        <v>228</v>
      </c>
      <c r="B247" s="217" t="str">
        <f t="shared" si="4"/>
        <v>100M--</v>
      </c>
      <c r="C247" s="219"/>
      <c r="D247" s="219"/>
      <c r="E247" s="220"/>
      <c r="F247" s="221"/>
      <c r="G247" s="226"/>
      <c r="H247" s="222" t="s">
        <v>120</v>
      </c>
      <c r="I247" s="223"/>
      <c r="J247" s="224"/>
      <c r="K247" s="224"/>
      <c r="L247" s="225"/>
    </row>
    <row r="248" spans="1:12" ht="24" customHeight="1">
      <c r="A248" s="85">
        <v>229</v>
      </c>
      <c r="B248" s="217" t="str">
        <f t="shared" si="4"/>
        <v>100M--</v>
      </c>
      <c r="C248" s="219"/>
      <c r="D248" s="219"/>
      <c r="E248" s="220"/>
      <c r="F248" s="221"/>
      <c r="G248" s="226"/>
      <c r="H248" s="222" t="s">
        <v>120</v>
      </c>
      <c r="I248" s="223"/>
      <c r="J248" s="224"/>
      <c r="K248" s="224"/>
      <c r="L248" s="225"/>
    </row>
    <row r="249" spans="1:12" ht="24" customHeight="1">
      <c r="A249" s="85">
        <v>230</v>
      </c>
      <c r="B249" s="217" t="str">
        <f t="shared" si="4"/>
        <v>1000M-3-1</v>
      </c>
      <c r="C249" s="137"/>
      <c r="D249" s="421">
        <v>198</v>
      </c>
      <c r="E249" s="422">
        <v>37303</v>
      </c>
      <c r="F249" s="423" t="s">
        <v>458</v>
      </c>
      <c r="G249" s="424" t="s">
        <v>459</v>
      </c>
      <c r="H249" s="425" t="s">
        <v>315</v>
      </c>
      <c r="I249" s="426">
        <v>25484</v>
      </c>
      <c r="J249" s="139" t="s">
        <v>335</v>
      </c>
      <c r="K249" s="139" t="s">
        <v>333</v>
      </c>
      <c r="L249" s="86"/>
    </row>
    <row r="250" spans="1:12" ht="24" customHeight="1">
      <c r="A250" s="85">
        <v>231</v>
      </c>
      <c r="B250" s="217" t="str">
        <f t="shared" si="4"/>
        <v>1000M-3-2</v>
      </c>
      <c r="C250" s="137"/>
      <c r="D250" s="421">
        <v>199</v>
      </c>
      <c r="E250" s="422">
        <v>37273</v>
      </c>
      <c r="F250" s="423" t="s">
        <v>460</v>
      </c>
      <c r="G250" s="424" t="s">
        <v>461</v>
      </c>
      <c r="H250" s="425" t="s">
        <v>315</v>
      </c>
      <c r="I250" s="426">
        <v>30440</v>
      </c>
      <c r="J250" s="139" t="s">
        <v>335</v>
      </c>
      <c r="K250" s="139" t="s">
        <v>334</v>
      </c>
      <c r="L250" s="86"/>
    </row>
    <row r="251" spans="1:12" ht="24" customHeight="1">
      <c r="A251" s="85">
        <v>232</v>
      </c>
      <c r="B251" s="217" t="str">
        <f t="shared" si="4"/>
        <v>1000M-3-3</v>
      </c>
      <c r="C251" s="137"/>
      <c r="D251" s="421">
        <v>200</v>
      </c>
      <c r="E251" s="422">
        <v>37257</v>
      </c>
      <c r="F251" s="423" t="s">
        <v>462</v>
      </c>
      <c r="G251" s="424" t="s">
        <v>463</v>
      </c>
      <c r="H251" s="425" t="s">
        <v>315</v>
      </c>
      <c r="I251" s="426">
        <v>30494</v>
      </c>
      <c r="J251" s="139" t="s">
        <v>335</v>
      </c>
      <c r="K251" s="139" t="s">
        <v>335</v>
      </c>
      <c r="L251" s="86"/>
    </row>
    <row r="252" spans="1:12" ht="24" customHeight="1">
      <c r="A252" s="85">
        <v>233</v>
      </c>
      <c r="B252" s="217" t="str">
        <f t="shared" si="4"/>
        <v>1000M-3-4</v>
      </c>
      <c r="C252" s="137"/>
      <c r="D252" s="421">
        <v>201</v>
      </c>
      <c r="E252" s="422" t="s">
        <v>464</v>
      </c>
      <c r="F252" s="423" t="s">
        <v>465</v>
      </c>
      <c r="G252" s="424" t="s">
        <v>466</v>
      </c>
      <c r="H252" s="425" t="s">
        <v>315</v>
      </c>
      <c r="I252" s="426">
        <v>30619</v>
      </c>
      <c r="J252" s="139" t="s">
        <v>335</v>
      </c>
      <c r="K252" s="139" t="s">
        <v>336</v>
      </c>
      <c r="L252" s="86"/>
    </row>
    <row r="253" spans="1:12" ht="24" customHeight="1">
      <c r="A253" s="85">
        <v>234</v>
      </c>
      <c r="B253" s="217" t="str">
        <f t="shared" si="4"/>
        <v>1000M-3-5</v>
      </c>
      <c r="C253" s="137"/>
      <c r="D253" s="421">
        <v>197</v>
      </c>
      <c r="E253" s="422">
        <v>37738</v>
      </c>
      <c r="F253" s="423" t="s">
        <v>535</v>
      </c>
      <c r="G253" s="424" t="s">
        <v>457</v>
      </c>
      <c r="H253" s="425" t="s">
        <v>315</v>
      </c>
      <c r="I253" s="426">
        <v>30776</v>
      </c>
      <c r="J253" s="139" t="s">
        <v>335</v>
      </c>
      <c r="K253" s="139" t="s">
        <v>337</v>
      </c>
      <c r="L253" s="86"/>
    </row>
    <row r="254" spans="1:12" ht="24" customHeight="1">
      <c r="A254" s="85">
        <v>235</v>
      </c>
      <c r="B254" s="217" t="str">
        <f t="shared" si="4"/>
        <v>1000M-3-6</v>
      </c>
      <c r="C254" s="137"/>
      <c r="D254" s="421">
        <v>202</v>
      </c>
      <c r="E254" s="422">
        <v>37442</v>
      </c>
      <c r="F254" s="423" t="s">
        <v>467</v>
      </c>
      <c r="G254" s="424" t="s">
        <v>468</v>
      </c>
      <c r="H254" s="425" t="s">
        <v>315</v>
      </c>
      <c r="I254" s="426">
        <v>30824</v>
      </c>
      <c r="J254" s="139" t="s">
        <v>335</v>
      </c>
      <c r="K254" s="139" t="s">
        <v>338</v>
      </c>
      <c r="L254" s="86"/>
    </row>
    <row r="255" spans="1:12" ht="24" customHeight="1">
      <c r="A255" s="85">
        <v>236</v>
      </c>
      <c r="B255" s="217" t="str">
        <f t="shared" si="4"/>
        <v>1000M-3-7</v>
      </c>
      <c r="C255" s="137"/>
      <c r="D255" s="421">
        <v>203</v>
      </c>
      <c r="E255" s="422">
        <v>37334</v>
      </c>
      <c r="F255" s="423" t="s">
        <v>469</v>
      </c>
      <c r="G255" s="424" t="s">
        <v>470</v>
      </c>
      <c r="H255" s="425" t="s">
        <v>315</v>
      </c>
      <c r="I255" s="426">
        <v>30825</v>
      </c>
      <c r="J255" s="139" t="s">
        <v>335</v>
      </c>
      <c r="K255" s="139" t="s">
        <v>339</v>
      </c>
      <c r="L255" s="86"/>
    </row>
    <row r="256" spans="1:12" ht="24" customHeight="1">
      <c r="A256" s="85">
        <v>237</v>
      </c>
      <c r="B256" s="217" t="str">
        <f t="shared" si="4"/>
        <v>1000M-3-8</v>
      </c>
      <c r="C256" s="137"/>
      <c r="D256" s="421">
        <v>204</v>
      </c>
      <c r="E256" s="427">
        <v>2002</v>
      </c>
      <c r="F256" s="423" t="s">
        <v>471</v>
      </c>
      <c r="G256" s="424" t="s">
        <v>472</v>
      </c>
      <c r="H256" s="425" t="s">
        <v>315</v>
      </c>
      <c r="I256" s="426">
        <v>30929</v>
      </c>
      <c r="J256" s="139" t="s">
        <v>335</v>
      </c>
      <c r="K256" s="139" t="s">
        <v>340</v>
      </c>
      <c r="L256" s="86"/>
    </row>
    <row r="257" spans="1:12" ht="24" customHeight="1">
      <c r="A257" s="85">
        <v>238</v>
      </c>
      <c r="B257" s="217" t="str">
        <f t="shared" si="4"/>
        <v>--</v>
      </c>
      <c r="C257" s="137"/>
      <c r="D257" s="137"/>
      <c r="E257" s="87"/>
      <c r="F257" s="138"/>
      <c r="G257" s="227"/>
      <c r="H257" s="188"/>
      <c r="I257" s="88"/>
      <c r="J257" s="139"/>
      <c r="K257" s="139"/>
      <c r="L257" s="86"/>
    </row>
    <row r="258" spans="1:12" ht="24" customHeight="1">
      <c r="A258" s="85">
        <v>239</v>
      </c>
      <c r="B258" s="217" t="str">
        <f t="shared" si="4"/>
        <v>--</v>
      </c>
      <c r="C258" s="137"/>
      <c r="D258" s="137"/>
      <c r="E258" s="87"/>
      <c r="F258" s="138"/>
      <c r="G258" s="227"/>
      <c r="H258" s="188"/>
      <c r="I258" s="88"/>
      <c r="J258" s="139"/>
      <c r="K258" s="139"/>
      <c r="L258" s="86"/>
    </row>
    <row r="259" spans="1:12" ht="24" customHeight="1">
      <c r="A259" s="85">
        <v>240</v>
      </c>
      <c r="B259" s="217" t="str">
        <f t="shared" si="4"/>
        <v>--</v>
      </c>
      <c r="C259" s="137"/>
      <c r="D259" s="137"/>
      <c r="E259" s="87"/>
      <c r="F259" s="138"/>
      <c r="G259" s="227"/>
      <c r="H259" s="188"/>
      <c r="I259" s="88"/>
      <c r="J259" s="139"/>
      <c r="K259" s="139"/>
      <c r="L259" s="86"/>
    </row>
    <row r="260" spans="1:12" ht="24" customHeight="1">
      <c r="A260" s="85">
        <v>241</v>
      </c>
      <c r="B260" s="217" t="str">
        <f t="shared" si="4"/>
        <v>--</v>
      </c>
      <c r="C260" s="137"/>
      <c r="D260" s="137"/>
      <c r="E260" s="87"/>
      <c r="F260" s="138"/>
      <c r="G260" s="227"/>
      <c r="H260" s="188"/>
      <c r="I260" s="88"/>
      <c r="J260" s="139"/>
      <c r="K260" s="139"/>
      <c r="L260" s="86"/>
    </row>
    <row r="261" spans="1:12" ht="24" customHeight="1">
      <c r="A261" s="85">
        <v>242</v>
      </c>
      <c r="B261" s="217"/>
      <c r="C261" s="137"/>
      <c r="D261" s="137"/>
      <c r="E261" s="87"/>
      <c r="F261" s="138"/>
      <c r="G261" s="227"/>
      <c r="H261" s="188"/>
      <c r="I261" s="88"/>
      <c r="J261" s="139"/>
      <c r="K261" s="139"/>
      <c r="L261" s="86"/>
    </row>
    <row r="262" spans="1:12" ht="24" customHeight="1">
      <c r="A262" s="85">
        <v>243</v>
      </c>
      <c r="B262" s="217"/>
      <c r="C262" s="137"/>
      <c r="D262" s="137"/>
      <c r="E262" s="87"/>
      <c r="F262" s="138"/>
      <c r="G262" s="227"/>
      <c r="H262" s="188"/>
      <c r="I262" s="88"/>
      <c r="J262" s="139"/>
      <c r="K262" s="139"/>
      <c r="L262" s="86"/>
    </row>
    <row r="263" spans="1:12" ht="24" customHeight="1">
      <c r="A263" s="85">
        <v>244</v>
      </c>
      <c r="B263" s="217"/>
      <c r="C263" s="137"/>
      <c r="D263" s="137"/>
      <c r="E263" s="87"/>
      <c r="F263" s="138"/>
      <c r="G263" s="227"/>
      <c r="H263" s="188"/>
      <c r="I263" s="88"/>
      <c r="J263" s="139"/>
      <c r="K263" s="139"/>
      <c r="L263" s="86"/>
    </row>
    <row r="264" spans="1:12" ht="24" customHeight="1">
      <c r="A264" s="85">
        <v>245</v>
      </c>
      <c r="B264" s="217"/>
      <c r="C264" s="137"/>
      <c r="D264" s="137"/>
      <c r="E264" s="87"/>
      <c r="F264" s="138"/>
      <c r="G264" s="227"/>
      <c r="H264" s="188"/>
      <c r="I264" s="88"/>
      <c r="J264" s="139"/>
      <c r="K264" s="139"/>
      <c r="L264" s="86"/>
    </row>
    <row r="265" spans="1:12" ht="24" customHeight="1">
      <c r="A265" s="85">
        <v>246</v>
      </c>
      <c r="B265" s="217"/>
      <c r="C265" s="137"/>
      <c r="D265" s="137"/>
      <c r="E265" s="87"/>
      <c r="F265" s="138"/>
      <c r="G265" s="227"/>
      <c r="H265" s="188"/>
      <c r="I265" s="88"/>
      <c r="J265" s="139"/>
      <c r="K265" s="139"/>
      <c r="L265" s="86"/>
    </row>
    <row r="266" spans="1:12" ht="24" customHeight="1">
      <c r="A266" s="85">
        <v>247</v>
      </c>
      <c r="B266" s="217"/>
      <c r="C266" s="137"/>
      <c r="D266" s="137"/>
      <c r="E266" s="87"/>
      <c r="F266" s="138"/>
      <c r="G266" s="227"/>
      <c r="H266" s="188"/>
      <c r="I266" s="88"/>
      <c r="J266" s="139"/>
      <c r="K266" s="139"/>
      <c r="L266" s="86"/>
    </row>
    <row r="267" spans="1:12" ht="24" customHeight="1">
      <c r="A267" s="85">
        <v>248</v>
      </c>
      <c r="B267" s="217"/>
      <c r="C267" s="137"/>
      <c r="D267" s="137"/>
      <c r="E267" s="87"/>
      <c r="F267" s="138"/>
      <c r="G267" s="227"/>
      <c r="H267" s="188"/>
      <c r="I267" s="88"/>
      <c r="J267" s="139"/>
      <c r="K267" s="139"/>
      <c r="L267" s="86"/>
    </row>
    <row r="268" spans="1:12" ht="24" customHeight="1">
      <c r="A268" s="85">
        <v>249</v>
      </c>
      <c r="B268" s="217"/>
      <c r="C268" s="137"/>
      <c r="D268" s="137"/>
      <c r="E268" s="87"/>
      <c r="F268" s="138"/>
      <c r="G268" s="227"/>
      <c r="H268" s="188"/>
      <c r="I268" s="88"/>
      <c r="J268" s="139"/>
      <c r="K268" s="139"/>
      <c r="L268" s="86"/>
    </row>
    <row r="269" spans="1:12" ht="24" customHeight="1">
      <c r="A269" s="85">
        <v>250</v>
      </c>
      <c r="B269" s="217"/>
      <c r="C269" s="137"/>
      <c r="D269" s="137"/>
      <c r="E269" s="87"/>
      <c r="F269" s="138"/>
      <c r="G269" s="227"/>
      <c r="H269" s="188"/>
      <c r="I269" s="88"/>
      <c r="J269" s="139"/>
      <c r="K269" s="139"/>
      <c r="L269" s="86"/>
    </row>
    <row r="270" spans="1:12" ht="24" customHeight="1">
      <c r="A270" s="85">
        <v>251</v>
      </c>
      <c r="B270" s="217"/>
      <c r="C270" s="137"/>
      <c r="D270" s="137"/>
      <c r="E270" s="87"/>
      <c r="F270" s="138"/>
      <c r="G270" s="227"/>
      <c r="H270" s="188"/>
      <c r="I270" s="88"/>
      <c r="J270" s="139"/>
      <c r="K270" s="139"/>
      <c r="L270" s="86"/>
    </row>
    <row r="271" spans="1:12" ht="24" customHeight="1">
      <c r="A271" s="85">
        <v>252</v>
      </c>
      <c r="B271" s="217"/>
      <c r="C271" s="137"/>
      <c r="D271" s="137"/>
      <c r="E271" s="87"/>
      <c r="F271" s="138"/>
      <c r="G271" s="227"/>
      <c r="H271" s="188"/>
      <c r="I271" s="88"/>
      <c r="J271" s="139"/>
      <c r="K271" s="139"/>
      <c r="L271" s="86"/>
    </row>
    <row r="272" spans="1:12" ht="24" customHeight="1">
      <c r="A272" s="85">
        <v>253</v>
      </c>
      <c r="B272" s="217"/>
      <c r="C272" s="137"/>
      <c r="D272" s="137"/>
      <c r="E272" s="87"/>
      <c r="F272" s="138"/>
      <c r="G272" s="227"/>
      <c r="H272" s="188"/>
      <c r="I272" s="88"/>
      <c r="J272" s="139"/>
      <c r="K272" s="139"/>
      <c r="L272" s="86"/>
    </row>
    <row r="273" spans="1:12" ht="24" customHeight="1">
      <c r="A273" s="85">
        <v>254</v>
      </c>
      <c r="B273" s="217"/>
      <c r="C273" s="137"/>
      <c r="D273" s="137"/>
      <c r="E273" s="87"/>
      <c r="F273" s="138"/>
      <c r="G273" s="227"/>
      <c r="H273" s="188"/>
      <c r="I273" s="88"/>
      <c r="J273" s="139"/>
      <c r="K273" s="139"/>
      <c r="L273" s="86"/>
    </row>
    <row r="274" spans="1:12" ht="24" customHeight="1">
      <c r="A274" s="85">
        <v>255</v>
      </c>
      <c r="B274" s="217"/>
      <c r="C274" s="137"/>
      <c r="D274" s="137"/>
      <c r="E274" s="87"/>
      <c r="F274" s="138"/>
      <c r="G274" s="227"/>
      <c r="H274" s="188"/>
      <c r="I274" s="88"/>
      <c r="J274" s="139"/>
      <c r="K274" s="139"/>
      <c r="L274" s="86"/>
    </row>
    <row r="275" spans="1:12" ht="24" customHeight="1">
      <c r="A275" s="85">
        <v>256</v>
      </c>
      <c r="B275" s="217"/>
      <c r="C275" s="137"/>
      <c r="D275" s="137"/>
      <c r="E275" s="87"/>
      <c r="F275" s="138"/>
      <c r="G275" s="227"/>
      <c r="H275" s="188"/>
      <c r="I275" s="88"/>
      <c r="J275" s="139"/>
      <c r="K275" s="139"/>
      <c r="L275" s="86"/>
    </row>
    <row r="276" spans="1:12" ht="24" customHeight="1">
      <c r="A276" s="85">
        <v>257</v>
      </c>
      <c r="B276" s="217"/>
      <c r="C276" s="137"/>
      <c r="D276" s="137"/>
      <c r="E276" s="87"/>
      <c r="F276" s="138"/>
      <c r="G276" s="227"/>
      <c r="H276" s="188"/>
      <c r="I276" s="88"/>
      <c r="J276" s="139"/>
      <c r="K276" s="139"/>
      <c r="L276" s="86"/>
    </row>
    <row r="277" spans="1:12" ht="24" customHeight="1">
      <c r="A277" s="85">
        <v>258</v>
      </c>
      <c r="B277" s="217"/>
      <c r="C277" s="137"/>
      <c r="D277" s="137"/>
      <c r="E277" s="87"/>
      <c r="F277" s="138"/>
      <c r="G277" s="227"/>
      <c r="H277" s="188"/>
      <c r="I277" s="88"/>
      <c r="J277" s="139"/>
      <c r="K277" s="139"/>
      <c r="L277" s="86"/>
    </row>
    <row r="278" spans="1:12" ht="24" customHeight="1">
      <c r="A278" s="85">
        <v>259</v>
      </c>
      <c r="B278" s="217"/>
      <c r="C278" s="137"/>
      <c r="D278" s="137"/>
      <c r="E278" s="87"/>
      <c r="F278" s="138"/>
      <c r="G278" s="227"/>
      <c r="H278" s="188"/>
      <c r="I278" s="88"/>
      <c r="J278" s="139"/>
      <c r="K278" s="139"/>
      <c r="L278" s="86"/>
    </row>
    <row r="279" spans="1:12" ht="24" customHeight="1">
      <c r="A279" s="85">
        <v>260</v>
      </c>
      <c r="B279" s="217"/>
      <c r="C279" s="137"/>
      <c r="D279" s="137"/>
      <c r="E279" s="87"/>
      <c r="F279" s="138"/>
      <c r="G279" s="227"/>
      <c r="H279" s="188"/>
      <c r="I279" s="88"/>
      <c r="J279" s="139"/>
      <c r="K279" s="139"/>
      <c r="L279" s="86"/>
    </row>
    <row r="280" spans="1:12" ht="24" customHeight="1">
      <c r="A280" s="85">
        <v>261</v>
      </c>
      <c r="B280" s="217"/>
      <c r="C280" s="137"/>
      <c r="D280" s="137"/>
      <c r="E280" s="87"/>
      <c r="F280" s="138"/>
      <c r="G280" s="227"/>
      <c r="H280" s="188"/>
      <c r="I280" s="88"/>
      <c r="J280" s="139"/>
      <c r="K280" s="139"/>
      <c r="L280" s="86"/>
    </row>
    <row r="281" spans="1:12" ht="24" customHeight="1">
      <c r="A281" s="85">
        <v>262</v>
      </c>
      <c r="B281" s="217"/>
      <c r="C281" s="137"/>
      <c r="D281" s="137"/>
      <c r="E281" s="87"/>
      <c r="F281" s="138"/>
      <c r="G281" s="227"/>
      <c r="H281" s="188"/>
      <c r="I281" s="88"/>
      <c r="J281" s="139"/>
      <c r="K281" s="139"/>
      <c r="L281" s="86"/>
    </row>
    <row r="282" spans="1:12" ht="24" customHeight="1">
      <c r="A282" s="85">
        <v>263</v>
      </c>
      <c r="B282" s="217"/>
      <c r="C282" s="137"/>
      <c r="D282" s="137"/>
      <c r="E282" s="87"/>
      <c r="F282" s="138"/>
      <c r="G282" s="227"/>
      <c r="H282" s="188"/>
      <c r="I282" s="88"/>
      <c r="J282" s="139"/>
      <c r="K282" s="139"/>
      <c r="L282" s="86"/>
    </row>
    <row r="283" spans="1:12" ht="24" customHeight="1">
      <c r="A283" s="85">
        <v>264</v>
      </c>
      <c r="B283" s="217"/>
      <c r="C283" s="137"/>
      <c r="D283" s="137"/>
      <c r="E283" s="87"/>
      <c r="F283" s="138"/>
      <c r="G283" s="227"/>
      <c r="H283" s="188"/>
      <c r="I283" s="88"/>
      <c r="J283" s="139"/>
      <c r="K283" s="139"/>
      <c r="L283" s="86"/>
    </row>
    <row r="284" spans="1:12" ht="24" customHeight="1">
      <c r="A284" s="85">
        <v>265</v>
      </c>
      <c r="B284" s="217"/>
      <c r="C284" s="137"/>
      <c r="D284" s="137"/>
      <c r="E284" s="87"/>
      <c r="F284" s="138"/>
      <c r="G284" s="227"/>
      <c r="H284" s="188"/>
      <c r="I284" s="88"/>
      <c r="J284" s="139"/>
      <c r="K284" s="139"/>
      <c r="L284" s="86"/>
    </row>
    <row r="285" spans="1:12" ht="24" customHeight="1">
      <c r="A285" s="85">
        <v>266</v>
      </c>
      <c r="B285" s="217"/>
      <c r="C285" s="137"/>
      <c r="D285" s="137"/>
      <c r="E285" s="87"/>
      <c r="F285" s="138"/>
      <c r="G285" s="227"/>
      <c r="H285" s="188"/>
      <c r="I285" s="88"/>
      <c r="J285" s="139"/>
      <c r="K285" s="139"/>
      <c r="L285" s="86"/>
    </row>
    <row r="286" spans="1:12" ht="24" customHeight="1">
      <c r="A286" s="85">
        <v>267</v>
      </c>
      <c r="B286" s="217"/>
      <c r="C286" s="137"/>
      <c r="D286" s="137"/>
      <c r="E286" s="87"/>
      <c r="F286" s="138"/>
      <c r="G286" s="227"/>
      <c r="H286" s="188"/>
      <c r="I286" s="88"/>
      <c r="J286" s="139"/>
      <c r="K286" s="139"/>
      <c r="L286" s="86"/>
    </row>
    <row r="287" spans="1:12" ht="24" customHeight="1">
      <c r="A287" s="85">
        <v>268</v>
      </c>
      <c r="B287" s="217"/>
      <c r="C287" s="137"/>
      <c r="D287" s="137"/>
      <c r="E287" s="87"/>
      <c r="F287" s="138"/>
      <c r="G287" s="227"/>
      <c r="H287" s="188"/>
      <c r="I287" s="88"/>
      <c r="J287" s="139"/>
      <c r="K287" s="139"/>
      <c r="L287" s="86"/>
    </row>
    <row r="288" spans="1:12" ht="24" customHeight="1">
      <c r="A288" s="85">
        <v>269</v>
      </c>
      <c r="B288" s="217"/>
      <c r="C288" s="137"/>
      <c r="D288" s="137"/>
      <c r="E288" s="87"/>
      <c r="F288" s="138"/>
      <c r="G288" s="227"/>
      <c r="H288" s="188"/>
      <c r="I288" s="88"/>
      <c r="J288" s="139"/>
      <c r="K288" s="139"/>
      <c r="L288" s="86"/>
    </row>
    <row r="289" spans="1:12" ht="24" customHeight="1">
      <c r="A289" s="85">
        <v>270</v>
      </c>
      <c r="B289" s="217"/>
      <c r="C289" s="137"/>
      <c r="D289" s="137"/>
      <c r="E289" s="87"/>
      <c r="F289" s="138"/>
      <c r="G289" s="227"/>
      <c r="H289" s="188"/>
      <c r="I289" s="88"/>
      <c r="J289" s="139"/>
      <c r="K289" s="139"/>
      <c r="L289" s="86"/>
    </row>
    <row r="290" spans="1:12" ht="24" customHeight="1">
      <c r="A290" s="85">
        <v>271</v>
      </c>
      <c r="B290" s="217"/>
      <c r="C290" s="137"/>
      <c r="D290" s="137"/>
      <c r="E290" s="87"/>
      <c r="F290" s="138"/>
      <c r="G290" s="227"/>
      <c r="H290" s="188"/>
      <c r="I290" s="88"/>
      <c r="J290" s="139"/>
      <c r="K290" s="139"/>
      <c r="L290" s="86"/>
    </row>
    <row r="291" spans="1:12" ht="24" customHeight="1">
      <c r="A291" s="85">
        <v>272</v>
      </c>
      <c r="B291" s="217"/>
      <c r="C291" s="137"/>
      <c r="D291" s="137"/>
      <c r="E291" s="87"/>
      <c r="F291" s="138"/>
      <c r="G291" s="227"/>
      <c r="H291" s="188"/>
      <c r="I291" s="88"/>
      <c r="J291" s="139"/>
      <c r="K291" s="139"/>
      <c r="L291" s="86"/>
    </row>
    <row r="292" spans="1:12" ht="24" customHeight="1">
      <c r="A292" s="85">
        <v>273</v>
      </c>
      <c r="B292" s="217"/>
      <c r="C292" s="137"/>
      <c r="D292" s="137"/>
      <c r="E292" s="87"/>
      <c r="F292" s="138"/>
      <c r="G292" s="227"/>
      <c r="H292" s="188"/>
      <c r="I292" s="88"/>
      <c r="J292" s="139"/>
      <c r="K292" s="139"/>
      <c r="L292" s="86"/>
    </row>
    <row r="293" spans="1:12" ht="24" customHeight="1">
      <c r="A293" s="85">
        <v>274</v>
      </c>
      <c r="B293" s="217"/>
      <c r="C293" s="137"/>
      <c r="D293" s="137"/>
      <c r="E293" s="87"/>
      <c r="F293" s="138"/>
      <c r="G293" s="227"/>
      <c r="H293" s="188"/>
      <c r="I293" s="88"/>
      <c r="J293" s="139"/>
      <c r="K293" s="139"/>
      <c r="L293" s="86"/>
    </row>
    <row r="294" spans="1:12" ht="24" customHeight="1">
      <c r="A294" s="85">
        <v>275</v>
      </c>
      <c r="B294" s="217"/>
      <c r="C294" s="137"/>
      <c r="D294" s="137"/>
      <c r="E294" s="87"/>
      <c r="F294" s="138"/>
      <c r="G294" s="227"/>
      <c r="H294" s="188"/>
      <c r="I294" s="88"/>
      <c r="J294" s="139"/>
      <c r="K294" s="139"/>
      <c r="L294" s="86"/>
    </row>
    <row r="295" spans="1:12" ht="24" customHeight="1">
      <c r="A295" s="85">
        <v>276</v>
      </c>
      <c r="B295" s="217"/>
      <c r="C295" s="137"/>
      <c r="D295" s="137"/>
      <c r="E295" s="87"/>
      <c r="F295" s="138"/>
      <c r="G295" s="227"/>
      <c r="H295" s="188"/>
      <c r="I295" s="88"/>
      <c r="J295" s="139"/>
      <c r="K295" s="139"/>
      <c r="L295" s="86"/>
    </row>
    <row r="296" spans="1:12" ht="24" customHeight="1">
      <c r="A296" s="85">
        <v>277</v>
      </c>
      <c r="B296" s="217"/>
      <c r="C296" s="137"/>
      <c r="D296" s="137"/>
      <c r="E296" s="87"/>
      <c r="F296" s="138"/>
      <c r="G296" s="227"/>
      <c r="H296" s="188"/>
      <c r="I296" s="88"/>
      <c r="J296" s="139"/>
      <c r="K296" s="139"/>
      <c r="L296" s="86"/>
    </row>
    <row r="297" spans="1:12" ht="24" customHeight="1">
      <c r="A297" s="85">
        <v>278</v>
      </c>
      <c r="B297" s="217"/>
      <c r="C297" s="137"/>
      <c r="D297" s="137"/>
      <c r="E297" s="87"/>
      <c r="F297" s="138"/>
      <c r="G297" s="227"/>
      <c r="H297" s="188"/>
      <c r="I297" s="88"/>
      <c r="J297" s="139"/>
      <c r="K297" s="139"/>
      <c r="L297" s="86"/>
    </row>
    <row r="298" spans="1:12" ht="24" customHeight="1">
      <c r="A298" s="85">
        <v>279</v>
      </c>
      <c r="B298" s="217"/>
      <c r="C298" s="137"/>
      <c r="D298" s="137"/>
      <c r="E298" s="87"/>
      <c r="F298" s="138"/>
      <c r="G298" s="227"/>
      <c r="H298" s="188"/>
      <c r="I298" s="88"/>
      <c r="J298" s="139"/>
      <c r="K298" s="139"/>
      <c r="L298" s="86"/>
    </row>
    <row r="299" spans="1:12" ht="24" customHeight="1">
      <c r="A299" s="85">
        <v>280</v>
      </c>
      <c r="B299" s="217"/>
      <c r="C299" s="137"/>
      <c r="D299" s="137"/>
      <c r="E299" s="87"/>
      <c r="F299" s="138"/>
      <c r="G299" s="227"/>
      <c r="H299" s="188"/>
      <c r="I299" s="88"/>
      <c r="J299" s="139"/>
      <c r="K299" s="139"/>
      <c r="L299" s="86"/>
    </row>
    <row r="300" spans="1:12" ht="24" customHeight="1">
      <c r="A300" s="85">
        <v>281</v>
      </c>
      <c r="B300" s="217"/>
      <c r="C300" s="137"/>
      <c r="D300" s="137"/>
      <c r="E300" s="87"/>
      <c r="F300" s="138"/>
      <c r="G300" s="227"/>
      <c r="H300" s="188"/>
      <c r="I300" s="88"/>
      <c r="J300" s="139"/>
      <c r="K300" s="139"/>
      <c r="L300" s="86"/>
    </row>
    <row r="301" spans="1:12" ht="24" customHeight="1">
      <c r="A301" s="85">
        <v>282</v>
      </c>
      <c r="B301" s="217"/>
      <c r="C301" s="137"/>
      <c r="D301" s="137"/>
      <c r="E301" s="87"/>
      <c r="F301" s="138"/>
      <c r="G301" s="227"/>
      <c r="H301" s="188"/>
      <c r="I301" s="88"/>
      <c r="J301" s="139"/>
      <c r="K301" s="139"/>
      <c r="L301" s="86"/>
    </row>
    <row r="302" spans="1:12" ht="24" customHeight="1">
      <c r="A302" s="85">
        <v>283</v>
      </c>
      <c r="B302" s="217"/>
      <c r="C302" s="137"/>
      <c r="D302" s="137"/>
      <c r="E302" s="87"/>
      <c r="F302" s="138"/>
      <c r="G302" s="227"/>
      <c r="H302" s="188"/>
      <c r="I302" s="88"/>
      <c r="J302" s="139"/>
      <c r="K302" s="139"/>
      <c r="L302" s="86"/>
    </row>
    <row r="303" spans="1:12" ht="24" customHeight="1">
      <c r="A303" s="85">
        <v>284</v>
      </c>
      <c r="B303" s="217"/>
      <c r="C303" s="137"/>
      <c r="D303" s="137"/>
      <c r="E303" s="87"/>
      <c r="F303" s="138"/>
      <c r="G303" s="227"/>
      <c r="H303" s="188"/>
      <c r="I303" s="88"/>
      <c r="J303" s="139"/>
      <c r="K303" s="139"/>
      <c r="L303" s="86"/>
    </row>
    <row r="304" spans="1:12" ht="24" customHeight="1">
      <c r="A304" s="85">
        <v>285</v>
      </c>
      <c r="B304" s="217"/>
      <c r="C304" s="137"/>
      <c r="D304" s="137"/>
      <c r="E304" s="87"/>
      <c r="F304" s="138"/>
      <c r="G304" s="227"/>
      <c r="H304" s="188"/>
      <c r="I304" s="88"/>
      <c r="J304" s="139"/>
      <c r="K304" s="139"/>
      <c r="L304" s="86"/>
    </row>
    <row r="305" spans="1:12" ht="24" customHeight="1">
      <c r="A305" s="85">
        <v>286</v>
      </c>
      <c r="B305" s="217"/>
      <c r="C305" s="137"/>
      <c r="D305" s="137"/>
      <c r="E305" s="87"/>
      <c r="F305" s="138"/>
      <c r="G305" s="227"/>
      <c r="H305" s="188"/>
      <c r="I305" s="88"/>
      <c r="J305" s="139"/>
      <c r="K305" s="139"/>
      <c r="L305" s="86"/>
    </row>
    <row r="306" spans="1:12" ht="24" customHeight="1">
      <c r="A306" s="85">
        <v>287</v>
      </c>
      <c r="B306" s="217"/>
      <c r="C306" s="137"/>
      <c r="D306" s="137"/>
      <c r="E306" s="87"/>
      <c r="F306" s="138"/>
      <c r="G306" s="227"/>
      <c r="H306" s="188"/>
      <c r="I306" s="88"/>
      <c r="J306" s="139"/>
      <c r="K306" s="139"/>
      <c r="L306" s="86"/>
    </row>
    <row r="307" spans="1:12" ht="24" customHeight="1">
      <c r="A307" s="85">
        <v>288</v>
      </c>
      <c r="B307" s="217"/>
      <c r="C307" s="137"/>
      <c r="D307" s="137"/>
      <c r="E307" s="87"/>
      <c r="F307" s="138"/>
      <c r="G307" s="227"/>
      <c r="H307" s="188"/>
      <c r="I307" s="88"/>
      <c r="J307" s="139"/>
      <c r="K307" s="139"/>
      <c r="L307" s="86"/>
    </row>
    <row r="308" spans="1:12" ht="24" customHeight="1">
      <c r="A308" s="85">
        <v>289</v>
      </c>
      <c r="B308" s="217"/>
      <c r="C308" s="137"/>
      <c r="D308" s="137"/>
      <c r="E308" s="87"/>
      <c r="F308" s="138"/>
      <c r="G308" s="227"/>
      <c r="H308" s="188"/>
      <c r="I308" s="88"/>
      <c r="J308" s="139"/>
      <c r="K308" s="139"/>
      <c r="L308" s="86"/>
    </row>
    <row r="309" spans="1:12" ht="24" customHeight="1">
      <c r="A309" s="85">
        <v>290</v>
      </c>
      <c r="B309" s="217"/>
      <c r="C309" s="137"/>
      <c r="D309" s="137"/>
      <c r="E309" s="87"/>
      <c r="F309" s="138"/>
      <c r="G309" s="227"/>
      <c r="H309" s="188"/>
      <c r="I309" s="88"/>
      <c r="J309" s="139"/>
      <c r="K309" s="139"/>
      <c r="L309" s="86"/>
    </row>
    <row r="310" spans="1:12" ht="24" customHeight="1">
      <c r="A310" s="85">
        <v>291</v>
      </c>
      <c r="B310" s="217"/>
      <c r="C310" s="137"/>
      <c r="D310" s="137"/>
      <c r="E310" s="87"/>
      <c r="F310" s="138"/>
      <c r="G310" s="227"/>
      <c r="H310" s="188"/>
      <c r="I310" s="88"/>
      <c r="J310" s="139"/>
      <c r="K310" s="139"/>
      <c r="L310" s="86"/>
    </row>
    <row r="311" spans="1:12" ht="24" customHeight="1">
      <c r="A311" s="85">
        <v>292</v>
      </c>
      <c r="B311" s="217"/>
      <c r="C311" s="137"/>
      <c r="D311" s="137"/>
      <c r="E311" s="87"/>
      <c r="F311" s="138"/>
      <c r="G311" s="227"/>
      <c r="H311" s="188"/>
      <c r="I311" s="88"/>
      <c r="J311" s="139"/>
      <c r="K311" s="139"/>
      <c r="L311" s="86"/>
    </row>
    <row r="312" spans="1:12" ht="24" customHeight="1">
      <c r="A312" s="85">
        <v>293</v>
      </c>
      <c r="B312" s="217"/>
      <c r="C312" s="137"/>
      <c r="D312" s="137"/>
      <c r="E312" s="87"/>
      <c r="F312" s="138"/>
      <c r="G312" s="227"/>
      <c r="H312" s="188"/>
      <c r="I312" s="88"/>
      <c r="J312" s="139"/>
      <c r="K312" s="139"/>
      <c r="L312" s="86"/>
    </row>
    <row r="313" spans="1:12" ht="24" customHeight="1">
      <c r="A313" s="85">
        <v>294</v>
      </c>
      <c r="B313" s="217"/>
      <c r="C313" s="137"/>
      <c r="D313" s="137"/>
      <c r="E313" s="87"/>
      <c r="F313" s="138"/>
      <c r="G313" s="227"/>
      <c r="H313" s="188"/>
      <c r="I313" s="88"/>
      <c r="J313" s="139"/>
      <c r="K313" s="139"/>
      <c r="L313" s="86"/>
    </row>
    <row r="314" spans="1:12" ht="24" customHeight="1">
      <c r="A314" s="85">
        <v>295</v>
      </c>
      <c r="B314" s="217"/>
      <c r="C314" s="137"/>
      <c r="D314" s="137"/>
      <c r="E314" s="87"/>
      <c r="F314" s="138"/>
      <c r="G314" s="227"/>
      <c r="H314" s="188"/>
      <c r="I314" s="88"/>
      <c r="J314" s="139"/>
      <c r="K314" s="139"/>
      <c r="L314" s="86"/>
    </row>
    <row r="315" spans="1:12" ht="24" customHeight="1">
      <c r="A315" s="85">
        <v>296</v>
      </c>
      <c r="B315" s="217"/>
      <c r="C315" s="137"/>
      <c r="D315" s="137"/>
      <c r="E315" s="87"/>
      <c r="F315" s="138"/>
      <c r="G315" s="227"/>
      <c r="H315" s="188"/>
      <c r="I315" s="88"/>
      <c r="J315" s="139"/>
      <c r="K315" s="139"/>
      <c r="L315" s="86"/>
    </row>
    <row r="316" spans="1:12" ht="24" customHeight="1">
      <c r="A316" s="85">
        <v>297</v>
      </c>
      <c r="B316" s="217"/>
      <c r="C316" s="137"/>
      <c r="D316" s="137"/>
      <c r="E316" s="87"/>
      <c r="F316" s="138"/>
      <c r="G316" s="227"/>
      <c r="H316" s="188"/>
      <c r="I316" s="88"/>
      <c r="J316" s="139"/>
      <c r="K316" s="139"/>
      <c r="L316" s="86"/>
    </row>
    <row r="317" spans="1:12" ht="24" customHeight="1">
      <c r="A317" s="85">
        <v>298</v>
      </c>
      <c r="B317" s="217"/>
      <c r="C317" s="137"/>
      <c r="D317" s="137"/>
      <c r="E317" s="87"/>
      <c r="F317" s="138"/>
      <c r="G317" s="227"/>
      <c r="H317" s="188"/>
      <c r="I317" s="88"/>
      <c r="J317" s="139"/>
      <c r="K317" s="139"/>
      <c r="L317" s="86"/>
    </row>
    <row r="318" spans="1:12" ht="24" customHeight="1">
      <c r="A318" s="85">
        <v>299</v>
      </c>
      <c r="B318" s="217"/>
      <c r="C318" s="137"/>
      <c r="D318" s="137"/>
      <c r="E318" s="87"/>
      <c r="F318" s="138"/>
      <c r="G318" s="227"/>
      <c r="H318" s="188"/>
      <c r="I318" s="88"/>
      <c r="J318" s="139"/>
      <c r="K318" s="139"/>
      <c r="L318" s="86"/>
    </row>
    <row r="319" spans="1:12" ht="24" customHeight="1">
      <c r="A319" s="85">
        <v>300</v>
      </c>
      <c r="B319" s="217"/>
      <c r="C319" s="137"/>
      <c r="D319" s="137"/>
      <c r="E319" s="87"/>
      <c r="F319" s="138"/>
      <c r="G319" s="227"/>
      <c r="H319" s="188"/>
      <c r="I319" s="88"/>
      <c r="J319" s="139"/>
      <c r="K319" s="139"/>
      <c r="L319" s="86"/>
    </row>
    <row r="320" spans="1:12" ht="24" customHeight="1">
      <c r="A320" s="85">
        <v>301</v>
      </c>
      <c r="B320" s="217"/>
      <c r="C320" s="137"/>
      <c r="D320" s="137"/>
      <c r="E320" s="87"/>
      <c r="F320" s="138"/>
      <c r="G320" s="227"/>
      <c r="H320" s="188"/>
      <c r="I320" s="88"/>
      <c r="J320" s="139"/>
      <c r="K320" s="139"/>
      <c r="L320" s="86"/>
    </row>
    <row r="321" spans="1:12" ht="24" customHeight="1">
      <c r="A321" s="85">
        <v>302</v>
      </c>
      <c r="B321" s="217"/>
      <c r="C321" s="137"/>
      <c r="D321" s="137"/>
      <c r="E321" s="87"/>
      <c r="F321" s="138"/>
      <c r="G321" s="227"/>
      <c r="H321" s="188"/>
      <c r="I321" s="88"/>
      <c r="J321" s="139"/>
      <c r="K321" s="139"/>
      <c r="L321" s="86"/>
    </row>
    <row r="322" spans="1:12" ht="24" customHeight="1">
      <c r="A322" s="85">
        <v>303</v>
      </c>
      <c r="B322" s="217"/>
      <c r="C322" s="137"/>
      <c r="D322" s="137"/>
      <c r="E322" s="87"/>
      <c r="F322" s="138"/>
      <c r="G322" s="227"/>
      <c r="H322" s="188"/>
      <c r="I322" s="88"/>
      <c r="J322" s="139"/>
      <c r="K322" s="139"/>
      <c r="L322" s="86"/>
    </row>
    <row r="323" spans="1:12" ht="24" customHeight="1">
      <c r="A323" s="85">
        <v>304</v>
      </c>
      <c r="B323" s="217"/>
      <c r="C323" s="137"/>
      <c r="D323" s="137"/>
      <c r="E323" s="87"/>
      <c r="F323" s="138"/>
      <c r="G323" s="227"/>
      <c r="H323" s="188"/>
      <c r="I323" s="88"/>
      <c r="J323" s="139"/>
      <c r="K323" s="139"/>
      <c r="L323" s="86"/>
    </row>
    <row r="324" spans="1:12" ht="24" customHeight="1">
      <c r="A324" s="85">
        <v>305</v>
      </c>
      <c r="B324" s="217"/>
      <c r="C324" s="137"/>
      <c r="D324" s="137"/>
      <c r="E324" s="87"/>
      <c r="F324" s="138"/>
      <c r="G324" s="227"/>
      <c r="H324" s="188"/>
      <c r="I324" s="88"/>
      <c r="J324" s="139"/>
      <c r="K324" s="139"/>
      <c r="L324" s="86"/>
    </row>
    <row r="325" spans="1:12" ht="24" customHeight="1">
      <c r="A325" s="85">
        <v>306</v>
      </c>
      <c r="B325" s="217"/>
      <c r="C325" s="137"/>
      <c r="D325" s="137"/>
      <c r="E325" s="87"/>
      <c r="F325" s="138"/>
      <c r="G325" s="227"/>
      <c r="H325" s="188"/>
      <c r="I325" s="88"/>
      <c r="J325" s="139"/>
      <c r="K325" s="139"/>
      <c r="L325" s="86"/>
    </row>
    <row r="326" spans="1:12" ht="24" customHeight="1">
      <c r="A326" s="85">
        <v>307</v>
      </c>
      <c r="B326" s="217"/>
      <c r="C326" s="137"/>
      <c r="D326" s="137"/>
      <c r="E326" s="87"/>
      <c r="F326" s="138"/>
      <c r="G326" s="227"/>
      <c r="H326" s="188"/>
      <c r="I326" s="88"/>
      <c r="J326" s="139"/>
      <c r="K326" s="139"/>
      <c r="L326" s="86"/>
    </row>
    <row r="327" spans="1:12" ht="24" customHeight="1">
      <c r="A327" s="85">
        <v>308</v>
      </c>
      <c r="B327" s="217"/>
      <c r="C327" s="137"/>
      <c r="D327" s="137"/>
      <c r="E327" s="87"/>
      <c r="F327" s="138"/>
      <c r="G327" s="227"/>
      <c r="H327" s="188"/>
      <c r="I327" s="88"/>
      <c r="J327" s="139"/>
      <c r="K327" s="139"/>
      <c r="L327" s="86"/>
    </row>
    <row r="328" spans="1:12" ht="24" customHeight="1">
      <c r="A328" s="85">
        <v>309</v>
      </c>
      <c r="B328" s="217"/>
      <c r="C328" s="137"/>
      <c r="D328" s="137"/>
      <c r="E328" s="87"/>
      <c r="F328" s="138"/>
      <c r="G328" s="227"/>
      <c r="H328" s="188"/>
      <c r="I328" s="88"/>
      <c r="J328" s="139"/>
      <c r="K328" s="139"/>
      <c r="L328" s="86"/>
    </row>
    <row r="329" spans="1:12" ht="24" customHeight="1">
      <c r="A329" s="85">
        <v>310</v>
      </c>
      <c r="B329" s="217"/>
      <c r="C329" s="137"/>
      <c r="D329" s="137"/>
      <c r="E329" s="87"/>
      <c r="F329" s="138"/>
      <c r="G329" s="227"/>
      <c r="H329" s="188"/>
      <c r="I329" s="88"/>
      <c r="J329" s="139"/>
      <c r="K329" s="139"/>
      <c r="L329" s="86"/>
    </row>
    <row r="330" spans="1:12" ht="24" customHeight="1">
      <c r="A330" s="85">
        <v>311</v>
      </c>
      <c r="B330" s="217"/>
      <c r="C330" s="137"/>
      <c r="D330" s="137"/>
      <c r="E330" s="87"/>
      <c r="F330" s="138"/>
      <c r="G330" s="227"/>
      <c r="H330" s="188"/>
      <c r="I330" s="88"/>
      <c r="J330" s="139"/>
      <c r="K330" s="139"/>
      <c r="L330" s="86"/>
    </row>
    <row r="331" spans="1:12" ht="24" customHeight="1">
      <c r="A331" s="85">
        <v>312</v>
      </c>
      <c r="B331" s="217"/>
      <c r="C331" s="137"/>
      <c r="D331" s="137"/>
      <c r="E331" s="87"/>
      <c r="F331" s="138"/>
      <c r="G331" s="227"/>
      <c r="H331" s="188"/>
      <c r="I331" s="88"/>
      <c r="J331" s="139"/>
      <c r="K331" s="139"/>
      <c r="L331" s="86"/>
    </row>
    <row r="332" spans="1:12" ht="24" customHeight="1">
      <c r="A332" s="85">
        <v>313</v>
      </c>
      <c r="B332" s="217"/>
      <c r="C332" s="137"/>
      <c r="D332" s="137"/>
      <c r="E332" s="87"/>
      <c r="F332" s="138"/>
      <c r="G332" s="227"/>
      <c r="H332" s="188"/>
      <c r="I332" s="88"/>
      <c r="J332" s="139"/>
      <c r="K332" s="139"/>
      <c r="L332" s="86"/>
    </row>
    <row r="333" spans="1:12" ht="24" customHeight="1">
      <c r="A333" s="85">
        <v>314</v>
      </c>
      <c r="B333" s="217"/>
      <c r="C333" s="137"/>
      <c r="D333" s="137"/>
      <c r="E333" s="87"/>
      <c r="F333" s="138"/>
      <c r="G333" s="227"/>
      <c r="H333" s="188"/>
      <c r="I333" s="88"/>
      <c r="J333" s="139"/>
      <c r="K333" s="139"/>
      <c r="L333" s="86"/>
    </row>
    <row r="334" spans="1:12" ht="24" customHeight="1">
      <c r="A334" s="85">
        <v>315</v>
      </c>
      <c r="B334" s="217"/>
      <c r="C334" s="137"/>
      <c r="D334" s="137"/>
      <c r="E334" s="87"/>
      <c r="F334" s="138"/>
      <c r="G334" s="227"/>
      <c r="H334" s="188"/>
      <c r="I334" s="88"/>
      <c r="J334" s="139"/>
      <c r="K334" s="139"/>
      <c r="L334" s="86"/>
    </row>
    <row r="335" spans="1:12" ht="24" customHeight="1">
      <c r="A335" s="85">
        <v>316</v>
      </c>
      <c r="B335" s="217"/>
      <c r="C335" s="137"/>
      <c r="D335" s="137"/>
      <c r="E335" s="87"/>
      <c r="F335" s="138"/>
      <c r="G335" s="227"/>
      <c r="H335" s="188"/>
      <c r="I335" s="88"/>
      <c r="J335" s="139"/>
      <c r="K335" s="139"/>
      <c r="L335" s="86"/>
    </row>
    <row r="336" spans="1:12" ht="24" customHeight="1">
      <c r="A336" s="85">
        <v>317</v>
      </c>
      <c r="B336" s="217"/>
      <c r="C336" s="137"/>
      <c r="D336" s="137"/>
      <c r="E336" s="87"/>
      <c r="F336" s="138"/>
      <c r="G336" s="227"/>
      <c r="H336" s="188"/>
      <c r="I336" s="88"/>
      <c r="J336" s="139"/>
      <c r="K336" s="139"/>
      <c r="L336" s="86"/>
    </row>
    <row r="337" spans="1:12" ht="24" customHeight="1">
      <c r="A337" s="85">
        <v>318</v>
      </c>
      <c r="B337" s="217"/>
      <c r="C337" s="137"/>
      <c r="D337" s="137"/>
      <c r="E337" s="87"/>
      <c r="F337" s="138"/>
      <c r="G337" s="227"/>
      <c r="H337" s="188"/>
      <c r="I337" s="88"/>
      <c r="J337" s="139"/>
      <c r="K337" s="139"/>
      <c r="L337" s="86"/>
    </row>
    <row r="338" spans="1:12" ht="24" customHeight="1">
      <c r="A338" s="85">
        <v>319</v>
      </c>
      <c r="B338" s="217"/>
      <c r="C338" s="137"/>
      <c r="D338" s="137"/>
      <c r="E338" s="87"/>
      <c r="F338" s="138"/>
      <c r="G338" s="227"/>
      <c r="H338" s="188"/>
      <c r="I338" s="88"/>
      <c r="J338" s="139"/>
      <c r="K338" s="139"/>
      <c r="L338" s="86"/>
    </row>
    <row r="339" spans="1:12" ht="24" customHeight="1">
      <c r="A339" s="85">
        <v>320</v>
      </c>
      <c r="B339" s="217"/>
      <c r="C339" s="137"/>
      <c r="D339" s="137"/>
      <c r="E339" s="87"/>
      <c r="F339" s="138"/>
      <c r="G339" s="227"/>
      <c r="H339" s="188"/>
      <c r="I339" s="88"/>
      <c r="J339" s="139"/>
      <c r="K339" s="139"/>
      <c r="L339" s="86"/>
    </row>
    <row r="340" spans="1:12" ht="24" customHeight="1">
      <c r="A340" s="85">
        <v>321</v>
      </c>
      <c r="B340" s="217"/>
      <c r="C340" s="137"/>
      <c r="D340" s="137"/>
      <c r="E340" s="87"/>
      <c r="F340" s="138"/>
      <c r="G340" s="227"/>
      <c r="H340" s="188"/>
      <c r="I340" s="88"/>
      <c r="J340" s="139"/>
      <c r="K340" s="139"/>
      <c r="L340" s="86"/>
    </row>
    <row r="341" spans="1:12" ht="24" customHeight="1">
      <c r="A341" s="85">
        <v>322</v>
      </c>
      <c r="B341" s="217"/>
      <c r="C341" s="137"/>
      <c r="D341" s="137"/>
      <c r="E341" s="87"/>
      <c r="F341" s="138"/>
      <c r="G341" s="227"/>
      <c r="H341" s="188"/>
      <c r="I341" s="88"/>
      <c r="J341" s="139"/>
      <c r="K341" s="139"/>
      <c r="L341" s="86"/>
    </row>
    <row r="342" spans="1:12" ht="24" customHeight="1">
      <c r="A342" s="85">
        <v>323</v>
      </c>
      <c r="B342" s="217"/>
      <c r="C342" s="137"/>
      <c r="D342" s="137"/>
      <c r="E342" s="87"/>
      <c r="F342" s="138"/>
      <c r="G342" s="227"/>
      <c r="H342" s="188"/>
      <c r="I342" s="88"/>
      <c r="J342" s="139"/>
      <c r="K342" s="139"/>
      <c r="L342" s="86"/>
    </row>
    <row r="343" spans="1:12" ht="24" customHeight="1">
      <c r="A343" s="85">
        <v>324</v>
      </c>
      <c r="B343" s="217"/>
      <c r="C343" s="137"/>
      <c r="D343" s="137"/>
      <c r="E343" s="87"/>
      <c r="F343" s="138"/>
      <c r="G343" s="227"/>
      <c r="H343" s="188"/>
      <c r="I343" s="88"/>
      <c r="J343" s="139"/>
      <c r="K343" s="139"/>
      <c r="L343" s="86"/>
    </row>
    <row r="344" spans="1:12" ht="24" customHeight="1">
      <c r="A344" s="85">
        <v>325</v>
      </c>
      <c r="B344" s="217"/>
      <c r="C344" s="137"/>
      <c r="D344" s="137"/>
      <c r="E344" s="87"/>
      <c r="F344" s="138"/>
      <c r="G344" s="227"/>
      <c r="H344" s="188"/>
      <c r="I344" s="88"/>
      <c r="J344" s="139"/>
      <c r="K344" s="139"/>
      <c r="L344" s="86"/>
    </row>
    <row r="345" spans="1:12" ht="24" customHeight="1">
      <c r="A345" s="85">
        <v>326</v>
      </c>
      <c r="B345" s="217"/>
      <c r="C345" s="137"/>
      <c r="D345" s="137"/>
      <c r="E345" s="87"/>
      <c r="F345" s="138"/>
      <c r="G345" s="227"/>
      <c r="H345" s="188"/>
      <c r="I345" s="88"/>
      <c r="J345" s="139"/>
      <c r="K345" s="139"/>
      <c r="L345" s="86"/>
    </row>
    <row r="346" spans="1:12" ht="24" customHeight="1">
      <c r="A346" s="85">
        <v>327</v>
      </c>
      <c r="B346" s="217"/>
      <c r="C346" s="137"/>
      <c r="D346" s="137"/>
      <c r="E346" s="87"/>
      <c r="F346" s="138"/>
      <c r="G346" s="227"/>
      <c r="H346" s="188"/>
      <c r="I346" s="88"/>
      <c r="J346" s="139"/>
      <c r="K346" s="139"/>
      <c r="L346" s="86"/>
    </row>
    <row r="347" spans="1:12" ht="24" customHeight="1">
      <c r="A347" s="85">
        <v>328</v>
      </c>
      <c r="B347" s="217"/>
      <c r="C347" s="137"/>
      <c r="D347" s="137"/>
      <c r="E347" s="87"/>
      <c r="F347" s="138"/>
      <c r="G347" s="227"/>
      <c r="H347" s="188"/>
      <c r="I347" s="88"/>
      <c r="J347" s="139"/>
      <c r="K347" s="139"/>
      <c r="L347" s="86"/>
    </row>
    <row r="348" spans="1:12" ht="24" customHeight="1">
      <c r="A348" s="85">
        <v>329</v>
      </c>
      <c r="B348" s="217"/>
      <c r="C348" s="137"/>
      <c r="D348" s="137"/>
      <c r="E348" s="87"/>
      <c r="F348" s="138"/>
      <c r="G348" s="227"/>
      <c r="H348" s="188"/>
      <c r="I348" s="88"/>
      <c r="J348" s="139"/>
      <c r="K348" s="139"/>
      <c r="L348" s="86"/>
    </row>
    <row r="349" spans="1:12" ht="24" customHeight="1">
      <c r="A349" s="85">
        <v>330</v>
      </c>
      <c r="B349" s="217"/>
      <c r="C349" s="137"/>
      <c r="D349" s="137"/>
      <c r="E349" s="87"/>
      <c r="F349" s="138"/>
      <c r="G349" s="227"/>
      <c r="H349" s="188"/>
      <c r="I349" s="88"/>
      <c r="J349" s="139"/>
      <c r="K349" s="139"/>
      <c r="L349" s="86"/>
    </row>
    <row r="350" spans="1:12" ht="24" customHeight="1">
      <c r="A350" s="85">
        <v>331</v>
      </c>
      <c r="B350" s="217"/>
      <c r="C350" s="137"/>
      <c r="D350" s="137"/>
      <c r="E350" s="87"/>
      <c r="F350" s="138"/>
      <c r="G350" s="227"/>
      <c r="H350" s="188"/>
      <c r="I350" s="88"/>
      <c r="J350" s="139"/>
      <c r="K350" s="139"/>
      <c r="L350" s="86"/>
    </row>
    <row r="351" spans="1:12" ht="24" customHeight="1">
      <c r="A351" s="85">
        <v>332</v>
      </c>
      <c r="B351" s="217"/>
      <c r="C351" s="137"/>
      <c r="D351" s="137"/>
      <c r="E351" s="87"/>
      <c r="F351" s="138"/>
      <c r="G351" s="227"/>
      <c r="H351" s="188"/>
      <c r="I351" s="88"/>
      <c r="J351" s="139"/>
      <c r="K351" s="139"/>
      <c r="L351" s="86"/>
    </row>
    <row r="352" spans="1:12" ht="24" customHeight="1">
      <c r="A352" s="85">
        <v>333</v>
      </c>
      <c r="B352" s="217"/>
      <c r="C352" s="137"/>
      <c r="D352" s="137"/>
      <c r="E352" s="87"/>
      <c r="F352" s="138"/>
      <c r="G352" s="227"/>
      <c r="H352" s="188"/>
      <c r="I352" s="88"/>
      <c r="J352" s="139"/>
      <c r="K352" s="139"/>
      <c r="L352" s="86"/>
    </row>
    <row r="353" spans="1:12" ht="24" customHeight="1">
      <c r="A353" s="85">
        <v>334</v>
      </c>
      <c r="B353" s="217"/>
      <c r="C353" s="137"/>
      <c r="D353" s="137"/>
      <c r="E353" s="87"/>
      <c r="F353" s="138"/>
      <c r="G353" s="227"/>
      <c r="H353" s="188"/>
      <c r="I353" s="88"/>
      <c r="J353" s="139"/>
      <c r="K353" s="139"/>
      <c r="L353" s="86"/>
    </row>
    <row r="354" spans="1:12" ht="24" customHeight="1">
      <c r="A354" s="85">
        <v>335</v>
      </c>
      <c r="B354" s="217"/>
      <c r="C354" s="137"/>
      <c r="D354" s="137"/>
      <c r="E354" s="87"/>
      <c r="F354" s="138"/>
      <c r="G354" s="227"/>
      <c r="H354" s="188"/>
      <c r="I354" s="88"/>
      <c r="J354" s="139"/>
      <c r="K354" s="139"/>
      <c r="L354" s="86"/>
    </row>
    <row r="355" spans="1:12" ht="24" customHeight="1">
      <c r="A355" s="85">
        <v>336</v>
      </c>
      <c r="B355" s="217"/>
      <c r="C355" s="137"/>
      <c r="D355" s="137"/>
      <c r="E355" s="87"/>
      <c r="F355" s="138"/>
      <c r="G355" s="227"/>
      <c r="H355" s="188"/>
      <c r="I355" s="88"/>
      <c r="J355" s="139"/>
      <c r="K355" s="139"/>
      <c r="L355" s="86"/>
    </row>
    <row r="356" spans="1:12" ht="24" customHeight="1">
      <c r="A356" s="85">
        <v>337</v>
      </c>
      <c r="B356" s="217"/>
      <c r="C356" s="137"/>
      <c r="D356" s="137"/>
      <c r="E356" s="87"/>
      <c r="F356" s="138"/>
      <c r="G356" s="227"/>
      <c r="H356" s="188"/>
      <c r="I356" s="88"/>
      <c r="J356" s="139"/>
      <c r="K356" s="139"/>
      <c r="L356" s="86"/>
    </row>
    <row r="357" spans="1:12" ht="24" customHeight="1">
      <c r="A357" s="85">
        <v>338</v>
      </c>
      <c r="B357" s="217"/>
      <c r="C357" s="137"/>
      <c r="D357" s="137"/>
      <c r="E357" s="87"/>
      <c r="F357" s="138"/>
      <c r="G357" s="227"/>
      <c r="H357" s="188"/>
      <c r="I357" s="88"/>
      <c r="J357" s="139"/>
      <c r="K357" s="139"/>
      <c r="L357" s="86"/>
    </row>
    <row r="358" spans="1:12" ht="24" customHeight="1">
      <c r="A358" s="85">
        <v>339</v>
      </c>
      <c r="B358" s="217"/>
      <c r="C358" s="137"/>
      <c r="D358" s="137"/>
      <c r="E358" s="87"/>
      <c r="F358" s="138"/>
      <c r="G358" s="227"/>
      <c r="H358" s="188"/>
      <c r="I358" s="88"/>
      <c r="J358" s="139"/>
      <c r="K358" s="139"/>
      <c r="L358" s="86"/>
    </row>
    <row r="359" spans="1:12" ht="24" customHeight="1">
      <c r="A359" s="85">
        <v>340</v>
      </c>
      <c r="B359" s="217"/>
      <c r="C359" s="137"/>
      <c r="D359" s="137"/>
      <c r="E359" s="87"/>
      <c r="F359" s="138"/>
      <c r="G359" s="227"/>
      <c r="H359" s="188"/>
      <c r="I359" s="88"/>
      <c r="J359" s="139"/>
      <c r="K359" s="139"/>
      <c r="L359" s="86"/>
    </row>
    <row r="360" spans="1:12" ht="24" customHeight="1">
      <c r="A360" s="85">
        <v>341</v>
      </c>
      <c r="B360" s="217"/>
      <c r="C360" s="137"/>
      <c r="D360" s="137"/>
      <c r="E360" s="87"/>
      <c r="F360" s="138"/>
      <c r="G360" s="227"/>
      <c r="H360" s="188"/>
      <c r="I360" s="88"/>
      <c r="J360" s="139"/>
      <c r="K360" s="139"/>
      <c r="L360" s="86"/>
    </row>
    <row r="361" spans="1:12" ht="24" customHeight="1">
      <c r="A361" s="85">
        <v>342</v>
      </c>
      <c r="B361" s="217"/>
      <c r="C361" s="137"/>
      <c r="D361" s="137"/>
      <c r="E361" s="87"/>
      <c r="F361" s="138"/>
      <c r="G361" s="227"/>
      <c r="H361" s="188"/>
      <c r="I361" s="88"/>
      <c r="J361" s="139"/>
      <c r="K361" s="139"/>
      <c r="L361" s="86"/>
    </row>
    <row r="362" spans="1:12" ht="24" customHeight="1">
      <c r="A362" s="85">
        <v>343</v>
      </c>
      <c r="B362" s="217"/>
      <c r="C362" s="137"/>
      <c r="D362" s="137"/>
      <c r="E362" s="87"/>
      <c r="F362" s="138"/>
      <c r="G362" s="227"/>
      <c r="H362" s="188"/>
      <c r="I362" s="88"/>
      <c r="J362" s="139"/>
      <c r="K362" s="139"/>
      <c r="L362" s="86"/>
    </row>
    <row r="363" spans="1:12" ht="24" customHeight="1">
      <c r="A363" s="85">
        <v>344</v>
      </c>
      <c r="B363" s="217"/>
      <c r="C363" s="137"/>
      <c r="D363" s="137"/>
      <c r="E363" s="87"/>
      <c r="F363" s="138"/>
      <c r="G363" s="227"/>
      <c r="H363" s="188"/>
      <c r="I363" s="88"/>
      <c r="J363" s="139"/>
      <c r="K363" s="139"/>
      <c r="L363" s="86"/>
    </row>
    <row r="364" spans="1:12" ht="24" customHeight="1">
      <c r="A364" s="85">
        <v>345</v>
      </c>
      <c r="B364" s="217"/>
      <c r="C364" s="137"/>
      <c r="D364" s="137"/>
      <c r="E364" s="87"/>
      <c r="F364" s="138"/>
      <c r="G364" s="227"/>
      <c r="H364" s="188"/>
      <c r="I364" s="88"/>
      <c r="J364" s="139"/>
      <c r="K364" s="139"/>
      <c r="L364" s="86"/>
    </row>
    <row r="365" spans="1:12" ht="24" customHeight="1">
      <c r="A365" s="85">
        <v>346</v>
      </c>
      <c r="B365" s="217"/>
      <c r="C365" s="137"/>
      <c r="D365" s="137"/>
      <c r="E365" s="87"/>
      <c r="F365" s="138"/>
      <c r="G365" s="227"/>
      <c r="H365" s="188"/>
      <c r="I365" s="88"/>
      <c r="J365" s="139"/>
      <c r="K365" s="139"/>
      <c r="L365" s="86"/>
    </row>
    <row r="366" spans="1:12" ht="24" customHeight="1">
      <c r="A366" s="85">
        <v>347</v>
      </c>
      <c r="B366" s="217"/>
      <c r="C366" s="137"/>
      <c r="D366" s="137"/>
      <c r="E366" s="87"/>
      <c r="F366" s="138"/>
      <c r="G366" s="227"/>
      <c r="H366" s="188"/>
      <c r="I366" s="88"/>
      <c r="J366" s="139"/>
      <c r="K366" s="139"/>
      <c r="L366" s="86"/>
    </row>
    <row r="367" spans="1:12" ht="24" customHeight="1">
      <c r="A367" s="85">
        <v>348</v>
      </c>
      <c r="B367" s="217"/>
      <c r="C367" s="137"/>
      <c r="D367" s="137"/>
      <c r="E367" s="87"/>
      <c r="F367" s="138"/>
      <c r="G367" s="227"/>
      <c r="H367" s="188"/>
      <c r="I367" s="88"/>
      <c r="J367" s="139"/>
      <c r="K367" s="139"/>
      <c r="L367" s="86"/>
    </row>
    <row r="368" spans="1:12" ht="24" customHeight="1">
      <c r="A368" s="85">
        <v>349</v>
      </c>
      <c r="B368" s="217"/>
      <c r="C368" s="137"/>
      <c r="D368" s="137"/>
      <c r="E368" s="87"/>
      <c r="F368" s="138"/>
      <c r="G368" s="227"/>
      <c r="H368" s="188"/>
      <c r="I368" s="88"/>
      <c r="J368" s="139"/>
      <c r="K368" s="139"/>
      <c r="L368" s="86"/>
    </row>
    <row r="369" spans="1:12" ht="24" customHeight="1">
      <c r="A369" s="85">
        <v>350</v>
      </c>
      <c r="B369" s="217"/>
      <c r="C369" s="137"/>
      <c r="D369" s="137"/>
      <c r="E369" s="87"/>
      <c r="F369" s="138"/>
      <c r="G369" s="227"/>
      <c r="H369" s="188"/>
      <c r="I369" s="88"/>
      <c r="J369" s="139"/>
      <c r="K369" s="139"/>
      <c r="L369" s="86"/>
    </row>
    <row r="370" spans="1:12" ht="24" customHeight="1">
      <c r="A370" s="85">
        <v>351</v>
      </c>
      <c r="B370" s="217"/>
      <c r="C370" s="137"/>
      <c r="D370" s="137"/>
      <c r="E370" s="87"/>
      <c r="F370" s="138"/>
      <c r="G370" s="227"/>
      <c r="H370" s="188"/>
      <c r="I370" s="88"/>
      <c r="J370" s="139"/>
      <c r="K370" s="139"/>
      <c r="L370" s="86"/>
    </row>
    <row r="371" spans="1:12" ht="24" customHeight="1">
      <c r="A371" s="85">
        <v>352</v>
      </c>
      <c r="B371" s="217"/>
      <c r="C371" s="137"/>
      <c r="D371" s="137"/>
      <c r="E371" s="87"/>
      <c r="F371" s="138"/>
      <c r="G371" s="227"/>
      <c r="H371" s="188"/>
      <c r="I371" s="88"/>
      <c r="J371" s="139"/>
      <c r="K371" s="139"/>
      <c r="L371" s="86"/>
    </row>
    <row r="372" spans="1:12" ht="24" customHeight="1">
      <c r="A372" s="85">
        <v>353</v>
      </c>
      <c r="B372" s="217"/>
      <c r="C372" s="137"/>
      <c r="D372" s="137"/>
      <c r="E372" s="87"/>
      <c r="F372" s="138"/>
      <c r="G372" s="227"/>
      <c r="H372" s="188"/>
      <c r="I372" s="88"/>
      <c r="J372" s="139"/>
      <c r="K372" s="139"/>
      <c r="L372" s="86"/>
    </row>
    <row r="373" spans="1:12" ht="24" customHeight="1">
      <c r="A373" s="85">
        <v>354</v>
      </c>
      <c r="B373" s="217"/>
      <c r="C373" s="137"/>
      <c r="D373" s="137"/>
      <c r="E373" s="87"/>
      <c r="F373" s="138"/>
      <c r="G373" s="227"/>
      <c r="H373" s="188"/>
      <c r="I373" s="88"/>
      <c r="J373" s="139"/>
      <c r="K373" s="139"/>
      <c r="L373" s="86"/>
    </row>
    <row r="374" spans="1:12" ht="24" customHeight="1">
      <c r="A374" s="85">
        <v>355</v>
      </c>
      <c r="B374" s="217"/>
      <c r="C374" s="137"/>
      <c r="D374" s="137"/>
      <c r="E374" s="87"/>
      <c r="F374" s="138"/>
      <c r="G374" s="227"/>
      <c r="H374" s="188"/>
      <c r="I374" s="88"/>
      <c r="J374" s="139"/>
      <c r="K374" s="139"/>
      <c r="L374" s="86"/>
    </row>
    <row r="375" spans="1:12" ht="24" customHeight="1">
      <c r="A375" s="85">
        <v>356</v>
      </c>
      <c r="B375" s="217"/>
      <c r="C375" s="137"/>
      <c r="D375" s="137"/>
      <c r="E375" s="87"/>
      <c r="F375" s="138"/>
      <c r="G375" s="227"/>
      <c r="H375" s="188"/>
      <c r="I375" s="88"/>
      <c r="J375" s="139"/>
      <c r="K375" s="139"/>
      <c r="L375" s="86"/>
    </row>
    <row r="376" spans="1:12" ht="24" customHeight="1">
      <c r="A376" s="85">
        <v>357</v>
      </c>
      <c r="B376" s="217"/>
      <c r="C376" s="137"/>
      <c r="D376" s="137"/>
      <c r="E376" s="87"/>
      <c r="F376" s="138"/>
      <c r="G376" s="227"/>
      <c r="H376" s="188"/>
      <c r="I376" s="88"/>
      <c r="J376" s="139"/>
      <c r="K376" s="139"/>
      <c r="L376" s="86"/>
    </row>
    <row r="377" spans="1:12" ht="24" customHeight="1">
      <c r="A377" s="85">
        <v>358</v>
      </c>
      <c r="B377" s="217"/>
      <c r="C377" s="137"/>
      <c r="D377" s="137"/>
      <c r="E377" s="87"/>
      <c r="F377" s="138"/>
      <c r="G377" s="227"/>
      <c r="H377" s="188"/>
      <c r="I377" s="88"/>
      <c r="J377" s="139"/>
      <c r="K377" s="139"/>
      <c r="L377" s="86"/>
    </row>
    <row r="378" spans="1:12" ht="24" customHeight="1">
      <c r="A378" s="85">
        <v>359</v>
      </c>
      <c r="B378" s="217"/>
      <c r="C378" s="137"/>
      <c r="D378" s="137"/>
      <c r="E378" s="87"/>
      <c r="F378" s="138"/>
      <c r="G378" s="227"/>
      <c r="H378" s="188"/>
      <c r="I378" s="88"/>
      <c r="J378" s="139"/>
      <c r="K378" s="139"/>
      <c r="L378" s="86"/>
    </row>
    <row r="379" spans="1:12" ht="24" customHeight="1">
      <c r="A379" s="85">
        <v>360</v>
      </c>
      <c r="B379" s="217"/>
      <c r="C379" s="137"/>
      <c r="D379" s="137"/>
      <c r="E379" s="87"/>
      <c r="F379" s="138"/>
      <c r="G379" s="227"/>
      <c r="H379" s="188"/>
      <c r="I379" s="88"/>
      <c r="J379" s="139"/>
      <c r="K379" s="139"/>
      <c r="L379" s="86"/>
    </row>
    <row r="380" spans="1:12" ht="24" customHeight="1">
      <c r="A380" s="85">
        <v>361</v>
      </c>
      <c r="B380" s="217"/>
      <c r="C380" s="137"/>
      <c r="D380" s="137"/>
      <c r="E380" s="87"/>
      <c r="F380" s="138"/>
      <c r="G380" s="227"/>
      <c r="H380" s="188"/>
      <c r="I380" s="88"/>
      <c r="J380" s="139"/>
      <c r="K380" s="139"/>
      <c r="L380" s="86"/>
    </row>
    <row r="381" spans="1:12" ht="24" customHeight="1">
      <c r="A381" s="85">
        <v>362</v>
      </c>
      <c r="B381" s="217"/>
      <c r="C381" s="137"/>
      <c r="D381" s="137"/>
      <c r="E381" s="87"/>
      <c r="F381" s="138"/>
      <c r="G381" s="227"/>
      <c r="H381" s="188"/>
      <c r="I381" s="88"/>
      <c r="J381" s="139"/>
      <c r="K381" s="139"/>
      <c r="L381" s="86"/>
    </row>
    <row r="382" spans="1:12" ht="24" customHeight="1">
      <c r="A382" s="85">
        <v>363</v>
      </c>
      <c r="B382" s="217"/>
      <c r="C382" s="137"/>
      <c r="D382" s="137"/>
      <c r="E382" s="87"/>
      <c r="F382" s="138"/>
      <c r="G382" s="227"/>
      <c r="H382" s="188"/>
      <c r="I382" s="88"/>
      <c r="J382" s="139"/>
      <c r="K382" s="139"/>
      <c r="L382" s="86"/>
    </row>
    <row r="383" spans="1:12" ht="24" customHeight="1">
      <c r="A383" s="85">
        <v>364</v>
      </c>
      <c r="B383" s="217"/>
      <c r="C383" s="137"/>
      <c r="D383" s="137"/>
      <c r="E383" s="207"/>
      <c r="F383" s="138"/>
      <c r="G383" s="227"/>
      <c r="H383" s="188"/>
      <c r="I383" s="88"/>
      <c r="J383" s="139"/>
      <c r="K383" s="139"/>
      <c r="L383" s="86"/>
    </row>
    <row r="384" spans="1:12" ht="24" customHeight="1">
      <c r="A384" s="85">
        <v>365</v>
      </c>
      <c r="B384" s="217"/>
      <c r="C384" s="137"/>
      <c r="D384" s="137"/>
      <c r="E384" s="87"/>
      <c r="F384" s="138"/>
      <c r="G384" s="227"/>
      <c r="H384" s="188"/>
      <c r="I384" s="88"/>
      <c r="J384" s="139"/>
      <c r="K384" s="139"/>
      <c r="L384" s="86"/>
    </row>
    <row r="385" spans="1:12" ht="24" customHeight="1">
      <c r="A385" s="85">
        <v>366</v>
      </c>
      <c r="B385" s="217"/>
      <c r="C385" s="137"/>
      <c r="D385" s="137"/>
      <c r="E385" s="87"/>
      <c r="F385" s="138"/>
      <c r="G385" s="227"/>
      <c r="H385" s="188"/>
      <c r="I385" s="88"/>
      <c r="J385" s="139"/>
      <c r="K385" s="139"/>
      <c r="L385" s="86"/>
    </row>
    <row r="386" spans="1:12" ht="24" customHeight="1">
      <c r="A386" s="85">
        <v>367</v>
      </c>
      <c r="B386" s="217"/>
      <c r="C386" s="137"/>
      <c r="D386" s="137"/>
      <c r="E386" s="87"/>
      <c r="F386" s="138"/>
      <c r="G386" s="227"/>
      <c r="H386" s="188"/>
      <c r="I386" s="88"/>
      <c r="J386" s="139"/>
      <c r="K386" s="139"/>
      <c r="L386" s="86"/>
    </row>
    <row r="387" spans="1:12" ht="24" customHeight="1">
      <c r="A387" s="85">
        <v>368</v>
      </c>
      <c r="B387" s="217"/>
      <c r="C387" s="137"/>
      <c r="D387" s="137"/>
      <c r="E387" s="87"/>
      <c r="F387" s="138"/>
      <c r="G387" s="227"/>
      <c r="H387" s="188"/>
      <c r="I387" s="88"/>
      <c r="J387" s="139"/>
      <c r="K387" s="139"/>
      <c r="L387" s="86"/>
    </row>
    <row r="388" spans="1:12" ht="24" customHeight="1">
      <c r="A388" s="85">
        <v>369</v>
      </c>
      <c r="B388" s="217"/>
      <c r="C388" s="137"/>
      <c r="D388" s="137"/>
      <c r="E388" s="87"/>
      <c r="F388" s="138"/>
      <c r="G388" s="227"/>
      <c r="H388" s="188"/>
      <c r="I388" s="88"/>
      <c r="J388" s="139"/>
      <c r="K388" s="139"/>
      <c r="L388" s="86"/>
    </row>
    <row r="389" spans="1:12" ht="24" customHeight="1">
      <c r="A389" s="85">
        <v>370</v>
      </c>
      <c r="B389" s="217"/>
      <c r="C389" s="137"/>
      <c r="D389" s="137"/>
      <c r="E389" s="87"/>
      <c r="F389" s="138"/>
      <c r="G389" s="227"/>
      <c r="H389" s="188"/>
      <c r="I389" s="88"/>
      <c r="J389" s="139"/>
      <c r="K389" s="139"/>
      <c r="L389" s="86"/>
    </row>
    <row r="390" spans="1:12" ht="24" customHeight="1">
      <c r="A390" s="85">
        <v>371</v>
      </c>
      <c r="B390" s="217"/>
      <c r="C390" s="137"/>
      <c r="D390" s="137"/>
      <c r="E390" s="87"/>
      <c r="F390" s="138"/>
      <c r="G390" s="227"/>
      <c r="H390" s="188"/>
      <c r="I390" s="88"/>
      <c r="J390" s="139"/>
      <c r="K390" s="139"/>
      <c r="L390" s="86"/>
    </row>
    <row r="391" spans="1:12" ht="24" customHeight="1">
      <c r="A391" s="85">
        <v>372</v>
      </c>
      <c r="B391" s="217"/>
      <c r="C391" s="137"/>
      <c r="D391" s="137"/>
      <c r="E391" s="87"/>
      <c r="F391" s="138"/>
      <c r="G391" s="227"/>
      <c r="H391" s="188"/>
      <c r="I391" s="88"/>
      <c r="J391" s="139"/>
      <c r="K391" s="139"/>
      <c r="L391" s="86"/>
    </row>
    <row r="392" spans="1:12" ht="24" customHeight="1">
      <c r="A392" s="85">
        <v>373</v>
      </c>
      <c r="B392" s="217"/>
      <c r="C392" s="137"/>
      <c r="D392" s="137"/>
      <c r="E392" s="87"/>
      <c r="F392" s="138"/>
      <c r="G392" s="227"/>
      <c r="H392" s="188"/>
      <c r="I392" s="88"/>
      <c r="J392" s="139"/>
      <c r="K392" s="139"/>
      <c r="L392" s="86"/>
    </row>
    <row r="393" spans="1:12" ht="24" customHeight="1">
      <c r="A393" s="85">
        <v>374</v>
      </c>
      <c r="B393" s="217"/>
      <c r="C393" s="137"/>
      <c r="D393" s="137"/>
      <c r="E393" s="87"/>
      <c r="F393" s="138"/>
      <c r="G393" s="227"/>
      <c r="H393" s="188"/>
      <c r="I393" s="88"/>
      <c r="J393" s="139"/>
      <c r="K393" s="139"/>
      <c r="L393" s="86"/>
    </row>
    <row r="394" spans="1:12" ht="24" customHeight="1">
      <c r="A394" s="85">
        <v>375</v>
      </c>
      <c r="B394" s="217"/>
      <c r="C394" s="137"/>
      <c r="D394" s="137"/>
      <c r="E394" s="87"/>
      <c r="F394" s="138"/>
      <c r="G394" s="227"/>
      <c r="H394" s="188"/>
      <c r="I394" s="88"/>
      <c r="J394" s="139"/>
      <c r="K394" s="139"/>
      <c r="L394" s="86"/>
    </row>
    <row r="395" spans="1:12" ht="24" customHeight="1">
      <c r="A395" s="85">
        <v>376</v>
      </c>
      <c r="B395" s="217"/>
      <c r="C395" s="137"/>
      <c r="D395" s="137"/>
      <c r="E395" s="87"/>
      <c r="F395" s="138"/>
      <c r="G395" s="227"/>
      <c r="H395" s="188"/>
      <c r="I395" s="88"/>
      <c r="J395" s="139"/>
      <c r="K395" s="139"/>
      <c r="L395" s="86"/>
    </row>
    <row r="396" spans="1:12" ht="24" customHeight="1">
      <c r="A396" s="85">
        <v>377</v>
      </c>
      <c r="B396" s="217"/>
      <c r="C396" s="137"/>
      <c r="D396" s="137"/>
      <c r="E396" s="87"/>
      <c r="F396" s="138"/>
      <c r="G396" s="227"/>
      <c r="H396" s="188"/>
      <c r="I396" s="88"/>
      <c r="J396" s="139"/>
      <c r="K396" s="139"/>
      <c r="L396" s="86"/>
    </row>
    <row r="397" spans="1:12" ht="24" customHeight="1">
      <c r="A397" s="85">
        <v>378</v>
      </c>
      <c r="B397" s="217"/>
      <c r="C397" s="137"/>
      <c r="D397" s="137"/>
      <c r="E397" s="87"/>
      <c r="F397" s="138"/>
      <c r="G397" s="227"/>
      <c r="H397" s="188"/>
      <c r="I397" s="88"/>
      <c r="J397" s="139"/>
      <c r="K397" s="139"/>
      <c r="L397" s="86"/>
    </row>
    <row r="398" spans="1:12" ht="24" customHeight="1">
      <c r="A398" s="85">
        <v>379</v>
      </c>
      <c r="B398" s="217"/>
      <c r="C398" s="137"/>
      <c r="D398" s="137"/>
      <c r="E398" s="87"/>
      <c r="F398" s="138"/>
      <c r="G398" s="227"/>
      <c r="H398" s="188"/>
      <c r="I398" s="88"/>
      <c r="J398" s="139"/>
      <c r="K398" s="139"/>
      <c r="L398" s="86"/>
    </row>
    <row r="399" spans="1:12" ht="24" customHeight="1">
      <c r="A399" s="85">
        <v>380</v>
      </c>
      <c r="B399" s="217"/>
      <c r="C399" s="137"/>
      <c r="D399" s="137"/>
      <c r="E399" s="87"/>
      <c r="F399" s="138"/>
      <c r="G399" s="227"/>
      <c r="H399" s="188"/>
      <c r="I399" s="88"/>
      <c r="J399" s="139"/>
      <c r="K399" s="139"/>
      <c r="L399" s="86"/>
    </row>
    <row r="400" spans="1:12" ht="24" customHeight="1">
      <c r="A400" s="85">
        <v>381</v>
      </c>
      <c r="B400" s="217"/>
      <c r="C400" s="137"/>
      <c r="D400" s="137"/>
      <c r="E400" s="87"/>
      <c r="F400" s="138"/>
      <c r="G400" s="227"/>
      <c r="H400" s="188"/>
      <c r="I400" s="88"/>
      <c r="J400" s="139"/>
      <c r="K400" s="139"/>
      <c r="L400" s="86"/>
    </row>
    <row r="401" spans="1:12" ht="24" customHeight="1">
      <c r="A401" s="85">
        <v>382</v>
      </c>
      <c r="B401" s="217"/>
      <c r="C401" s="137"/>
      <c r="D401" s="137"/>
      <c r="E401" s="87"/>
      <c r="F401" s="138"/>
      <c r="G401" s="227"/>
      <c r="H401" s="188"/>
      <c r="I401" s="88"/>
      <c r="J401" s="139"/>
      <c r="K401" s="139"/>
      <c r="L401" s="86"/>
    </row>
    <row r="402" spans="1:12" ht="24" customHeight="1">
      <c r="A402" s="85">
        <v>383</v>
      </c>
      <c r="B402" s="217"/>
      <c r="C402" s="137"/>
      <c r="D402" s="137"/>
      <c r="E402" s="87"/>
      <c r="F402" s="138"/>
      <c r="G402" s="227"/>
      <c r="H402" s="188"/>
      <c r="I402" s="88"/>
      <c r="J402" s="139"/>
      <c r="K402" s="139"/>
      <c r="L402" s="86"/>
    </row>
    <row r="403" spans="1:12" ht="24" customHeight="1">
      <c r="A403" s="85">
        <v>384</v>
      </c>
      <c r="B403" s="217"/>
      <c r="C403" s="137"/>
      <c r="D403" s="137"/>
      <c r="E403" s="87"/>
      <c r="F403" s="138"/>
      <c r="G403" s="227"/>
      <c r="H403" s="188"/>
      <c r="I403" s="88"/>
      <c r="J403" s="139"/>
      <c r="K403" s="139"/>
      <c r="L403" s="86"/>
    </row>
    <row r="404" spans="1:12" ht="24" customHeight="1">
      <c r="A404" s="85">
        <v>385</v>
      </c>
      <c r="B404" s="217"/>
      <c r="C404" s="137"/>
      <c r="D404" s="137"/>
      <c r="E404" s="87"/>
      <c r="F404" s="138"/>
      <c r="G404" s="227"/>
      <c r="H404" s="188"/>
      <c r="I404" s="88"/>
      <c r="J404" s="139"/>
      <c r="K404" s="139"/>
      <c r="L404" s="86"/>
    </row>
    <row r="405" spans="1:12" ht="24" customHeight="1">
      <c r="A405" s="85">
        <v>386</v>
      </c>
      <c r="B405" s="217"/>
      <c r="C405" s="137"/>
      <c r="D405" s="137"/>
      <c r="E405" s="87"/>
      <c r="F405" s="138"/>
      <c r="G405" s="227"/>
      <c r="H405" s="188"/>
      <c r="I405" s="88"/>
      <c r="J405" s="139"/>
      <c r="K405" s="139"/>
      <c r="L405" s="86"/>
    </row>
    <row r="406" spans="1:12" ht="24" customHeight="1">
      <c r="A406" s="85">
        <v>387</v>
      </c>
      <c r="B406" s="217"/>
      <c r="C406" s="137"/>
      <c r="D406" s="137"/>
      <c r="E406" s="87"/>
      <c r="F406" s="138"/>
      <c r="G406" s="227"/>
      <c r="H406" s="188"/>
      <c r="I406" s="88"/>
      <c r="J406" s="139"/>
      <c r="K406" s="139"/>
      <c r="L406" s="86"/>
    </row>
    <row r="407" spans="1:12" ht="24" customHeight="1">
      <c r="A407" s="85">
        <v>388</v>
      </c>
      <c r="B407" s="217"/>
      <c r="C407" s="137"/>
      <c r="D407" s="137"/>
      <c r="E407" s="87"/>
      <c r="F407" s="138"/>
      <c r="G407" s="227"/>
      <c r="H407" s="188"/>
      <c r="I407" s="88"/>
      <c r="J407" s="139"/>
      <c r="K407" s="139"/>
      <c r="L407" s="86"/>
    </row>
    <row r="408" spans="1:12" ht="24" customHeight="1">
      <c r="A408" s="85">
        <v>389</v>
      </c>
      <c r="B408" s="217"/>
      <c r="C408" s="137"/>
      <c r="D408" s="137"/>
      <c r="E408" s="87"/>
      <c r="F408" s="138"/>
      <c r="G408" s="227"/>
      <c r="H408" s="188"/>
      <c r="I408" s="88"/>
      <c r="J408" s="139"/>
      <c r="K408" s="139"/>
      <c r="L408" s="86"/>
    </row>
    <row r="409" spans="1:12" ht="24" customHeight="1">
      <c r="A409" s="85">
        <v>390</v>
      </c>
      <c r="B409" s="217"/>
      <c r="C409" s="137"/>
      <c r="D409" s="137"/>
      <c r="E409" s="87"/>
      <c r="F409" s="138"/>
      <c r="G409" s="227"/>
      <c r="H409" s="188"/>
      <c r="I409" s="88"/>
      <c r="J409" s="139"/>
      <c r="K409" s="139"/>
      <c r="L409" s="86"/>
    </row>
    <row r="410" spans="1:12" ht="24" customHeight="1">
      <c r="A410" s="85">
        <v>391</v>
      </c>
      <c r="B410" s="217"/>
      <c r="C410" s="137"/>
      <c r="D410" s="137"/>
      <c r="E410" s="87"/>
      <c r="F410" s="138"/>
      <c r="G410" s="227"/>
      <c r="H410" s="188"/>
      <c r="I410" s="88"/>
      <c r="J410" s="139"/>
      <c r="K410" s="139"/>
      <c r="L410" s="86"/>
    </row>
    <row r="411" spans="1:12" ht="24" customHeight="1">
      <c r="A411" s="85">
        <v>392</v>
      </c>
      <c r="B411" s="217"/>
      <c r="C411" s="137"/>
      <c r="D411" s="137"/>
      <c r="E411" s="87"/>
      <c r="F411" s="138"/>
      <c r="G411" s="227"/>
      <c r="H411" s="188"/>
      <c r="I411" s="88"/>
      <c r="J411" s="139"/>
      <c r="K411" s="139"/>
      <c r="L411" s="86"/>
    </row>
    <row r="412" spans="1:12" ht="24" customHeight="1">
      <c r="A412" s="85">
        <v>393</v>
      </c>
      <c r="B412" s="217"/>
      <c r="C412" s="137"/>
      <c r="D412" s="137"/>
      <c r="E412" s="87"/>
      <c r="F412" s="138"/>
      <c r="G412" s="227"/>
      <c r="H412" s="188"/>
      <c r="I412" s="88"/>
      <c r="J412" s="139"/>
      <c r="K412" s="139"/>
      <c r="L412" s="86"/>
    </row>
    <row r="413" spans="1:12" ht="24" customHeight="1">
      <c r="A413" s="85">
        <v>394</v>
      </c>
      <c r="B413" s="217"/>
      <c r="C413" s="137"/>
      <c r="D413" s="137"/>
      <c r="E413" s="87"/>
      <c r="F413" s="138"/>
      <c r="G413" s="227"/>
      <c r="H413" s="188"/>
      <c r="I413" s="88"/>
      <c r="J413" s="139"/>
      <c r="K413" s="139"/>
      <c r="L413" s="86"/>
    </row>
    <row r="414" spans="1:12" ht="24" customHeight="1">
      <c r="A414" s="85">
        <v>395</v>
      </c>
      <c r="B414" s="217"/>
      <c r="C414" s="137"/>
      <c r="D414" s="137"/>
      <c r="E414" s="87"/>
      <c r="F414" s="138"/>
      <c r="G414" s="227"/>
      <c r="H414" s="188"/>
      <c r="I414" s="88"/>
      <c r="J414" s="139"/>
      <c r="K414" s="139"/>
      <c r="L414" s="86"/>
    </row>
    <row r="415" spans="1:12" ht="24" customHeight="1">
      <c r="A415" s="85">
        <v>396</v>
      </c>
      <c r="B415" s="217"/>
      <c r="C415" s="137"/>
      <c r="D415" s="137"/>
      <c r="E415" s="87"/>
      <c r="F415" s="138"/>
      <c r="G415" s="227"/>
      <c r="H415" s="188"/>
      <c r="I415" s="88"/>
      <c r="J415" s="139"/>
      <c r="K415" s="139"/>
      <c r="L415" s="86"/>
    </row>
    <row r="416" spans="1:12" ht="24" customHeight="1">
      <c r="A416" s="85">
        <v>397</v>
      </c>
      <c r="B416" s="217"/>
      <c r="C416" s="137"/>
      <c r="D416" s="137"/>
      <c r="E416" s="87"/>
      <c r="F416" s="138"/>
      <c r="G416" s="227"/>
      <c r="H416" s="188"/>
      <c r="I416" s="88"/>
      <c r="J416" s="139"/>
      <c r="K416" s="139"/>
      <c r="L416" s="86"/>
    </row>
    <row r="417" spans="1:12" ht="24" customHeight="1">
      <c r="A417" s="85">
        <v>398</v>
      </c>
      <c r="B417" s="217"/>
      <c r="C417" s="137"/>
      <c r="D417" s="137"/>
      <c r="E417" s="87"/>
      <c r="F417" s="138"/>
      <c r="G417" s="227"/>
      <c r="H417" s="188"/>
      <c r="I417" s="88"/>
      <c r="J417" s="139"/>
      <c r="K417" s="139"/>
      <c r="L417" s="86"/>
    </row>
    <row r="418" spans="1:12" ht="24" customHeight="1">
      <c r="A418" s="85">
        <v>399</v>
      </c>
      <c r="B418" s="217"/>
      <c r="C418" s="137"/>
      <c r="D418" s="137"/>
      <c r="E418" s="87"/>
      <c r="F418" s="138"/>
      <c r="G418" s="227"/>
      <c r="H418" s="188"/>
      <c r="I418" s="88"/>
      <c r="J418" s="139"/>
      <c r="K418" s="139"/>
      <c r="L418" s="86"/>
    </row>
    <row r="419" spans="1:12" ht="24" customHeight="1">
      <c r="A419" s="85">
        <v>400</v>
      </c>
      <c r="B419" s="217"/>
      <c r="C419" s="137"/>
      <c r="D419" s="137"/>
      <c r="E419" s="87"/>
      <c r="F419" s="138"/>
      <c r="G419" s="227"/>
      <c r="H419" s="188"/>
      <c r="I419" s="88"/>
      <c r="J419" s="139"/>
      <c r="K419" s="139"/>
      <c r="L419" s="86"/>
    </row>
    <row r="420" spans="1:12" ht="24" customHeight="1">
      <c r="A420" s="85">
        <v>401</v>
      </c>
      <c r="B420" s="217"/>
      <c r="C420" s="137"/>
      <c r="D420" s="137"/>
      <c r="E420" s="87"/>
      <c r="F420" s="138"/>
      <c r="G420" s="227"/>
      <c r="H420" s="188"/>
      <c r="I420" s="88"/>
      <c r="J420" s="139"/>
      <c r="K420" s="139"/>
      <c r="L420" s="86"/>
    </row>
    <row r="421" spans="1:12" ht="24" customHeight="1">
      <c r="A421" s="85">
        <v>402</v>
      </c>
      <c r="B421" s="217"/>
      <c r="C421" s="137"/>
      <c r="D421" s="137"/>
      <c r="E421" s="87"/>
      <c r="F421" s="138"/>
      <c r="G421" s="227"/>
      <c r="H421" s="188"/>
      <c r="I421" s="88"/>
      <c r="J421" s="139"/>
      <c r="K421" s="139"/>
      <c r="L421" s="86"/>
    </row>
    <row r="422" spans="1:12" ht="24" customHeight="1">
      <c r="A422" s="85">
        <v>403</v>
      </c>
      <c r="B422" s="217"/>
      <c r="C422" s="137"/>
      <c r="D422" s="137"/>
      <c r="E422" s="87"/>
      <c r="F422" s="138"/>
      <c r="G422" s="227"/>
      <c r="H422" s="188"/>
      <c r="I422" s="88"/>
      <c r="J422" s="139"/>
      <c r="K422" s="139"/>
      <c r="L422" s="86"/>
    </row>
    <row r="423" spans="1:12" ht="24" customHeight="1">
      <c r="A423" s="85">
        <v>404</v>
      </c>
      <c r="B423" s="217"/>
      <c r="C423" s="137"/>
      <c r="D423" s="137"/>
      <c r="E423" s="87"/>
      <c r="F423" s="138"/>
      <c r="G423" s="227"/>
      <c r="H423" s="188"/>
      <c r="I423" s="88"/>
      <c r="J423" s="139"/>
      <c r="K423" s="139"/>
      <c r="L423" s="86"/>
    </row>
    <row r="424" spans="1:12" ht="24" customHeight="1">
      <c r="A424" s="85">
        <v>405</v>
      </c>
      <c r="B424" s="217"/>
      <c r="C424" s="137"/>
      <c r="D424" s="137"/>
      <c r="E424" s="87"/>
      <c r="F424" s="138"/>
      <c r="G424" s="227"/>
      <c r="H424" s="188"/>
      <c r="I424" s="88"/>
      <c r="J424" s="139"/>
      <c r="K424" s="139"/>
      <c r="L424" s="86"/>
    </row>
    <row r="425" spans="1:12" ht="24" customHeight="1">
      <c r="A425" s="85">
        <v>406</v>
      </c>
      <c r="B425" s="217"/>
      <c r="C425" s="137"/>
      <c r="D425" s="137"/>
      <c r="E425" s="87"/>
      <c r="F425" s="138"/>
      <c r="G425" s="227"/>
      <c r="H425" s="188"/>
      <c r="I425" s="88"/>
      <c r="J425" s="139"/>
      <c r="K425" s="139"/>
      <c r="L425" s="86"/>
    </row>
    <row r="426" spans="1:12" ht="24" customHeight="1">
      <c r="A426" s="85">
        <v>407</v>
      </c>
      <c r="B426" s="217"/>
      <c r="C426" s="137"/>
      <c r="D426" s="137"/>
      <c r="E426" s="87"/>
      <c r="F426" s="138"/>
      <c r="G426" s="227"/>
      <c r="H426" s="188"/>
      <c r="I426" s="88"/>
      <c r="J426" s="139"/>
      <c r="K426" s="139"/>
      <c r="L426" s="86"/>
    </row>
    <row r="427" spans="1:12" ht="24" customHeight="1">
      <c r="A427" s="85">
        <v>408</v>
      </c>
      <c r="B427" s="217"/>
      <c r="C427" s="137"/>
      <c r="D427" s="137"/>
      <c r="E427" s="87"/>
      <c r="F427" s="138"/>
      <c r="G427" s="227"/>
      <c r="H427" s="188"/>
      <c r="I427" s="88"/>
      <c r="J427" s="139"/>
      <c r="K427" s="139"/>
      <c r="L427" s="86"/>
    </row>
    <row r="428" spans="1:12" ht="24" customHeight="1">
      <c r="A428" s="85">
        <v>409</v>
      </c>
      <c r="B428" s="217"/>
      <c r="C428" s="137"/>
      <c r="D428" s="137"/>
      <c r="E428" s="87"/>
      <c r="F428" s="138"/>
      <c r="G428" s="227"/>
      <c r="H428" s="188"/>
      <c r="I428" s="88"/>
      <c r="J428" s="139"/>
      <c r="K428" s="139"/>
      <c r="L428" s="86"/>
    </row>
    <row r="429" spans="1:12" ht="24" customHeight="1">
      <c r="A429" s="85">
        <v>410</v>
      </c>
      <c r="B429" s="217"/>
      <c r="C429" s="137"/>
      <c r="D429" s="137"/>
      <c r="E429" s="87"/>
      <c r="F429" s="138"/>
      <c r="G429" s="227"/>
      <c r="H429" s="188"/>
      <c r="I429" s="88"/>
      <c r="J429" s="139"/>
      <c r="K429" s="139"/>
      <c r="L429" s="86"/>
    </row>
    <row r="430" spans="1:12" ht="24" customHeight="1">
      <c r="A430" s="85">
        <v>411</v>
      </c>
      <c r="B430" s="217"/>
      <c r="C430" s="137"/>
      <c r="D430" s="137"/>
      <c r="E430" s="87"/>
      <c r="F430" s="138"/>
      <c r="G430" s="227"/>
      <c r="H430" s="188"/>
      <c r="I430" s="88"/>
      <c r="J430" s="139"/>
      <c r="K430" s="139"/>
      <c r="L430" s="86"/>
    </row>
    <row r="431" spans="1:12" ht="24" customHeight="1">
      <c r="A431" s="85">
        <v>412</v>
      </c>
      <c r="B431" s="217"/>
      <c r="C431" s="137"/>
      <c r="D431" s="137"/>
      <c r="E431" s="87"/>
      <c r="F431" s="138"/>
      <c r="G431" s="227"/>
      <c r="H431" s="188"/>
      <c r="I431" s="88"/>
      <c r="J431" s="139"/>
      <c r="K431" s="139"/>
      <c r="L431" s="86"/>
    </row>
    <row r="432" spans="1:12" ht="24" customHeight="1">
      <c r="A432" s="85">
        <v>413</v>
      </c>
      <c r="B432" s="217"/>
      <c r="C432" s="137"/>
      <c r="D432" s="137"/>
      <c r="E432" s="87"/>
      <c r="F432" s="138"/>
      <c r="G432" s="227"/>
      <c r="H432" s="188"/>
      <c r="I432" s="88"/>
      <c r="J432" s="139"/>
      <c r="K432" s="139"/>
      <c r="L432" s="86"/>
    </row>
    <row r="433" spans="1:12" ht="24" customHeight="1">
      <c r="A433" s="85">
        <v>414</v>
      </c>
      <c r="B433" s="217"/>
      <c r="C433" s="137"/>
      <c r="D433" s="137"/>
      <c r="E433" s="87"/>
      <c r="F433" s="138"/>
      <c r="G433" s="227"/>
      <c r="H433" s="188"/>
      <c r="I433" s="88"/>
      <c r="J433" s="139"/>
      <c r="K433" s="139"/>
      <c r="L433" s="86"/>
    </row>
    <row r="434" spans="1:12" ht="24" customHeight="1">
      <c r="A434" s="85">
        <v>415</v>
      </c>
      <c r="B434" s="217"/>
      <c r="C434" s="137"/>
      <c r="D434" s="137"/>
      <c r="E434" s="87"/>
      <c r="F434" s="138"/>
      <c r="G434" s="227"/>
      <c r="H434" s="188"/>
      <c r="I434" s="88"/>
      <c r="J434" s="139"/>
      <c r="K434" s="139"/>
      <c r="L434" s="86"/>
    </row>
    <row r="435" spans="1:12" ht="24" customHeight="1">
      <c r="A435" s="85">
        <v>416</v>
      </c>
      <c r="B435" s="217"/>
      <c r="C435" s="137"/>
      <c r="D435" s="137"/>
      <c r="E435" s="87"/>
      <c r="F435" s="138"/>
      <c r="G435" s="227"/>
      <c r="H435" s="188"/>
      <c r="I435" s="88"/>
      <c r="J435" s="139"/>
      <c r="K435" s="139"/>
      <c r="L435" s="86"/>
    </row>
    <row r="436" spans="1:12" ht="24" customHeight="1">
      <c r="A436" s="85">
        <v>417</v>
      </c>
      <c r="B436" s="217"/>
      <c r="C436" s="137"/>
      <c r="D436" s="137"/>
      <c r="E436" s="87"/>
      <c r="F436" s="138"/>
      <c r="G436" s="227"/>
      <c r="H436" s="188"/>
      <c r="I436" s="88"/>
      <c r="J436" s="139"/>
      <c r="K436" s="139"/>
      <c r="L436" s="86"/>
    </row>
    <row r="437" spans="1:12" ht="24" customHeight="1">
      <c r="A437" s="85">
        <v>418</v>
      </c>
      <c r="B437" s="217"/>
      <c r="C437" s="137"/>
      <c r="D437" s="137"/>
      <c r="E437" s="87"/>
      <c r="F437" s="138"/>
      <c r="G437" s="227"/>
      <c r="H437" s="188"/>
      <c r="I437" s="88"/>
      <c r="J437" s="139"/>
      <c r="K437" s="139"/>
      <c r="L437" s="86"/>
    </row>
    <row r="438" spans="1:12" ht="24" customHeight="1">
      <c r="A438" s="85">
        <v>419</v>
      </c>
      <c r="B438" s="217"/>
      <c r="C438" s="137"/>
      <c r="D438" s="137"/>
      <c r="E438" s="87"/>
      <c r="F438" s="138"/>
      <c r="G438" s="227"/>
      <c r="H438" s="188"/>
      <c r="I438" s="88"/>
      <c r="J438" s="139"/>
      <c r="K438" s="139"/>
      <c r="L438" s="86"/>
    </row>
    <row r="439" spans="1:12" ht="24" customHeight="1">
      <c r="A439" s="85">
        <v>420</v>
      </c>
      <c r="B439" s="217"/>
      <c r="C439" s="137"/>
      <c r="D439" s="137"/>
      <c r="E439" s="87"/>
      <c r="F439" s="138"/>
      <c r="G439" s="227"/>
      <c r="H439" s="188"/>
      <c r="I439" s="88"/>
      <c r="J439" s="139"/>
      <c r="K439" s="139"/>
      <c r="L439" s="86"/>
    </row>
    <row r="440" spans="1:12" ht="24" customHeight="1">
      <c r="A440" s="85">
        <v>421</v>
      </c>
      <c r="B440" s="217"/>
      <c r="C440" s="137"/>
      <c r="D440" s="137"/>
      <c r="E440" s="87"/>
      <c r="F440" s="138"/>
      <c r="G440" s="227"/>
      <c r="H440" s="188"/>
      <c r="I440" s="88"/>
      <c r="J440" s="139"/>
      <c r="K440" s="139"/>
      <c r="L440" s="86"/>
    </row>
    <row r="441" spans="1:12" ht="24" customHeight="1">
      <c r="A441" s="85">
        <v>422</v>
      </c>
      <c r="B441" s="217"/>
      <c r="C441" s="137"/>
      <c r="D441" s="137"/>
      <c r="E441" s="87"/>
      <c r="F441" s="138"/>
      <c r="G441" s="227"/>
      <c r="H441" s="188"/>
      <c r="I441" s="88"/>
      <c r="J441" s="139"/>
      <c r="K441" s="139"/>
      <c r="L441" s="86"/>
    </row>
    <row r="442" spans="1:12" ht="24" customHeight="1">
      <c r="A442" s="85">
        <v>423</v>
      </c>
      <c r="B442" s="217"/>
      <c r="C442" s="137"/>
      <c r="D442" s="137"/>
      <c r="E442" s="87"/>
      <c r="F442" s="138"/>
      <c r="G442" s="227"/>
      <c r="H442" s="188"/>
      <c r="I442" s="88"/>
      <c r="J442" s="139"/>
      <c r="K442" s="139"/>
      <c r="L442" s="86"/>
    </row>
    <row r="443" spans="1:12" ht="24" customHeight="1">
      <c r="A443" s="85">
        <v>424</v>
      </c>
      <c r="B443" s="217"/>
      <c r="C443" s="137"/>
      <c r="D443" s="137"/>
      <c r="E443" s="87"/>
      <c r="F443" s="138"/>
      <c r="G443" s="227"/>
      <c r="H443" s="188"/>
      <c r="I443" s="88"/>
      <c r="J443" s="139"/>
      <c r="K443" s="139"/>
      <c r="L443" s="86"/>
    </row>
    <row r="444" spans="1:12" ht="24" customHeight="1">
      <c r="A444" s="85">
        <v>425</v>
      </c>
      <c r="B444" s="217"/>
      <c r="C444" s="137"/>
      <c r="D444" s="137"/>
      <c r="E444" s="87"/>
      <c r="F444" s="138"/>
      <c r="G444" s="227"/>
      <c r="H444" s="188"/>
      <c r="I444" s="88"/>
      <c r="J444" s="139"/>
      <c r="K444" s="139"/>
      <c r="L444" s="86"/>
    </row>
    <row r="445" spans="1:12" ht="24" customHeight="1">
      <c r="A445" s="85">
        <v>426</v>
      </c>
      <c r="B445" s="217"/>
      <c r="C445" s="137"/>
      <c r="D445" s="137"/>
      <c r="E445" s="87"/>
      <c r="F445" s="138"/>
      <c r="G445" s="227"/>
      <c r="H445" s="188"/>
      <c r="I445" s="88"/>
      <c r="J445" s="139"/>
      <c r="K445" s="139"/>
      <c r="L445" s="86"/>
    </row>
    <row r="446" spans="1:12" ht="24" customHeight="1">
      <c r="A446" s="85">
        <v>427</v>
      </c>
      <c r="B446" s="217"/>
      <c r="C446" s="137"/>
      <c r="D446" s="137"/>
      <c r="E446" s="87"/>
      <c r="F446" s="138"/>
      <c r="G446" s="227"/>
      <c r="H446" s="188"/>
      <c r="I446" s="88"/>
      <c r="J446" s="139"/>
      <c r="K446" s="139"/>
      <c r="L446" s="86"/>
    </row>
    <row r="447" spans="1:12" ht="24" customHeight="1">
      <c r="A447" s="85">
        <v>428</v>
      </c>
      <c r="B447" s="217"/>
      <c r="C447" s="137"/>
      <c r="D447" s="137"/>
      <c r="E447" s="87"/>
      <c r="F447" s="138"/>
      <c r="G447" s="227"/>
      <c r="H447" s="188"/>
      <c r="I447" s="88"/>
      <c r="J447" s="139"/>
      <c r="K447" s="139"/>
      <c r="L447" s="86"/>
    </row>
    <row r="448" spans="1:12" ht="24" customHeight="1">
      <c r="A448" s="85">
        <v>429</v>
      </c>
      <c r="B448" s="217"/>
      <c r="C448" s="137"/>
      <c r="D448" s="137"/>
      <c r="E448" s="87"/>
      <c r="F448" s="138"/>
      <c r="G448" s="227"/>
      <c r="H448" s="188"/>
      <c r="I448" s="88"/>
      <c r="J448" s="139"/>
      <c r="K448" s="139"/>
      <c r="L448" s="86"/>
    </row>
    <row r="449" spans="1:12" ht="24" customHeight="1">
      <c r="A449" s="85">
        <v>430</v>
      </c>
      <c r="B449" s="217"/>
      <c r="C449" s="137"/>
      <c r="D449" s="137"/>
      <c r="E449" s="87"/>
      <c r="F449" s="138"/>
      <c r="G449" s="227"/>
      <c r="H449" s="188"/>
      <c r="I449" s="88"/>
      <c r="J449" s="139"/>
      <c r="K449" s="139"/>
      <c r="L449" s="86"/>
    </row>
    <row r="450" spans="1:12" ht="24" customHeight="1">
      <c r="A450" s="85">
        <v>431</v>
      </c>
      <c r="B450" s="217"/>
      <c r="C450" s="137"/>
      <c r="D450" s="137"/>
      <c r="E450" s="87"/>
      <c r="F450" s="138"/>
      <c r="G450" s="227"/>
      <c r="H450" s="188"/>
      <c r="I450" s="88"/>
      <c r="J450" s="139"/>
      <c r="K450" s="139"/>
      <c r="L450" s="86"/>
    </row>
    <row r="451" spans="1:12" ht="24" customHeight="1">
      <c r="A451" s="85">
        <v>432</v>
      </c>
      <c r="B451" s="217"/>
      <c r="C451" s="137"/>
      <c r="D451" s="137"/>
      <c r="E451" s="87"/>
      <c r="F451" s="138"/>
      <c r="G451" s="227"/>
      <c r="H451" s="188"/>
      <c r="I451" s="88"/>
      <c r="J451" s="139"/>
      <c r="K451" s="139"/>
      <c r="L451" s="86"/>
    </row>
    <row r="452" spans="1:12" ht="24" customHeight="1">
      <c r="A452" s="85">
        <v>433</v>
      </c>
      <c r="B452" s="217"/>
      <c r="C452" s="137"/>
      <c r="D452" s="137"/>
      <c r="E452" s="87"/>
      <c r="F452" s="138"/>
      <c r="G452" s="227"/>
      <c r="H452" s="188"/>
      <c r="I452" s="88"/>
      <c r="J452" s="139"/>
      <c r="K452" s="139"/>
      <c r="L452" s="86"/>
    </row>
    <row r="453" spans="1:12" ht="24" customHeight="1">
      <c r="A453" s="85">
        <v>434</v>
      </c>
      <c r="B453" s="217"/>
      <c r="C453" s="137"/>
      <c r="D453" s="137"/>
      <c r="E453" s="87"/>
      <c r="F453" s="138"/>
      <c r="G453" s="227"/>
      <c r="H453" s="188"/>
      <c r="I453" s="88"/>
      <c r="J453" s="139"/>
      <c r="K453" s="139"/>
      <c r="L453" s="86"/>
    </row>
    <row r="454" spans="1:12" ht="24" customHeight="1">
      <c r="A454" s="85">
        <v>435</v>
      </c>
      <c r="B454" s="217"/>
      <c r="C454" s="137"/>
      <c r="D454" s="137"/>
      <c r="E454" s="87"/>
      <c r="F454" s="138"/>
      <c r="G454" s="227"/>
      <c r="H454" s="188"/>
      <c r="I454" s="88"/>
      <c r="J454" s="139"/>
      <c r="K454" s="139"/>
      <c r="L454" s="86"/>
    </row>
    <row r="455" spans="1:12" ht="24" customHeight="1">
      <c r="A455" s="85">
        <v>436</v>
      </c>
      <c r="B455" s="217"/>
      <c r="C455" s="137"/>
      <c r="D455" s="137"/>
      <c r="E455" s="87"/>
      <c r="F455" s="138"/>
      <c r="G455" s="227"/>
      <c r="H455" s="188"/>
      <c r="I455" s="88"/>
      <c r="J455" s="139"/>
      <c r="K455" s="139"/>
      <c r="L455" s="86"/>
    </row>
    <row r="456" spans="1:12" ht="24" customHeight="1">
      <c r="A456" s="85">
        <v>437</v>
      </c>
      <c r="B456" s="217"/>
      <c r="C456" s="137"/>
      <c r="D456" s="137"/>
      <c r="E456" s="87"/>
      <c r="F456" s="138"/>
      <c r="G456" s="227"/>
      <c r="H456" s="188"/>
      <c r="I456" s="88"/>
      <c r="J456" s="139"/>
      <c r="K456" s="139"/>
      <c r="L456" s="86"/>
    </row>
    <row r="457" spans="1:12" ht="24" customHeight="1">
      <c r="A457" s="85">
        <v>438</v>
      </c>
      <c r="B457" s="217"/>
      <c r="C457" s="137"/>
      <c r="D457" s="137"/>
      <c r="E457" s="87"/>
      <c r="F457" s="138"/>
      <c r="G457" s="227"/>
      <c r="H457" s="188"/>
      <c r="I457" s="88"/>
      <c r="J457" s="139"/>
      <c r="K457" s="139"/>
      <c r="L457" s="86"/>
    </row>
    <row r="458" spans="1:12" ht="24" customHeight="1">
      <c r="A458" s="85">
        <v>439</v>
      </c>
      <c r="B458" s="217"/>
      <c r="C458" s="137"/>
      <c r="D458" s="137"/>
      <c r="E458" s="87"/>
      <c r="F458" s="138"/>
      <c r="G458" s="227"/>
      <c r="H458" s="188"/>
      <c r="I458" s="88"/>
      <c r="J458" s="139"/>
      <c r="K458" s="139"/>
      <c r="L458" s="86"/>
    </row>
    <row r="459" spans="1:12" ht="24" customHeight="1">
      <c r="A459" s="85">
        <v>440</v>
      </c>
      <c r="B459" s="217"/>
      <c r="C459" s="137"/>
      <c r="D459" s="137"/>
      <c r="E459" s="87"/>
      <c r="F459" s="138"/>
      <c r="G459" s="227"/>
      <c r="H459" s="188"/>
      <c r="I459" s="88"/>
      <c r="J459" s="139"/>
      <c r="K459" s="139"/>
      <c r="L459" s="86"/>
    </row>
    <row r="460" spans="1:12" ht="24" customHeight="1">
      <c r="A460" s="85">
        <v>441</v>
      </c>
      <c r="B460" s="217"/>
      <c r="C460" s="137"/>
      <c r="D460" s="137"/>
      <c r="E460" s="87"/>
      <c r="F460" s="138"/>
      <c r="G460" s="227"/>
      <c r="H460" s="188"/>
      <c r="I460" s="88"/>
      <c r="J460" s="139"/>
      <c r="K460" s="139"/>
      <c r="L460" s="86"/>
    </row>
    <row r="461" spans="1:12" ht="24" customHeight="1">
      <c r="A461" s="85">
        <v>442</v>
      </c>
      <c r="B461" s="217"/>
      <c r="C461" s="137"/>
      <c r="D461" s="137"/>
      <c r="E461" s="87"/>
      <c r="F461" s="138"/>
      <c r="G461" s="227"/>
      <c r="H461" s="188"/>
      <c r="I461" s="88"/>
      <c r="J461" s="139"/>
      <c r="K461" s="139"/>
      <c r="L461" s="86"/>
    </row>
    <row r="462" spans="1:12" ht="24" customHeight="1">
      <c r="A462" s="85">
        <v>443</v>
      </c>
      <c r="B462" s="217"/>
      <c r="C462" s="137"/>
      <c r="D462" s="137"/>
      <c r="E462" s="87"/>
      <c r="F462" s="138"/>
      <c r="G462" s="227"/>
      <c r="H462" s="188"/>
      <c r="I462" s="88"/>
      <c r="J462" s="139"/>
      <c r="K462" s="139"/>
      <c r="L462" s="86"/>
    </row>
    <row r="463" spans="1:12" ht="24" customHeight="1">
      <c r="A463" s="85">
        <v>444</v>
      </c>
      <c r="B463" s="217"/>
      <c r="C463" s="137"/>
      <c r="D463" s="137"/>
      <c r="E463" s="87"/>
      <c r="F463" s="138"/>
      <c r="G463" s="227"/>
      <c r="H463" s="188"/>
      <c r="I463" s="88"/>
      <c r="J463" s="139"/>
      <c r="K463" s="139"/>
      <c r="L463" s="86"/>
    </row>
    <row r="464" spans="1:12" ht="24" customHeight="1">
      <c r="A464" s="85">
        <v>445</v>
      </c>
      <c r="B464" s="217"/>
      <c r="C464" s="137"/>
      <c r="D464" s="137"/>
      <c r="E464" s="87"/>
      <c r="F464" s="138"/>
      <c r="G464" s="227"/>
      <c r="H464" s="188"/>
      <c r="I464" s="88"/>
      <c r="J464" s="139"/>
      <c r="K464" s="139"/>
      <c r="L464" s="86"/>
    </row>
    <row r="465" spans="1:12" ht="24" customHeight="1">
      <c r="A465" s="85">
        <v>446</v>
      </c>
      <c r="B465" s="217"/>
      <c r="C465" s="137"/>
      <c r="D465" s="137"/>
      <c r="E465" s="87"/>
      <c r="F465" s="138"/>
      <c r="G465" s="227"/>
      <c r="H465" s="188"/>
      <c r="I465" s="88"/>
      <c r="J465" s="139"/>
      <c r="K465" s="139"/>
      <c r="L465" s="86"/>
    </row>
    <row r="466" spans="1:12" ht="24" customHeight="1">
      <c r="A466" s="85">
        <v>447</v>
      </c>
      <c r="B466" s="217"/>
      <c r="C466" s="137"/>
      <c r="D466" s="137"/>
      <c r="E466" s="87"/>
      <c r="F466" s="138"/>
      <c r="G466" s="227"/>
      <c r="H466" s="188"/>
      <c r="I466" s="88"/>
      <c r="J466" s="139"/>
      <c r="K466" s="139"/>
      <c r="L466" s="86"/>
    </row>
    <row r="467" spans="1:12" ht="24" customHeight="1">
      <c r="A467" s="85">
        <v>448</v>
      </c>
      <c r="B467" s="217"/>
      <c r="C467" s="137"/>
      <c r="D467" s="137"/>
      <c r="E467" s="87"/>
      <c r="F467" s="138"/>
      <c r="G467" s="227"/>
      <c r="H467" s="188"/>
      <c r="I467" s="88"/>
      <c r="J467" s="139"/>
      <c r="K467" s="139"/>
      <c r="L467" s="86"/>
    </row>
    <row r="468" spans="1:12" ht="24" customHeight="1">
      <c r="A468" s="85">
        <v>449</v>
      </c>
      <c r="B468" s="217"/>
      <c r="C468" s="137"/>
      <c r="D468" s="137"/>
      <c r="E468" s="87"/>
      <c r="F468" s="138"/>
      <c r="G468" s="227"/>
      <c r="H468" s="188"/>
      <c r="I468" s="88"/>
      <c r="J468" s="139"/>
      <c r="K468" s="139"/>
      <c r="L468" s="86"/>
    </row>
    <row r="469" spans="1:12" ht="24" customHeight="1">
      <c r="A469" s="85">
        <v>450</v>
      </c>
      <c r="B469" s="217"/>
      <c r="C469" s="137"/>
      <c r="D469" s="137"/>
      <c r="E469" s="87"/>
      <c r="F469" s="138"/>
      <c r="G469" s="227"/>
      <c r="H469" s="188"/>
      <c r="I469" s="88"/>
      <c r="J469" s="139"/>
      <c r="K469" s="139"/>
      <c r="L469" s="86"/>
    </row>
    <row r="470" spans="1:12" ht="24" customHeight="1">
      <c r="A470" s="85">
        <v>451</v>
      </c>
      <c r="B470" s="217"/>
      <c r="C470" s="137"/>
      <c r="D470" s="137"/>
      <c r="E470" s="87"/>
      <c r="F470" s="138"/>
      <c r="G470" s="227"/>
      <c r="H470" s="188"/>
      <c r="I470" s="88"/>
      <c r="J470" s="139"/>
      <c r="K470" s="139"/>
      <c r="L470" s="86"/>
    </row>
    <row r="471" spans="1:12" ht="24" customHeight="1">
      <c r="A471" s="85">
        <v>452</v>
      </c>
      <c r="B471" s="217"/>
      <c r="C471" s="137"/>
      <c r="D471" s="137"/>
      <c r="E471" s="87"/>
      <c r="F471" s="138"/>
      <c r="G471" s="227"/>
      <c r="H471" s="188"/>
      <c r="I471" s="88"/>
      <c r="J471" s="139"/>
      <c r="K471" s="139"/>
      <c r="L471" s="86"/>
    </row>
    <row r="472" spans="1:12" ht="24" customHeight="1">
      <c r="A472" s="85">
        <v>453</v>
      </c>
      <c r="B472" s="217"/>
      <c r="C472" s="137"/>
      <c r="D472" s="137"/>
      <c r="E472" s="87"/>
      <c r="F472" s="138"/>
      <c r="G472" s="227"/>
      <c r="H472" s="188"/>
      <c r="I472" s="88"/>
      <c r="J472" s="139"/>
      <c r="K472" s="139"/>
      <c r="L472" s="86"/>
    </row>
    <row r="473" spans="1:12" ht="24" customHeight="1">
      <c r="A473" s="85">
        <v>454</v>
      </c>
      <c r="B473" s="217"/>
      <c r="C473" s="137"/>
      <c r="D473" s="137"/>
      <c r="E473" s="87"/>
      <c r="F473" s="138"/>
      <c r="G473" s="227"/>
      <c r="H473" s="188"/>
      <c r="I473" s="88"/>
      <c r="J473" s="139"/>
      <c r="K473" s="139"/>
      <c r="L473" s="86"/>
    </row>
    <row r="474" spans="1:12" ht="24" customHeight="1">
      <c r="A474" s="85">
        <v>455</v>
      </c>
      <c r="B474" s="217"/>
      <c r="C474" s="137"/>
      <c r="D474" s="137"/>
      <c r="E474" s="87"/>
      <c r="F474" s="138"/>
      <c r="G474" s="227"/>
      <c r="H474" s="188"/>
      <c r="I474" s="88"/>
      <c r="J474" s="139"/>
      <c r="K474" s="139"/>
      <c r="L474" s="86"/>
    </row>
    <row r="475" spans="1:12">
      <c r="A475" s="85">
        <v>456</v>
      </c>
      <c r="B475" s="217"/>
      <c r="C475" s="137"/>
      <c r="D475" s="137"/>
      <c r="E475" s="87"/>
      <c r="F475" s="138"/>
      <c r="G475" s="227"/>
      <c r="H475" s="188"/>
      <c r="I475" s="88"/>
      <c r="J475" s="139"/>
      <c r="K475" s="139"/>
      <c r="L475" s="86"/>
    </row>
    <row r="476" spans="1:12">
      <c r="A476" s="85">
        <v>457</v>
      </c>
      <c r="B476" s="217"/>
      <c r="C476" s="137"/>
      <c r="D476" s="137"/>
      <c r="E476" s="87"/>
      <c r="F476" s="138"/>
      <c r="G476" s="227"/>
      <c r="H476" s="188"/>
      <c r="I476" s="88"/>
      <c r="J476" s="139"/>
      <c r="K476" s="139"/>
      <c r="L476" s="86"/>
    </row>
    <row r="477" spans="1:12">
      <c r="A477" s="85">
        <v>458</v>
      </c>
      <c r="B477" s="217"/>
      <c r="C477" s="137"/>
      <c r="D477" s="137"/>
      <c r="E477" s="87"/>
      <c r="F477" s="138"/>
      <c r="G477" s="227"/>
      <c r="H477" s="188"/>
      <c r="I477" s="88"/>
      <c r="J477" s="139"/>
      <c r="K477" s="139"/>
      <c r="L477" s="86"/>
    </row>
    <row r="478" spans="1:12">
      <c r="A478" s="85">
        <v>459</v>
      </c>
      <c r="B478" s="217"/>
      <c r="C478" s="137"/>
      <c r="D478" s="137"/>
      <c r="E478" s="87"/>
      <c r="F478" s="138"/>
      <c r="G478" s="227"/>
      <c r="H478" s="188"/>
      <c r="I478" s="88"/>
      <c r="J478" s="139"/>
      <c r="K478" s="139"/>
      <c r="L478" s="86"/>
    </row>
    <row r="479" spans="1:12">
      <c r="A479" s="85">
        <v>460</v>
      </c>
      <c r="B479" s="217"/>
      <c r="C479" s="137"/>
      <c r="D479" s="137"/>
      <c r="E479" s="87"/>
      <c r="F479" s="138"/>
      <c r="G479" s="227"/>
      <c r="H479" s="188"/>
      <c r="I479" s="88"/>
      <c r="J479" s="139"/>
      <c r="K479" s="139"/>
      <c r="L479" s="86"/>
    </row>
    <row r="480" spans="1:12">
      <c r="A480" s="85">
        <v>461</v>
      </c>
      <c r="B480" s="217"/>
      <c r="C480" s="137"/>
      <c r="D480" s="137"/>
      <c r="E480" s="87"/>
      <c r="F480" s="138"/>
      <c r="G480" s="227"/>
      <c r="H480" s="188"/>
      <c r="I480" s="88"/>
      <c r="J480" s="139"/>
      <c r="K480" s="139"/>
      <c r="L480" s="86"/>
    </row>
    <row r="481" spans="1:12">
      <c r="A481" s="85">
        <v>462</v>
      </c>
      <c r="B481" s="217"/>
      <c r="C481" s="137"/>
      <c r="D481" s="137"/>
      <c r="E481" s="87"/>
      <c r="F481" s="138"/>
      <c r="G481" s="227"/>
      <c r="H481" s="188"/>
      <c r="I481" s="88"/>
      <c r="J481" s="139"/>
      <c r="K481" s="139"/>
      <c r="L481" s="86"/>
    </row>
    <row r="482" spans="1:12">
      <c r="A482" s="85">
        <v>463</v>
      </c>
      <c r="B482" s="217"/>
      <c r="C482" s="137"/>
      <c r="D482" s="137"/>
      <c r="E482" s="87"/>
      <c r="F482" s="138"/>
      <c r="G482" s="227"/>
      <c r="H482" s="188"/>
      <c r="I482" s="88"/>
      <c r="J482" s="139"/>
      <c r="K482" s="139"/>
      <c r="L482" s="86"/>
    </row>
    <row r="483" spans="1:12">
      <c r="A483" s="85">
        <v>464</v>
      </c>
      <c r="B483" s="217"/>
      <c r="C483" s="137"/>
      <c r="D483" s="137"/>
      <c r="E483" s="87"/>
      <c r="F483" s="138"/>
      <c r="G483" s="227"/>
      <c r="H483" s="188"/>
      <c r="I483" s="88"/>
      <c r="J483" s="139"/>
      <c r="K483" s="139"/>
      <c r="L483" s="86"/>
    </row>
    <row r="484" spans="1:12">
      <c r="A484" s="85">
        <v>465</v>
      </c>
      <c r="B484" s="217"/>
      <c r="C484" s="137"/>
      <c r="D484" s="137"/>
      <c r="E484" s="87"/>
      <c r="F484" s="138"/>
      <c r="G484" s="227"/>
      <c r="H484" s="188"/>
      <c r="I484" s="88"/>
      <c r="J484" s="139"/>
      <c r="K484" s="139"/>
      <c r="L484" s="86"/>
    </row>
    <row r="485" spans="1:12">
      <c r="A485" s="85">
        <v>466</v>
      </c>
      <c r="B485" s="217"/>
      <c r="C485" s="137"/>
      <c r="D485" s="137"/>
      <c r="E485" s="87"/>
      <c r="F485" s="138"/>
      <c r="G485" s="227"/>
      <c r="H485" s="188"/>
      <c r="I485" s="88"/>
      <c r="J485" s="139"/>
      <c r="K485" s="139"/>
      <c r="L485" s="86"/>
    </row>
    <row r="486" spans="1:12">
      <c r="A486" s="85">
        <v>467</v>
      </c>
      <c r="B486" s="217"/>
      <c r="C486" s="137"/>
      <c r="D486" s="137"/>
      <c r="E486" s="87"/>
      <c r="F486" s="138"/>
      <c r="G486" s="227"/>
      <c r="H486" s="188"/>
      <c r="I486" s="88"/>
      <c r="J486" s="139"/>
      <c r="K486" s="139"/>
      <c r="L486" s="86"/>
    </row>
    <row r="487" spans="1:12">
      <c r="A487" s="85">
        <v>468</v>
      </c>
      <c r="B487" s="217"/>
      <c r="C487" s="137"/>
      <c r="D487" s="137"/>
      <c r="E487" s="87"/>
      <c r="F487" s="138"/>
      <c r="G487" s="227"/>
      <c r="H487" s="188"/>
      <c r="I487" s="88"/>
      <c r="J487" s="139"/>
      <c r="K487" s="139"/>
      <c r="L487" s="86"/>
    </row>
    <row r="488" spans="1:12">
      <c r="A488" s="85">
        <v>469</v>
      </c>
      <c r="B488" s="217"/>
      <c r="C488" s="137"/>
      <c r="D488" s="137"/>
      <c r="E488" s="87"/>
      <c r="F488" s="138"/>
      <c r="G488" s="227"/>
      <c r="H488" s="188"/>
      <c r="I488" s="88"/>
      <c r="J488" s="139"/>
      <c r="K488" s="139"/>
      <c r="L488" s="86"/>
    </row>
    <row r="489" spans="1:12">
      <c r="A489" s="85">
        <v>470</v>
      </c>
      <c r="B489" s="217"/>
      <c r="C489" s="137"/>
      <c r="D489" s="137"/>
      <c r="E489" s="87"/>
      <c r="F489" s="138"/>
      <c r="G489" s="227"/>
      <c r="H489" s="188"/>
      <c r="I489" s="88"/>
      <c r="J489" s="139"/>
      <c r="K489" s="139"/>
      <c r="L489" s="86"/>
    </row>
    <row r="490" spans="1:12">
      <c r="A490" s="85">
        <v>471</v>
      </c>
      <c r="B490" s="217"/>
      <c r="C490" s="137"/>
      <c r="D490" s="137"/>
      <c r="E490" s="87"/>
      <c r="F490" s="138"/>
      <c r="G490" s="227"/>
      <c r="H490" s="188"/>
      <c r="I490" s="88"/>
      <c r="J490" s="139"/>
      <c r="K490" s="139"/>
      <c r="L490" s="86"/>
    </row>
    <row r="491" spans="1:12">
      <c r="A491" s="85">
        <v>472</v>
      </c>
      <c r="B491" s="217"/>
      <c r="C491" s="137"/>
      <c r="D491" s="137"/>
      <c r="E491" s="87"/>
      <c r="F491" s="138"/>
      <c r="G491" s="227"/>
      <c r="H491" s="188"/>
      <c r="I491" s="88"/>
      <c r="J491" s="139"/>
      <c r="K491" s="139"/>
      <c r="L491" s="86"/>
    </row>
    <row r="492" spans="1:12">
      <c r="A492" s="85">
        <v>473</v>
      </c>
      <c r="B492" s="217"/>
      <c r="C492" s="137"/>
      <c r="D492" s="137"/>
      <c r="E492" s="87"/>
      <c r="F492" s="138"/>
      <c r="G492" s="227"/>
      <c r="H492" s="188"/>
      <c r="I492" s="88"/>
      <c r="J492" s="139"/>
      <c r="K492" s="139"/>
      <c r="L492" s="86"/>
    </row>
    <row r="493" spans="1:12">
      <c r="A493" s="85">
        <v>474</v>
      </c>
      <c r="B493" s="217"/>
      <c r="C493" s="137"/>
      <c r="D493" s="137"/>
      <c r="E493" s="87"/>
      <c r="F493" s="138"/>
      <c r="G493" s="227"/>
      <c r="H493" s="188"/>
      <c r="I493" s="88"/>
      <c r="J493" s="139"/>
      <c r="K493" s="139"/>
      <c r="L493" s="86"/>
    </row>
    <row r="494" spans="1:12">
      <c r="A494" s="85">
        <v>475</v>
      </c>
      <c r="B494" s="217"/>
      <c r="C494" s="137"/>
      <c r="D494" s="137"/>
      <c r="E494" s="87"/>
      <c r="F494" s="138"/>
      <c r="G494" s="227"/>
      <c r="H494" s="188"/>
      <c r="I494" s="88"/>
      <c r="J494" s="139"/>
      <c r="K494" s="139"/>
      <c r="L494" s="86"/>
    </row>
    <row r="495" spans="1:12">
      <c r="A495" s="85">
        <v>476</v>
      </c>
      <c r="B495" s="217"/>
      <c r="C495" s="137"/>
      <c r="D495" s="137"/>
      <c r="E495" s="87"/>
      <c r="F495" s="138"/>
      <c r="G495" s="227"/>
      <c r="H495" s="188"/>
      <c r="I495" s="88"/>
      <c r="J495" s="139"/>
      <c r="K495" s="139"/>
      <c r="L495" s="86"/>
    </row>
    <row r="496" spans="1:12">
      <c r="A496" s="85">
        <v>477</v>
      </c>
      <c r="B496" s="217"/>
      <c r="C496" s="137"/>
      <c r="D496" s="137"/>
      <c r="E496" s="87"/>
      <c r="F496" s="138"/>
      <c r="G496" s="227"/>
      <c r="H496" s="188"/>
      <c r="I496" s="88"/>
      <c r="J496" s="139"/>
      <c r="K496" s="139"/>
      <c r="L496" s="86"/>
    </row>
    <row r="497" spans="1:12">
      <c r="A497" s="85">
        <v>478</v>
      </c>
      <c r="B497" s="217"/>
      <c r="C497" s="137"/>
      <c r="D497" s="137"/>
      <c r="E497" s="87"/>
      <c r="F497" s="138"/>
      <c r="G497" s="227"/>
      <c r="H497" s="188"/>
      <c r="I497" s="88"/>
      <c r="J497" s="139"/>
      <c r="K497" s="139"/>
      <c r="L497" s="86"/>
    </row>
    <row r="498" spans="1:12">
      <c r="A498" s="85">
        <v>479</v>
      </c>
      <c r="B498" s="217"/>
      <c r="C498" s="137"/>
      <c r="D498" s="137"/>
      <c r="E498" s="87"/>
      <c r="F498" s="138"/>
      <c r="G498" s="227"/>
      <c r="H498" s="188"/>
      <c r="I498" s="88"/>
      <c r="J498" s="139"/>
      <c r="K498" s="139"/>
      <c r="L498" s="86"/>
    </row>
    <row r="499" spans="1:12">
      <c r="A499" s="85">
        <v>480</v>
      </c>
      <c r="B499" s="217"/>
      <c r="C499" s="137"/>
      <c r="D499" s="137"/>
      <c r="E499" s="87"/>
      <c r="F499" s="138"/>
      <c r="G499" s="227"/>
      <c r="H499" s="188"/>
      <c r="I499" s="88"/>
      <c r="J499" s="139"/>
      <c r="K499" s="139"/>
      <c r="L499" s="86"/>
    </row>
    <row r="500" spans="1:12">
      <c r="A500" s="85">
        <v>481</v>
      </c>
      <c r="B500" s="217"/>
      <c r="C500" s="137"/>
      <c r="D500" s="137"/>
      <c r="E500" s="87"/>
      <c r="F500" s="138"/>
      <c r="G500" s="227"/>
      <c r="H500" s="188"/>
      <c r="I500" s="88"/>
      <c r="J500" s="139"/>
      <c r="K500" s="139"/>
      <c r="L500" s="86"/>
    </row>
    <row r="501" spans="1:12">
      <c r="A501" s="85">
        <v>482</v>
      </c>
      <c r="B501" s="217"/>
      <c r="C501" s="137"/>
      <c r="D501" s="137"/>
      <c r="E501" s="87"/>
      <c r="F501" s="138"/>
      <c r="G501" s="227"/>
      <c r="H501" s="188"/>
      <c r="I501" s="88"/>
      <c r="J501" s="139"/>
      <c r="K501" s="139"/>
      <c r="L501" s="86"/>
    </row>
    <row r="502" spans="1:12">
      <c r="A502" s="85">
        <v>483</v>
      </c>
      <c r="B502" s="217"/>
      <c r="C502" s="137"/>
      <c r="D502" s="137"/>
      <c r="E502" s="87"/>
      <c r="F502" s="138"/>
      <c r="G502" s="227"/>
      <c r="H502" s="188"/>
      <c r="I502" s="88"/>
      <c r="J502" s="139"/>
      <c r="K502" s="139"/>
      <c r="L502" s="86"/>
    </row>
    <row r="503" spans="1:12">
      <c r="A503" s="85">
        <v>484</v>
      </c>
      <c r="B503" s="217"/>
      <c r="C503" s="137"/>
      <c r="D503" s="137"/>
      <c r="E503" s="87"/>
      <c r="F503" s="138"/>
      <c r="G503" s="227"/>
      <c r="H503" s="188"/>
      <c r="I503" s="88"/>
      <c r="J503" s="139"/>
      <c r="K503" s="139"/>
      <c r="L503" s="86"/>
    </row>
    <row r="504" spans="1:12">
      <c r="A504" s="85">
        <v>485</v>
      </c>
      <c r="B504" s="217"/>
      <c r="C504" s="137"/>
      <c r="D504" s="137"/>
      <c r="E504" s="87"/>
      <c r="F504" s="138"/>
      <c r="G504" s="227"/>
      <c r="H504" s="188"/>
      <c r="I504" s="88"/>
      <c r="J504" s="139"/>
      <c r="K504" s="139"/>
      <c r="L504" s="86"/>
    </row>
    <row r="505" spans="1:12">
      <c r="A505" s="85">
        <v>486</v>
      </c>
      <c r="B505" s="217"/>
      <c r="C505" s="137"/>
      <c r="D505" s="137"/>
      <c r="E505" s="87"/>
      <c r="F505" s="138"/>
      <c r="G505" s="227"/>
      <c r="H505" s="188"/>
      <c r="I505" s="88"/>
      <c r="J505" s="139"/>
      <c r="K505" s="139"/>
      <c r="L505" s="86"/>
    </row>
    <row r="506" spans="1:12">
      <c r="A506" s="85">
        <v>487</v>
      </c>
      <c r="B506" s="217"/>
      <c r="C506" s="137"/>
      <c r="D506" s="137"/>
      <c r="E506" s="87"/>
      <c r="F506" s="138"/>
      <c r="G506" s="227"/>
      <c r="H506" s="188"/>
      <c r="I506" s="88"/>
      <c r="J506" s="139"/>
      <c r="K506" s="139"/>
      <c r="L506" s="86"/>
    </row>
    <row r="507" spans="1:12">
      <c r="A507" s="85">
        <v>488</v>
      </c>
      <c r="B507" s="217"/>
      <c r="C507" s="137"/>
      <c r="D507" s="137"/>
      <c r="E507" s="87"/>
      <c r="F507" s="138"/>
      <c r="G507" s="227"/>
      <c r="H507" s="188"/>
      <c r="I507" s="88"/>
      <c r="J507" s="139"/>
      <c r="K507" s="139"/>
      <c r="L507" s="86"/>
    </row>
    <row r="508" spans="1:12">
      <c r="A508" s="85">
        <v>489</v>
      </c>
      <c r="B508" s="217"/>
      <c r="C508" s="137"/>
      <c r="D508" s="137"/>
      <c r="E508" s="87"/>
      <c r="F508" s="138"/>
      <c r="G508" s="227"/>
      <c r="H508" s="188"/>
      <c r="I508" s="88"/>
      <c r="J508" s="139"/>
      <c r="K508" s="139"/>
      <c r="L508" s="86"/>
    </row>
    <row r="509" spans="1:12">
      <c r="A509" s="85">
        <v>490</v>
      </c>
      <c r="B509" s="217"/>
      <c r="C509" s="137"/>
      <c r="D509" s="137"/>
      <c r="E509" s="87"/>
      <c r="F509" s="138"/>
      <c r="G509" s="227"/>
      <c r="H509" s="188"/>
      <c r="I509" s="88"/>
      <c r="J509" s="139"/>
      <c r="K509" s="139"/>
      <c r="L509" s="86"/>
    </row>
    <row r="510" spans="1:12">
      <c r="A510" s="85">
        <v>491</v>
      </c>
      <c r="B510" s="217"/>
      <c r="C510" s="137"/>
      <c r="D510" s="137"/>
      <c r="E510" s="87"/>
      <c r="F510" s="138"/>
      <c r="G510" s="227"/>
      <c r="H510" s="188"/>
      <c r="I510" s="88"/>
      <c r="J510" s="139"/>
      <c r="K510" s="139"/>
      <c r="L510" s="86"/>
    </row>
    <row r="511" spans="1:12">
      <c r="A511" s="85">
        <v>492</v>
      </c>
      <c r="B511" s="217"/>
      <c r="C511" s="137"/>
      <c r="D511" s="137"/>
      <c r="E511" s="87"/>
      <c r="F511" s="138"/>
      <c r="G511" s="227"/>
      <c r="H511" s="188"/>
      <c r="I511" s="88"/>
      <c r="J511" s="139"/>
      <c r="K511" s="139"/>
      <c r="L511" s="86"/>
    </row>
    <row r="512" spans="1:12">
      <c r="A512" s="85">
        <v>493</v>
      </c>
      <c r="B512" s="217"/>
      <c r="C512" s="137"/>
      <c r="D512" s="137"/>
      <c r="E512" s="87"/>
      <c r="F512" s="138"/>
      <c r="G512" s="227"/>
      <c r="H512" s="188"/>
      <c r="I512" s="88"/>
      <c r="J512" s="139"/>
      <c r="K512" s="139"/>
      <c r="L512" s="86"/>
    </row>
    <row r="513" spans="1:12">
      <c r="A513" s="85">
        <v>494</v>
      </c>
      <c r="B513" s="217"/>
      <c r="C513" s="137"/>
      <c r="D513" s="137"/>
      <c r="E513" s="87"/>
      <c r="F513" s="138"/>
      <c r="G513" s="227"/>
      <c r="H513" s="188"/>
      <c r="I513" s="88"/>
      <c r="J513" s="139"/>
      <c r="K513" s="139"/>
      <c r="L513" s="86"/>
    </row>
    <row r="514" spans="1:12">
      <c r="A514" s="85">
        <v>495</v>
      </c>
      <c r="B514" s="217"/>
      <c r="C514" s="137"/>
      <c r="D514" s="137"/>
      <c r="E514" s="87"/>
      <c r="F514" s="138"/>
      <c r="G514" s="227"/>
      <c r="H514" s="188"/>
      <c r="I514" s="88"/>
      <c r="J514" s="139"/>
      <c r="K514" s="139"/>
      <c r="L514" s="86"/>
    </row>
    <row r="515" spans="1:12">
      <c r="A515" s="85">
        <v>496</v>
      </c>
      <c r="B515" s="217"/>
      <c r="C515" s="137"/>
      <c r="D515" s="137"/>
      <c r="E515" s="87"/>
      <c r="F515" s="138"/>
      <c r="G515" s="227"/>
      <c r="H515" s="188"/>
      <c r="I515" s="88"/>
      <c r="J515" s="139"/>
      <c r="K515" s="139"/>
      <c r="L515" s="86"/>
    </row>
    <row r="516" spans="1:12">
      <c r="A516" s="85">
        <v>497</v>
      </c>
      <c r="B516" s="217"/>
      <c r="C516" s="137"/>
      <c r="D516" s="137"/>
      <c r="E516" s="87"/>
      <c r="F516" s="138"/>
      <c r="G516" s="227"/>
      <c r="H516" s="188"/>
      <c r="I516" s="88"/>
      <c r="J516" s="139"/>
      <c r="K516" s="139"/>
      <c r="L516" s="86"/>
    </row>
    <row r="517" spans="1:12">
      <c r="A517" s="85">
        <v>498</v>
      </c>
      <c r="B517" s="217"/>
      <c r="C517" s="137"/>
      <c r="D517" s="137"/>
      <c r="E517" s="87"/>
      <c r="F517" s="138"/>
      <c r="G517" s="227"/>
      <c r="H517" s="188"/>
      <c r="I517" s="88"/>
      <c r="J517" s="139"/>
      <c r="K517" s="139"/>
      <c r="L517" s="86"/>
    </row>
    <row r="518" spans="1:12">
      <c r="A518" s="85">
        <v>499</v>
      </c>
      <c r="B518" s="217"/>
      <c r="C518" s="137"/>
      <c r="D518" s="137"/>
      <c r="E518" s="87"/>
      <c r="F518" s="138"/>
      <c r="G518" s="227"/>
      <c r="H518" s="188"/>
      <c r="I518" s="88"/>
      <c r="J518" s="139"/>
      <c r="K518" s="139"/>
      <c r="L518" s="86"/>
    </row>
    <row r="519" spans="1:12">
      <c r="A519" s="85">
        <v>500</v>
      </c>
      <c r="B519" s="217"/>
      <c r="C519" s="137"/>
      <c r="D519" s="137"/>
      <c r="E519" s="87"/>
      <c r="F519" s="138"/>
      <c r="G519" s="227"/>
      <c r="H519" s="188"/>
      <c r="I519" s="88"/>
      <c r="J519" s="139"/>
      <c r="K519" s="139"/>
      <c r="L519" s="86"/>
    </row>
  </sheetData>
  <autoFilter ref="B3:L519"/>
  <sortState ref="D209:I212">
    <sortCondition ref="I209:I212"/>
  </sortState>
  <customSheetViews>
    <customSheetView guid="{EC999A80-859B-4475-B63F-D6CE8B953956}" scale="98" showPageBreaks="1" printArea="1" showAutoFilter="1" view="pageBreakPreview">
      <pane ySplit="1" topLeftCell="A44" activePane="bottomLeft" state="frozen"/>
      <selection pane="bottomLeft" activeCell="K49" sqref="K49"/>
      <rowBreaks count="14" manualBreakCount="14">
        <brk id="29" max="12" man="1"/>
        <brk id="47" max="12" man="1"/>
        <brk id="63" max="12" man="1"/>
        <brk id="87" max="12" man="1"/>
        <brk id="99" max="12" man="1"/>
        <brk id="156" max="11" man="1"/>
        <brk id="157" max="12" man="1"/>
        <brk id="180" max="12" man="1"/>
        <brk id="210" max="12" man="1"/>
        <brk id="267" max="11" man="1"/>
        <brk id="271" max="12" man="1"/>
        <brk id="328" max="11" man="1"/>
        <brk id="385" max="11" man="1"/>
        <brk id="442" max="11" man="1"/>
      </rowBreaks>
      <pageMargins left="0.23622047244094491" right="0.23622047244094491" top="0.62992125984251968" bottom="0.23622047244094491" header="0.35433070866141736" footer="0.15748031496062992"/>
      <printOptions horizontalCentered="1"/>
      <pageSetup paperSize="9" scale="53" orientation="portrait" horizontalDpi="300" verticalDpi="300" r:id="rId1"/>
      <headerFooter alignWithMargins="0"/>
      <autoFilter ref="B1:L1"/>
    </customSheetView>
  </customSheetViews>
  <mergeCells count="3">
    <mergeCell ref="I2:L2"/>
    <mergeCell ref="A1:L1"/>
    <mergeCell ref="A2:F2"/>
  </mergeCells>
  <phoneticPr fontId="0" type="noConversion"/>
  <conditionalFormatting sqref="E4:E1621">
    <cfRule type="cellIs" dxfId="145" priority="169" stopIfTrue="1" operator="between">
      <formula>36892</formula>
      <formula>37621</formula>
    </cfRule>
  </conditionalFormatting>
  <conditionalFormatting sqref="G1:G1048576">
    <cfRule type="containsText" dxfId="144" priority="168" stopIfTrue="1" operator="containsText" text="FERDİ">
      <formula>NOT(ISERROR(SEARCH("FERDİ",G1)))</formula>
    </cfRule>
  </conditionalFormatting>
  <conditionalFormatting sqref="E191:E199 E24:E172">
    <cfRule type="cellIs" dxfId="143" priority="167" stopIfTrue="1" operator="between">
      <formula>35065</formula>
      <formula>36160</formula>
    </cfRule>
  </conditionalFormatting>
  <conditionalFormatting sqref="D45:F45">
    <cfRule type="dataBar" priority="36">
      <dataBar>
        <cfvo type="min" val="0"/>
        <cfvo type="max" val="0"/>
        <color rgb="FF638EC6"/>
      </dataBar>
    </cfRule>
  </conditionalFormatting>
  <conditionalFormatting sqref="D50:F50">
    <cfRule type="dataBar" priority="35">
      <dataBar>
        <cfvo type="min" val="0"/>
        <cfvo type="max" val="0"/>
        <color rgb="FF638EC6"/>
      </dataBar>
    </cfRule>
  </conditionalFormatting>
  <conditionalFormatting sqref="F249:F256">
    <cfRule type="duplicateValues" dxfId="142" priority="6"/>
  </conditionalFormatting>
  <conditionalFormatting sqref="F225:F228">
    <cfRule type="duplicateValues" dxfId="141" priority="5"/>
  </conditionalFormatting>
  <conditionalFormatting sqref="N119:N123">
    <cfRule type="cellIs" dxfId="140" priority="4" stopIfTrue="1" operator="between">
      <formula>36892</formula>
      <formula>37621</formula>
    </cfRule>
  </conditionalFormatting>
  <conditionalFormatting sqref="N119:N123">
    <cfRule type="cellIs" dxfId="139" priority="3" stopIfTrue="1" operator="between">
      <formula>35065</formula>
      <formula>36160</formula>
    </cfRule>
  </conditionalFormatting>
  <conditionalFormatting sqref="E13">
    <cfRule type="cellIs" dxfId="138" priority="2" stopIfTrue="1" operator="between">
      <formula>35065</formula>
      <formula>36160</formula>
    </cfRule>
  </conditionalFormatting>
  <conditionalFormatting sqref="E23">
    <cfRule type="cellIs" dxfId="137" priority="1" stopIfTrue="1" operator="between">
      <formula>35065</formula>
      <formula>36160</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2"/>
  <headerFooter alignWithMargins="0"/>
  <rowBreaks count="12" manualBreakCount="12">
    <brk id="31" max="12" man="1"/>
    <brk id="51" max="12" man="1"/>
    <brk id="69" max="12" man="1"/>
    <brk id="96" max="12" man="1"/>
    <brk id="109" max="12" man="1"/>
    <brk id="172" max="11" man="1"/>
    <brk id="196" max="12" man="1"/>
    <brk id="226" max="12" man="1"/>
    <brk id="283" max="11" man="1"/>
    <brk id="340" max="11" man="1"/>
    <brk id="401" max="11" man="1"/>
    <brk id="458" max="11" man="1"/>
  </rowBreaks>
  <ignoredErrors>
    <ignoredError sqref="I2" unlockedFormula="1"/>
  </ignoredErrors>
</worksheet>
</file>

<file path=xl/worksheets/sheet4.xml><?xml version="1.0" encoding="utf-8"?>
<worksheet xmlns="http://schemas.openxmlformats.org/spreadsheetml/2006/main" xmlns:r="http://schemas.openxmlformats.org/officeDocument/2006/relationships">
  <sheetPr codeName="Sayfa4">
    <tabColor theme="8" tint="0.39997558519241921"/>
  </sheetPr>
  <dimension ref="A1:P73"/>
  <sheetViews>
    <sheetView view="pageBreakPreview" zoomScale="60" workbookViewId="0">
      <selection activeCell="T7" sqref="T7"/>
    </sheetView>
  </sheetViews>
  <sheetFormatPr defaultRowHeight="12.75"/>
  <cols>
    <col min="2" max="2" width="9.140625" hidden="1" customWidth="1"/>
    <col min="4" max="4" width="14.42578125" customWidth="1"/>
    <col min="5" max="5" width="19.5703125" customWidth="1"/>
    <col min="6" max="6" width="19.28515625" customWidth="1"/>
    <col min="7" max="7" width="12.85546875" customWidth="1"/>
    <col min="9" max="9" width="9.140625" hidden="1" customWidth="1"/>
    <col min="11" max="11" width="13.140625" hidden="1" customWidth="1"/>
    <col min="12" max="12" width="10" customWidth="1"/>
    <col min="13" max="13" width="17" customWidth="1"/>
    <col min="14" max="14" width="20.28515625" customWidth="1"/>
    <col min="15" max="15" width="27.42578125" customWidth="1"/>
    <col min="16" max="16" width="14.140625" customWidth="1"/>
  </cols>
  <sheetData>
    <row r="1" spans="1:16" ht="48" customHeight="1">
      <c r="A1" s="511" t="str">
        <f>('YARIŞMA BİLGİLERİ'!A2)</f>
        <v>Gençlik ve Spor Bakanlığı
Spor Genel Müdürlüğü
Spor Faaliyetleri Daire Başkanlığı</v>
      </c>
      <c r="B1" s="511"/>
      <c r="C1" s="511"/>
      <c r="D1" s="511"/>
      <c r="E1" s="511"/>
      <c r="F1" s="511"/>
      <c r="G1" s="511"/>
      <c r="H1" s="511"/>
      <c r="I1" s="511"/>
      <c r="J1" s="511"/>
      <c r="K1" s="511"/>
      <c r="L1" s="511"/>
      <c r="M1" s="511"/>
      <c r="N1" s="511"/>
      <c r="O1" s="511"/>
      <c r="P1" s="511"/>
    </row>
    <row r="2" spans="1:16" ht="18" customHeight="1">
      <c r="A2" s="512" t="str">
        <f>'YARIŞMA BİLGİLERİ'!F19</f>
        <v>2013-14 Öğretim Yılı Okullararası Puanlı  Atletizm Türkiye Birinciliği</v>
      </c>
      <c r="B2" s="512"/>
      <c r="C2" s="512"/>
      <c r="D2" s="512"/>
      <c r="E2" s="512"/>
      <c r="F2" s="512"/>
      <c r="G2" s="512"/>
      <c r="H2" s="512"/>
      <c r="I2" s="512"/>
      <c r="J2" s="512"/>
      <c r="K2" s="512"/>
      <c r="L2" s="512"/>
      <c r="M2" s="512"/>
      <c r="N2" s="512"/>
      <c r="O2" s="512"/>
      <c r="P2" s="512"/>
    </row>
    <row r="3" spans="1:16" ht="23.25" customHeight="1">
      <c r="A3" s="513" t="s">
        <v>317</v>
      </c>
      <c r="B3" s="513"/>
      <c r="C3" s="513"/>
      <c r="D3" s="513"/>
      <c r="E3" s="513"/>
      <c r="F3" s="513"/>
      <c r="G3" s="513"/>
      <c r="H3" s="513"/>
      <c r="I3" s="513"/>
      <c r="J3" s="513"/>
      <c r="K3" s="513"/>
      <c r="L3" s="513"/>
      <c r="M3" s="513"/>
      <c r="N3" s="513"/>
      <c r="O3" s="513"/>
      <c r="P3" s="513"/>
    </row>
    <row r="4" spans="1:16" ht="23.25" customHeight="1">
      <c r="A4" s="514" t="s">
        <v>254</v>
      </c>
      <c r="B4" s="514"/>
      <c r="C4" s="514"/>
      <c r="D4" s="514"/>
      <c r="E4" s="514"/>
      <c r="F4" s="514"/>
      <c r="G4" s="514"/>
      <c r="H4" s="262"/>
      <c r="J4" s="514" t="s">
        <v>256</v>
      </c>
      <c r="K4" s="514"/>
      <c r="L4" s="514"/>
      <c r="M4" s="514"/>
      <c r="N4" s="514"/>
      <c r="O4" s="514"/>
      <c r="P4" s="514"/>
    </row>
    <row r="5" spans="1:16" ht="18" customHeight="1">
      <c r="A5" s="515" t="s">
        <v>15</v>
      </c>
      <c r="B5" s="516"/>
      <c r="C5" s="516"/>
      <c r="D5" s="516"/>
      <c r="E5" s="516"/>
      <c r="F5" s="516"/>
      <c r="G5" s="516"/>
      <c r="H5" s="262"/>
      <c r="I5" s="517" t="s">
        <v>6</v>
      </c>
      <c r="J5" s="283"/>
      <c r="K5" s="284"/>
      <c r="L5" s="283"/>
      <c r="M5" s="283"/>
      <c r="N5" s="283"/>
      <c r="O5" s="283"/>
      <c r="P5" s="283"/>
    </row>
    <row r="6" spans="1:16" ht="24" customHeight="1">
      <c r="A6" s="45" t="s">
        <v>11</v>
      </c>
      <c r="B6" s="42" t="s">
        <v>52</v>
      </c>
      <c r="C6" s="42" t="s">
        <v>51</v>
      </c>
      <c r="D6" s="43" t="s">
        <v>12</v>
      </c>
      <c r="E6" s="44" t="s">
        <v>13</v>
      </c>
      <c r="F6" s="44" t="s">
        <v>156</v>
      </c>
      <c r="G6" s="42" t="s">
        <v>255</v>
      </c>
      <c r="H6" s="262"/>
      <c r="I6" s="518"/>
      <c r="J6" s="45" t="s">
        <v>11</v>
      </c>
      <c r="K6" s="42" t="s">
        <v>52</v>
      </c>
      <c r="L6" s="42" t="s">
        <v>51</v>
      </c>
      <c r="M6" s="43" t="s">
        <v>12</v>
      </c>
      <c r="N6" s="44" t="s">
        <v>13</v>
      </c>
      <c r="O6" s="44" t="s">
        <v>156</v>
      </c>
      <c r="P6" s="42" t="s">
        <v>255</v>
      </c>
    </row>
    <row r="7" spans="1:16" ht="26.25" customHeight="1">
      <c r="A7" s="71">
        <v>1</v>
      </c>
      <c r="B7" s="249" t="s">
        <v>123</v>
      </c>
      <c r="C7" s="72">
        <f>IF(ISERROR(VLOOKUP(B7,'KAYIT LİSTESİ'!$B$4:$H$1097,2,0)),"",(VLOOKUP(B7,'KAYIT LİSTESİ'!$B$4:$H$1097,2,0)))</f>
        <v>0</v>
      </c>
      <c r="D7" s="129">
        <f>IF(ISERROR(VLOOKUP(B7,'KAYIT LİSTESİ'!$B$4:$H$1097,4,0)),"",(VLOOKUP(B7,'KAYIT LİSTESİ'!$B$4:$H$1097,4,0)))</f>
        <v>37277</v>
      </c>
      <c r="E7" s="250" t="str">
        <f>IF(ISERROR(VLOOKUP(B7,'KAYIT LİSTESİ'!$B$4:$H$1097,5,0)),"",(VLOOKUP(B7,'KAYIT LİSTESİ'!$B$4:$H$1097,5,0)))</f>
        <v>EMİRHAN KALAYCI</v>
      </c>
      <c r="F7" s="250" t="str">
        <f>IF(ISERROR(VLOOKUP(B7,'KAYIT LİSTESİ'!$B$4:$H$1097,6,0)),"",(VLOOKUP(B7,'KAYIT LİSTESİ'!$B$4:$H$1097,6,0)))</f>
        <v>TRABZON-BEŞİRLİ İMKB ORTAOKULU</v>
      </c>
      <c r="G7" s="130"/>
      <c r="H7" s="285"/>
      <c r="I7" s="71">
        <v>1</v>
      </c>
      <c r="J7" s="71">
        <v>1</v>
      </c>
      <c r="K7" s="249" t="s">
        <v>84</v>
      </c>
      <c r="L7" s="251">
        <f>IF(ISERROR(VLOOKUP(K7,'KAYIT LİSTESİ'!$B$4:$H$1097,2,0)),"",(VLOOKUP(K7,'KAYIT LİSTESİ'!$B$4:$H$1097,2,0)))</f>
        <v>0</v>
      </c>
      <c r="M7" s="252">
        <f>IF(ISERROR(VLOOKUP(K7,'KAYIT LİSTESİ'!$B$4:$H$1097,4,0)),"",(VLOOKUP(K7,'KAYIT LİSTESİ'!$B$4:$H$1097,4,0)))</f>
        <v>37536</v>
      </c>
      <c r="N7" s="193" t="str">
        <f>IF(ISERROR(VLOOKUP(K7,'KAYIT LİSTESİ'!$B$4:$H$1097,5,0)),"",(VLOOKUP(K7,'KAYIT LİSTESİ'!$B$4:$H$1097,5,0)))</f>
        <v>ORAZGELDİ DALKANOV</v>
      </c>
      <c r="O7" s="253" t="str">
        <f>IF(ISERROR(VLOOKUP(K7,'KAYIT LİSTESİ'!$B$4:$H$1097,6,0)),"",(VLOOKUP(K7,'KAYIT LİSTESİ'!$B$4:$H$1097,6,0)))</f>
        <v>KKTC YAKIN DOĞU İLKOKULU</v>
      </c>
      <c r="P7" s="253"/>
    </row>
    <row r="8" spans="1:16" ht="26.25" customHeight="1">
      <c r="A8" s="71">
        <v>2</v>
      </c>
      <c r="B8" s="249" t="s">
        <v>124</v>
      </c>
      <c r="C8" s="72">
        <f>IF(ISERROR(VLOOKUP(B8,'KAYIT LİSTESİ'!$B$4:$H$1097,2,0)),"",(VLOOKUP(B8,'KAYIT LİSTESİ'!$B$4:$H$1097,2,0)))</f>
        <v>0</v>
      </c>
      <c r="D8" s="129">
        <f>IF(ISERROR(VLOOKUP(B8,'KAYIT LİSTESİ'!$B$4:$H$1097,4,0)),"",(VLOOKUP(B8,'KAYIT LİSTESİ'!$B$4:$H$1097,4,0)))</f>
        <v>37400</v>
      </c>
      <c r="E8" s="250" t="str">
        <f>IF(ISERROR(VLOOKUP(B8,'KAYIT LİSTESİ'!$B$4:$H$1097,5,0)),"",(VLOOKUP(B8,'KAYIT LİSTESİ'!$B$4:$H$1097,5,0)))</f>
        <v>Reşit B. AKBULUT</v>
      </c>
      <c r="F8" s="250" t="str">
        <f>IF(ISERROR(VLOOKUP(B8,'KAYIT LİSTESİ'!$B$4:$H$1097,6,0)),"",(VLOOKUP(B8,'KAYIT LİSTESİ'!$B$4:$H$1097,6,0)))</f>
        <v>SAMSUN İLKADIM TİCARET VE SANAYİ ODASI ORTAOKULU</v>
      </c>
      <c r="G8" s="130"/>
      <c r="H8" s="285"/>
      <c r="I8" s="71">
        <v>2</v>
      </c>
      <c r="J8" s="71">
        <v>2</v>
      </c>
      <c r="K8" s="249" t="s">
        <v>85</v>
      </c>
      <c r="L8" s="251">
        <f>IF(ISERROR(VLOOKUP(K8,'KAYIT LİSTESİ'!$B$4:$H$1097,2,0)),"",(VLOOKUP(K8,'KAYIT LİSTESİ'!$B$4:$H$1097,2,0)))</f>
        <v>0</v>
      </c>
      <c r="M8" s="252">
        <f>IF(ISERROR(VLOOKUP(K8,'KAYIT LİSTESİ'!$B$4:$H$1097,4,0)),"",(VLOOKUP(K8,'KAYIT LİSTESİ'!$B$4:$H$1097,4,0)))</f>
        <v>37457</v>
      </c>
      <c r="N8" s="193" t="str">
        <f>IF(ISERROR(VLOOKUP(K8,'KAYIT LİSTESİ'!$B$4:$H$1097,5,0)),"",(VLOOKUP(K8,'KAYIT LİSTESİ'!$B$4:$H$1097,5,0)))</f>
        <v>ÖZGÜR ATASOY</v>
      </c>
      <c r="O8" s="253" t="str">
        <f>IF(ISERROR(VLOOKUP(K8,'KAYIT LİSTESİ'!$B$4:$H$1097,6,0)),"",(VLOOKUP(K8,'KAYIT LİSTESİ'!$B$4:$H$1097,6,0)))</f>
        <v>TRABZON-BEŞİRLİ İMKB ORTAOKULU</v>
      </c>
      <c r="P8" s="253"/>
    </row>
    <row r="9" spans="1:16" ht="26.25" customHeight="1">
      <c r="A9" s="71">
        <v>3</v>
      </c>
      <c r="B9" s="249" t="s">
        <v>125</v>
      </c>
      <c r="C9" s="72">
        <f>IF(ISERROR(VLOOKUP(B9,'KAYIT LİSTESİ'!$B$4:$H$1097,2,0)),"",(VLOOKUP(B9,'KAYIT LİSTESİ'!$B$4:$H$1097,2,0)))</f>
        <v>0</v>
      </c>
      <c r="D9" s="129">
        <f>IF(ISERROR(VLOOKUP(B9,'KAYIT LİSTESİ'!$B$4:$H$1097,4,0)),"",(VLOOKUP(B9,'KAYIT LİSTESİ'!$B$4:$H$1097,4,0)))</f>
        <v>37372</v>
      </c>
      <c r="E9" s="250" t="str">
        <f>IF(ISERROR(VLOOKUP(B9,'KAYIT LİSTESİ'!$B$4:$H$1097,5,0)),"",(VLOOKUP(B9,'KAYIT LİSTESİ'!$B$4:$H$1097,5,0)))</f>
        <v>MÜCAHİT BOZKURT</v>
      </c>
      <c r="F9" s="250" t="str">
        <f>IF(ISERROR(VLOOKUP(B9,'KAYIT LİSTESİ'!$B$4:$H$1097,6,0)),"",(VLOOKUP(B9,'KAYIT LİSTESİ'!$B$4:$H$1097,6,0)))</f>
        <v>SİVAS-YILDIZELİ ATATÜRK ORTAOKULU</v>
      </c>
      <c r="G9" s="130"/>
      <c r="H9" s="285"/>
      <c r="I9" s="71">
        <v>3</v>
      </c>
      <c r="J9" s="71">
        <v>3</v>
      </c>
      <c r="K9" s="249" t="s">
        <v>86</v>
      </c>
      <c r="L9" s="251">
        <f>IF(ISERROR(VLOOKUP(K9,'KAYIT LİSTESİ'!$B$4:$H$1097,2,0)),"",(VLOOKUP(K9,'KAYIT LİSTESİ'!$B$4:$H$1097,2,0)))</f>
        <v>0</v>
      </c>
      <c r="M9" s="252">
        <f>IF(ISERROR(VLOOKUP(K9,'KAYIT LİSTESİ'!$B$4:$H$1097,4,0)),"",(VLOOKUP(K9,'KAYIT LİSTESİ'!$B$4:$H$1097,4,0)))</f>
        <v>37448</v>
      </c>
      <c r="N9" s="193" t="str">
        <f>IF(ISERROR(VLOOKUP(K9,'KAYIT LİSTESİ'!$B$4:$H$1097,5,0)),"",(VLOOKUP(K9,'KAYIT LİSTESİ'!$B$4:$H$1097,5,0)))</f>
        <v>TAHA ÇALIŞKAN</v>
      </c>
      <c r="O9" s="253" t="str">
        <f>IF(ISERROR(VLOOKUP(K9,'KAYIT LİSTESİ'!$B$4:$H$1097,6,0)),"",(VLOOKUP(K9,'KAYIT LİSTESİ'!$B$4:$H$1097,6,0)))</f>
        <v>İSTANBUL-ÖZEL BAKIRKÖY FATİH ORTAOKULU</v>
      </c>
      <c r="P9" s="253"/>
    </row>
    <row r="10" spans="1:16" ht="26.25" customHeight="1">
      <c r="A10" s="71">
        <v>4</v>
      </c>
      <c r="B10" s="249" t="s">
        <v>126</v>
      </c>
      <c r="C10" s="72">
        <f>IF(ISERROR(VLOOKUP(B10,'KAYIT LİSTESİ'!$B$4:$H$1097,2,0)),"",(VLOOKUP(B10,'KAYIT LİSTESİ'!$B$4:$H$1097,2,0)))</f>
        <v>0</v>
      </c>
      <c r="D10" s="129" t="str">
        <f>IF(ISERROR(VLOOKUP(B10,'KAYIT LİSTESİ'!$B$4:$H$1097,4,0)),"",(VLOOKUP(B10,'KAYIT LİSTESİ'!$B$4:$H$1097,4,0)))</f>
        <v>01.01.2002</v>
      </c>
      <c r="E10" s="250" t="str">
        <f>IF(ISERROR(VLOOKUP(B10,'KAYIT LİSTESİ'!$B$4:$H$1097,5,0)),"",(VLOOKUP(B10,'KAYIT LİSTESİ'!$B$4:$H$1097,5,0)))</f>
        <v>ŞAFAK  KARSAVRAN</v>
      </c>
      <c r="F10" s="250" t="str">
        <f>IF(ISERROR(VLOOKUP(B10,'KAYIT LİSTESİ'!$B$4:$H$1097,6,0)),"",(VLOOKUP(B10,'KAYIT LİSTESİ'!$B$4:$H$1097,6,0)))</f>
        <v>ANKARA- ATATÜRK ORTAOKULU</v>
      </c>
      <c r="G10" s="130"/>
      <c r="H10" s="285"/>
      <c r="I10" s="71">
        <v>4</v>
      </c>
      <c r="J10" s="71">
        <v>4</v>
      </c>
      <c r="K10" s="249" t="s">
        <v>87</v>
      </c>
      <c r="L10" s="251">
        <f>IF(ISERROR(VLOOKUP(K10,'KAYIT LİSTESİ'!$B$4:$H$1097,2,0)),"",(VLOOKUP(K10,'KAYIT LİSTESİ'!$B$4:$H$1097,2,0)))</f>
        <v>0</v>
      </c>
      <c r="M10" s="252">
        <f>IF(ISERROR(VLOOKUP(K10,'KAYIT LİSTESİ'!$B$4:$H$1097,4,0)),"",(VLOOKUP(K10,'KAYIT LİSTESİ'!$B$4:$H$1097,4,0)))</f>
        <v>37356</v>
      </c>
      <c r="N10" s="193" t="str">
        <f>IF(ISERROR(VLOOKUP(K10,'KAYIT LİSTESİ'!$B$4:$H$1097,5,0)),"",(VLOOKUP(K10,'KAYIT LİSTESİ'!$B$4:$H$1097,5,0)))</f>
        <v>Mert ÇEPNİ</v>
      </c>
      <c r="O10" s="253" t="str">
        <f>IF(ISERROR(VLOOKUP(K10,'KAYIT LİSTESİ'!$B$4:$H$1097,6,0)),"",(VLOOKUP(K10,'KAYIT LİSTESİ'!$B$4:$H$1097,6,0)))</f>
        <v>SAMSUN İLKADIM TİCARET VE SANAYİ ODASI ORTAOKULU</v>
      </c>
      <c r="P10" s="253"/>
    </row>
    <row r="11" spans="1:16" ht="26.25" customHeight="1">
      <c r="A11" s="71">
        <v>5</v>
      </c>
      <c r="B11" s="249" t="s">
        <v>127</v>
      </c>
      <c r="C11" s="72">
        <f>IF(ISERROR(VLOOKUP(B11,'KAYIT LİSTESİ'!$B$4:$H$1097,2,0)),"",(VLOOKUP(B11,'KAYIT LİSTESİ'!$B$4:$H$1097,2,0)))</f>
        <v>0</v>
      </c>
      <c r="D11" s="129" t="str">
        <f>IF(ISERROR(VLOOKUP(B11,'KAYIT LİSTESİ'!$B$4:$H$1097,4,0)),"",(VLOOKUP(B11,'KAYIT LİSTESİ'!$B$4:$H$1097,4,0)))</f>
        <v>01.01.2003</v>
      </c>
      <c r="E11" s="250" t="str">
        <f>IF(ISERROR(VLOOKUP(B11,'KAYIT LİSTESİ'!$B$4:$H$1097,5,0)),"",(VLOOKUP(B11,'KAYIT LİSTESİ'!$B$4:$H$1097,5,0)))</f>
        <v>JAMSHID NASIMI</v>
      </c>
      <c r="F11" s="250" t="str">
        <f>IF(ISERROR(VLOOKUP(B11,'KAYIT LİSTESİ'!$B$4:$H$1097,6,0)),"",(VLOOKUP(B11,'KAYIT LİSTESİ'!$B$4:$H$1097,6,0)))</f>
        <v>SİVAS YAHYA KEMAL ORTAOKULU</v>
      </c>
      <c r="G11" s="130"/>
      <c r="H11" s="285"/>
      <c r="I11" s="71">
        <v>5</v>
      </c>
      <c r="J11" s="71">
        <v>5</v>
      </c>
      <c r="K11" s="249" t="s">
        <v>88</v>
      </c>
      <c r="L11" s="251">
        <f>IF(ISERROR(VLOOKUP(K11,'KAYIT LİSTESİ'!$B$4:$H$1097,2,0)),"",(VLOOKUP(K11,'KAYIT LİSTESİ'!$B$4:$H$1097,2,0)))</f>
        <v>0</v>
      </c>
      <c r="M11" s="252" t="str">
        <f>IF(ISERROR(VLOOKUP(K11,'KAYIT LİSTESİ'!$B$4:$H$1097,4,0)),"",(VLOOKUP(K11,'KAYIT LİSTESİ'!$B$4:$H$1097,4,0)))</f>
        <v>02,01,2002</v>
      </c>
      <c r="N11" s="193" t="str">
        <f>IF(ISERROR(VLOOKUP(K11,'KAYIT LİSTESİ'!$B$4:$H$1097,5,0)),"",(VLOOKUP(K11,'KAYIT LİSTESİ'!$B$4:$H$1097,5,0)))</f>
        <v>BATUHAN ÖZBEK</v>
      </c>
      <c r="O11" s="253" t="str">
        <f>IF(ISERROR(VLOOKUP(K11,'KAYIT LİSTESİ'!$B$4:$H$1097,6,0)),"",(VLOOKUP(K11,'KAYIT LİSTESİ'!$B$4:$H$1097,6,0)))</f>
        <v>ZONGULDAK EREĞLİ TURGUT REİS ORTAOKULU</v>
      </c>
      <c r="P11" s="253"/>
    </row>
    <row r="12" spans="1:16" ht="26.25" customHeight="1">
      <c r="A12" s="71">
        <v>6</v>
      </c>
      <c r="B12" s="249" t="s">
        <v>128</v>
      </c>
      <c r="C12" s="72">
        <f>IF(ISERROR(VLOOKUP(B12,'KAYIT LİSTESİ'!$B$4:$H$1097,2,0)),"",(VLOOKUP(B12,'KAYIT LİSTESİ'!$B$4:$H$1097,2,0)))</f>
        <v>0</v>
      </c>
      <c r="D12" s="129" t="str">
        <f>IF(ISERROR(VLOOKUP(B12,'KAYIT LİSTESİ'!$B$4:$H$1097,4,0)),"",(VLOOKUP(B12,'KAYIT LİSTESİ'!$B$4:$H$1097,4,0)))</f>
        <v>01,02,2002</v>
      </c>
      <c r="E12" s="250" t="str">
        <f>IF(ISERROR(VLOOKUP(B12,'KAYIT LİSTESİ'!$B$4:$H$1097,5,0)),"",(VLOOKUP(B12,'KAYIT LİSTESİ'!$B$4:$H$1097,5,0)))</f>
        <v>YİĞİT EMRE ÖZDEN</v>
      </c>
      <c r="F12" s="250" t="str">
        <f>IF(ISERROR(VLOOKUP(B12,'KAYIT LİSTESİ'!$B$4:$H$1097,6,0)),"",(VLOOKUP(B12,'KAYIT LİSTESİ'!$B$4:$H$1097,6,0)))</f>
        <v>ZONGULDAK EREĞLİ TURGUT REİS ORTAOKULU</v>
      </c>
      <c r="G12" s="130"/>
      <c r="H12" s="285"/>
      <c r="I12" s="71">
        <v>6</v>
      </c>
      <c r="J12" s="71">
        <v>6</v>
      </c>
      <c r="K12" s="249" t="s">
        <v>89</v>
      </c>
      <c r="L12" s="251">
        <f>IF(ISERROR(VLOOKUP(K12,'KAYIT LİSTESİ'!$B$4:$H$1097,2,0)),"",(VLOOKUP(K12,'KAYIT LİSTESİ'!$B$4:$H$1097,2,0)))</f>
        <v>0</v>
      </c>
      <c r="M12" s="252">
        <f>IF(ISERROR(VLOOKUP(K12,'KAYIT LİSTESİ'!$B$4:$H$1097,4,0)),"",(VLOOKUP(K12,'KAYIT LİSTESİ'!$B$4:$H$1097,4,0)))</f>
        <v>37371</v>
      </c>
      <c r="N12" s="193" t="str">
        <f>IF(ISERROR(VLOOKUP(K12,'KAYIT LİSTESİ'!$B$4:$H$1097,5,0)),"",(VLOOKUP(K12,'KAYIT LİSTESİ'!$B$4:$H$1097,5,0)))</f>
        <v>MELİH ÇİFTÇİ</v>
      </c>
      <c r="O12" s="253" t="str">
        <f>IF(ISERROR(VLOOKUP(K12,'KAYIT LİSTESİ'!$B$4:$H$1097,6,0)),"",(VLOOKUP(K12,'KAYIT LİSTESİ'!$B$4:$H$1097,6,0)))</f>
        <v>SİVAS-YILDIZELİ ATATÜRK ORTAOKULU</v>
      </c>
      <c r="P12" s="253"/>
    </row>
    <row r="13" spans="1:16" ht="26.25" customHeight="1">
      <c r="A13" s="71">
        <v>7</v>
      </c>
      <c r="B13" s="249" t="s">
        <v>129</v>
      </c>
      <c r="C13" s="72">
        <f>IF(ISERROR(VLOOKUP(B13,'KAYIT LİSTESİ'!$B$4:$H$1097,2,0)),"",(VLOOKUP(B13,'KAYIT LİSTESİ'!$B$4:$H$1097,2,0)))</f>
        <v>0</v>
      </c>
      <c r="D13" s="129">
        <f>IF(ISERROR(VLOOKUP(B13,'KAYIT LİSTESİ'!$B$4:$H$1097,4,0)),"",(VLOOKUP(B13,'KAYIT LİSTESİ'!$B$4:$H$1097,4,0)))</f>
        <v>37448</v>
      </c>
      <c r="E13" s="250" t="str">
        <f>IF(ISERROR(VLOOKUP(B13,'KAYIT LİSTESİ'!$B$4:$H$1097,5,0)),"",(VLOOKUP(B13,'KAYIT LİSTESİ'!$B$4:$H$1097,5,0)))</f>
        <v>FATİH ÇALIŞKAN</v>
      </c>
      <c r="F13" s="250" t="str">
        <f>IF(ISERROR(VLOOKUP(B13,'KAYIT LİSTESİ'!$B$4:$H$1097,6,0)),"",(VLOOKUP(B13,'KAYIT LİSTESİ'!$B$4:$H$1097,6,0)))</f>
        <v>İSTANBUL-ÖZEL BAKIRKÖY FATİH ORTAOKULU</v>
      </c>
      <c r="G13" s="130"/>
      <c r="H13" s="285"/>
      <c r="I13" s="71">
        <v>7</v>
      </c>
      <c r="J13" s="71">
        <v>7</v>
      </c>
      <c r="K13" s="249" t="s">
        <v>90</v>
      </c>
      <c r="L13" s="251">
        <f>IF(ISERROR(VLOOKUP(K13,'KAYIT LİSTESİ'!$B$4:$H$1097,2,0)),"",(VLOOKUP(K13,'KAYIT LİSTESİ'!$B$4:$H$1097,2,0)))</f>
        <v>0</v>
      </c>
      <c r="M13" s="252" t="str">
        <f>IF(ISERROR(VLOOKUP(K13,'KAYIT LİSTESİ'!$B$4:$H$1097,4,0)),"",(VLOOKUP(K13,'KAYIT LİSTESİ'!$B$4:$H$1097,4,0)))</f>
        <v>31.01.2003</v>
      </c>
      <c r="N13" s="193" t="str">
        <f>IF(ISERROR(VLOOKUP(K13,'KAYIT LİSTESİ'!$B$4:$H$1097,5,0)),"",(VLOOKUP(K13,'KAYIT LİSTESİ'!$B$4:$H$1097,5,0)))</f>
        <v>MEHMET ŞEKER</v>
      </c>
      <c r="O13" s="253" t="str">
        <f>IF(ISERROR(VLOOKUP(K13,'KAYIT LİSTESİ'!$B$4:$H$1097,6,0)),"",(VLOOKUP(K13,'KAYIT LİSTESİ'!$B$4:$H$1097,6,0)))</f>
        <v>SİVAS YAHYA KEMAL ORTAOKULU</v>
      </c>
      <c r="P13" s="253"/>
    </row>
    <row r="14" spans="1:16" ht="26.25" customHeight="1">
      <c r="A14" s="71">
        <v>8</v>
      </c>
      <c r="B14" s="249" t="s">
        <v>130</v>
      </c>
      <c r="C14" s="72">
        <f>IF(ISERROR(VLOOKUP(B14,'KAYIT LİSTESİ'!$B$4:$H$1097,2,0)),"",(VLOOKUP(B14,'KAYIT LİSTESİ'!$B$4:$H$1097,2,0)))</f>
        <v>0</v>
      </c>
      <c r="D14" s="129">
        <f>IF(ISERROR(VLOOKUP(B14,'KAYIT LİSTESİ'!$B$4:$H$1097,4,0)),"",(VLOOKUP(B14,'KAYIT LİSTESİ'!$B$4:$H$1097,4,0)))</f>
        <v>37742</v>
      </c>
      <c r="E14" s="250" t="str">
        <f>IF(ISERROR(VLOOKUP(B14,'KAYIT LİSTESİ'!$B$4:$H$1097,5,0)),"",(VLOOKUP(B14,'KAYIT LİSTESİ'!$B$4:$H$1097,5,0)))</f>
        <v>ATAKAN CEMOĞLU</v>
      </c>
      <c r="F14" s="250" t="str">
        <f>IF(ISERROR(VLOOKUP(B14,'KAYIT LİSTESİ'!$B$4:$H$1097,6,0)),"",(VLOOKUP(B14,'KAYIT LİSTESİ'!$B$4:$H$1097,6,0)))</f>
        <v>KKTC YAKIN DOĞU İLKOKULU</v>
      </c>
      <c r="G14" s="130"/>
      <c r="H14" s="285"/>
      <c r="I14" s="71">
        <v>8</v>
      </c>
      <c r="J14" s="71">
        <v>8</v>
      </c>
      <c r="K14" s="249" t="s">
        <v>91</v>
      </c>
      <c r="L14" s="251">
        <f>IF(ISERROR(VLOOKUP(K14,'KAYIT LİSTESİ'!$B$4:$H$1097,2,0)),"",(VLOOKUP(K14,'KAYIT LİSTESİ'!$B$4:$H$1097,2,0)))</f>
        <v>0</v>
      </c>
      <c r="M14" s="252">
        <f>IF(ISERROR(VLOOKUP(K14,'KAYIT LİSTESİ'!$B$4:$H$1097,4,0)),"",(VLOOKUP(K14,'KAYIT LİSTESİ'!$B$4:$H$1097,4,0)))</f>
        <v>37463</v>
      </c>
      <c r="N14" s="193" t="str">
        <f>IF(ISERROR(VLOOKUP(K14,'KAYIT LİSTESİ'!$B$4:$H$1097,5,0)),"",(VLOOKUP(K14,'KAYIT LİSTESİ'!$B$4:$H$1097,5,0)))</f>
        <v>SEFA ENES ÇOLAKOĞLU</v>
      </c>
      <c r="O14" s="253" t="str">
        <f>IF(ISERROR(VLOOKUP(K14,'KAYIT LİSTESİ'!$B$4:$H$1097,6,0)),"",(VLOOKUP(K14,'KAYIT LİSTESİ'!$B$4:$H$1097,6,0)))</f>
        <v>ANKARA- ATATÜRK ORTAOKULU</v>
      </c>
      <c r="P14" s="253"/>
    </row>
    <row r="15" spans="1:16" ht="26.25" customHeight="1">
      <c r="A15" s="515" t="s">
        <v>16</v>
      </c>
      <c r="B15" s="516"/>
      <c r="C15" s="516"/>
      <c r="D15" s="516"/>
      <c r="E15" s="516"/>
      <c r="F15" s="516"/>
      <c r="G15" s="516"/>
      <c r="H15" s="262"/>
      <c r="I15" s="75">
        <v>9</v>
      </c>
      <c r="J15" s="71">
        <v>9</v>
      </c>
      <c r="K15" s="249" t="s">
        <v>92</v>
      </c>
      <c r="L15" s="251">
        <f>IF(ISERROR(VLOOKUP(K15,'KAYIT LİSTESİ'!$B$4:$H$1097,2,0)),"",(VLOOKUP(K15,'KAYIT LİSTESİ'!$B$4:$H$1097,2,0)))</f>
        <v>0</v>
      </c>
      <c r="M15" s="252">
        <f>IF(ISERROR(VLOOKUP(K15,'KAYIT LİSTESİ'!$B$4:$H$1097,4,0)),"",(VLOOKUP(K15,'KAYIT LİSTESİ'!$B$4:$H$1097,4,0)))</f>
        <v>37390</v>
      </c>
      <c r="N15" s="193" t="str">
        <f>IF(ISERROR(VLOOKUP(K15,'KAYIT LİSTESİ'!$B$4:$H$1097,5,0)),"",(VLOOKUP(K15,'KAYIT LİSTESİ'!$B$4:$H$1097,5,0)))</f>
        <v>UMUT DOĞAN</v>
      </c>
      <c r="O15" s="253" t="str">
        <f>IF(ISERROR(VLOOKUP(K15,'KAYIT LİSTESİ'!$B$4:$H$1097,6,0)),"",(VLOOKUP(K15,'KAYIT LİSTESİ'!$B$4:$H$1097,6,0)))</f>
        <v>KOCAELİ -AHMET ZEKİ BÜYÜKKUŞOĞLU</v>
      </c>
      <c r="P15" s="253"/>
    </row>
    <row r="16" spans="1:16" ht="26.25" customHeight="1">
      <c r="A16" s="45" t="s">
        <v>11</v>
      </c>
      <c r="B16" s="42" t="s">
        <v>52</v>
      </c>
      <c r="C16" s="42" t="s">
        <v>51</v>
      </c>
      <c r="D16" s="43" t="s">
        <v>12</v>
      </c>
      <c r="E16" s="44" t="s">
        <v>13</v>
      </c>
      <c r="F16" s="44" t="s">
        <v>156</v>
      </c>
      <c r="G16" s="42" t="s">
        <v>255</v>
      </c>
      <c r="H16" s="262"/>
      <c r="I16" s="75">
        <v>10</v>
      </c>
      <c r="J16" s="71">
        <v>10</v>
      </c>
      <c r="K16" s="249" t="s">
        <v>93</v>
      </c>
      <c r="L16" s="251">
        <f>IF(ISERROR(VLOOKUP(K16,'KAYIT LİSTESİ'!$B$4:$H$1097,2,0)),"",(VLOOKUP(K16,'KAYIT LİSTESİ'!$B$4:$H$1097,2,0)))</f>
        <v>0</v>
      </c>
      <c r="M16" s="252">
        <f>IF(ISERROR(VLOOKUP(K16,'KAYIT LİSTESİ'!$B$4:$H$1097,4,0)),"",(VLOOKUP(K16,'KAYIT LİSTESİ'!$B$4:$H$1097,4,0)))</f>
        <v>37343</v>
      </c>
      <c r="N16" s="193" t="str">
        <f>IF(ISERROR(VLOOKUP(K16,'KAYIT LİSTESİ'!$B$4:$H$1097,5,0)),"",(VLOOKUP(K16,'KAYIT LİSTESİ'!$B$4:$H$1097,5,0)))</f>
        <v>BARTU AYDOĞAN</v>
      </c>
      <c r="O16" s="253" t="str">
        <f>IF(ISERROR(VLOOKUP(K16,'KAYIT LİSTESİ'!$B$4:$H$1097,6,0)),"",(VLOOKUP(K16,'KAYIT LİSTESİ'!$B$4:$H$1097,6,0)))</f>
        <v>BURSA-ÜÇEVLER ŞEHİT FAİK GÖKÇEN ORTA OKULU</v>
      </c>
      <c r="P16" s="253"/>
    </row>
    <row r="17" spans="1:16" ht="26.25" customHeight="1">
      <c r="A17" s="71">
        <v>1</v>
      </c>
      <c r="B17" s="249" t="s">
        <v>131</v>
      </c>
      <c r="C17" s="72">
        <f>IF(ISERROR(VLOOKUP(B17,'KAYIT LİSTESİ'!$B$4:$H$1097,2,0)),"",(VLOOKUP(B17,'KAYIT LİSTESİ'!$B$4:$H$1097,2,0)))</f>
        <v>0</v>
      </c>
      <c r="D17" s="129">
        <f>IF(ISERROR(VLOOKUP(B17,'KAYIT LİSTESİ'!$B$4:$H$1097,4,0)),"",(VLOOKUP(B17,'KAYIT LİSTESİ'!$B$4:$H$1097,4,0)))</f>
        <v>37378</v>
      </c>
      <c r="E17" s="250" t="str">
        <f>IF(ISERROR(VLOOKUP(B17,'KAYIT LİSTESİ'!$B$4:$H$1097,5,0)),"",(VLOOKUP(B17,'KAYIT LİSTESİ'!$B$4:$H$1097,5,0)))</f>
        <v>METEHAN BOZOĞLU</v>
      </c>
      <c r="F17" s="250" t="str">
        <f>IF(ISERROR(VLOOKUP(B17,'KAYIT LİSTESİ'!$B$4:$H$1097,6,0)),"",(VLOOKUP(B17,'KAYIT LİSTESİ'!$B$4:$H$1097,6,0)))</f>
        <v>BURSA-ÜÇEVLER ŞEHİT FAİK GÖKÇEN ORTA OKULU</v>
      </c>
      <c r="G17" s="130"/>
      <c r="H17" s="262"/>
      <c r="I17" s="75">
        <v>11</v>
      </c>
      <c r="J17" s="71">
        <v>11</v>
      </c>
      <c r="K17" s="249" t="s">
        <v>94</v>
      </c>
      <c r="L17" s="251">
        <f>IF(ISERROR(VLOOKUP(K17,'KAYIT LİSTESİ'!$B$4:$H$1097,2,0)),"",(VLOOKUP(K17,'KAYIT LİSTESİ'!$B$4:$H$1097,2,0)))</f>
        <v>0</v>
      </c>
      <c r="M17" s="252">
        <f>IF(ISERROR(VLOOKUP(K17,'KAYIT LİSTESİ'!$B$4:$H$1097,4,0)),"",(VLOOKUP(K17,'KAYIT LİSTESİ'!$B$4:$H$1097,4,0)))</f>
        <v>37257</v>
      </c>
      <c r="N17" s="193" t="str">
        <f>IF(ISERROR(VLOOKUP(K17,'KAYIT LİSTESİ'!$B$4:$H$1097,5,0)),"",(VLOOKUP(K17,'KAYIT LİSTESİ'!$B$4:$H$1097,5,0)))</f>
        <v>UĞUR KARTAL</v>
      </c>
      <c r="O17" s="253" t="str">
        <f>IF(ISERROR(VLOOKUP(K17,'KAYIT LİSTESİ'!$B$4:$H$1097,6,0)),"",(VLOOKUP(K17,'KAYIT LİSTESİ'!$B$4:$H$1097,6,0)))</f>
        <v>ESKİŞEHİR - SAMİ SİPAHİ ORTAOKULU</v>
      </c>
      <c r="P17" s="253"/>
    </row>
    <row r="18" spans="1:16" ht="26.25" customHeight="1">
      <c r="A18" s="71">
        <v>2</v>
      </c>
      <c r="B18" s="249" t="s">
        <v>132</v>
      </c>
      <c r="C18" s="72">
        <f>IF(ISERROR(VLOOKUP(B18,'KAYIT LİSTESİ'!$B$4:$H$1097,2,0)),"",(VLOOKUP(B18,'KAYIT LİSTESİ'!$B$4:$H$1097,2,0)))</f>
        <v>0</v>
      </c>
      <c r="D18" s="129">
        <f>IF(ISERROR(VLOOKUP(B18,'KAYIT LİSTESİ'!$B$4:$H$1097,4,0)),"",(VLOOKUP(B18,'KAYIT LİSTESİ'!$B$4:$H$1097,4,0)))</f>
        <v>37316</v>
      </c>
      <c r="E18" s="250" t="str">
        <f>IF(ISERROR(VLOOKUP(B18,'KAYIT LİSTESİ'!$B$4:$H$1097,5,0)),"",(VLOOKUP(B18,'KAYIT LİSTESİ'!$B$4:$H$1097,5,0)))</f>
        <v>DOĞAN AKBAŞ</v>
      </c>
      <c r="F18" s="250" t="str">
        <f>IF(ISERROR(VLOOKUP(B18,'KAYIT LİSTESİ'!$B$4:$H$1097,6,0)),"",(VLOOKUP(B18,'KAYIT LİSTESİ'!$B$4:$H$1097,6,0)))</f>
        <v>AGRI-15 NİSAN O.O</v>
      </c>
      <c r="G18" s="130"/>
      <c r="H18" s="262"/>
      <c r="I18" s="75">
        <v>12</v>
      </c>
      <c r="J18" s="71">
        <v>12</v>
      </c>
      <c r="K18" s="249" t="s">
        <v>95</v>
      </c>
      <c r="L18" s="251">
        <f>IF(ISERROR(VLOOKUP(K18,'KAYIT LİSTESİ'!$B$4:$H$1097,2,0)),"",(VLOOKUP(K18,'KAYIT LİSTESİ'!$B$4:$H$1097,2,0)))</f>
        <v>0</v>
      </c>
      <c r="M18" s="252">
        <f>IF(ISERROR(VLOOKUP(K18,'KAYIT LİSTESİ'!$B$4:$H$1097,4,0)),"",(VLOOKUP(K18,'KAYIT LİSTESİ'!$B$4:$H$1097,4,0)))</f>
        <v>37257</v>
      </c>
      <c r="N18" s="193" t="str">
        <f>IF(ISERROR(VLOOKUP(K18,'KAYIT LİSTESİ'!$B$4:$H$1097,5,0)),"",(VLOOKUP(K18,'KAYIT LİSTESİ'!$B$4:$H$1097,5,0)))</f>
        <v>M.VEFA AYDEMİR</v>
      </c>
      <c r="O18" s="253" t="str">
        <f>IF(ISERROR(VLOOKUP(K18,'KAYIT LİSTESİ'!$B$4:$H$1097,6,0)),"",(VLOOKUP(K18,'KAYIT LİSTESİ'!$B$4:$H$1097,6,0)))</f>
        <v>AGRI-15 NİSAN O.O</v>
      </c>
      <c r="P18" s="253"/>
    </row>
    <row r="19" spans="1:16" ht="26.25" customHeight="1">
      <c r="A19" s="71">
        <v>3</v>
      </c>
      <c r="B19" s="249" t="s">
        <v>133</v>
      </c>
      <c r="C19" s="72">
        <f>IF(ISERROR(VLOOKUP(B19,'KAYIT LİSTESİ'!$B$4:$H$1097,2,0)),"",(VLOOKUP(B19,'KAYIT LİSTESİ'!$B$4:$H$1097,2,0)))</f>
        <v>0</v>
      </c>
      <c r="D19" s="129">
        <f>IF(ISERROR(VLOOKUP(B19,'KAYIT LİSTESİ'!$B$4:$H$1097,4,0)),"",(VLOOKUP(B19,'KAYIT LİSTESİ'!$B$4:$H$1097,4,0)))</f>
        <v>37257</v>
      </c>
      <c r="E19" s="250" t="str">
        <f>IF(ISERROR(VLOOKUP(B19,'KAYIT LİSTESİ'!$B$4:$H$1097,5,0)),"",(VLOOKUP(B19,'KAYIT LİSTESİ'!$B$4:$H$1097,5,0)))</f>
        <v>SERKAN ÇİÇEK</v>
      </c>
      <c r="F19" s="250" t="str">
        <f>IF(ISERROR(VLOOKUP(B19,'KAYIT LİSTESİ'!$B$4:$H$1097,6,0)),"",(VLOOKUP(B19,'KAYIT LİSTESİ'!$B$4:$H$1097,6,0)))</f>
        <v>TEKİRDAG-ÇORLU ORTA OKULU</v>
      </c>
      <c r="G19" s="130"/>
      <c r="H19" s="262"/>
      <c r="I19" s="75">
        <v>13</v>
      </c>
      <c r="J19" s="71">
        <v>13</v>
      </c>
      <c r="K19" s="249" t="s">
        <v>96</v>
      </c>
      <c r="L19" s="251">
        <f>IF(ISERROR(VLOOKUP(K19,'KAYIT LİSTESİ'!$B$4:$H$1097,2,0)),"",(VLOOKUP(K19,'KAYIT LİSTESİ'!$B$4:$H$1097,2,0)))</f>
        <v>0</v>
      </c>
      <c r="M19" s="252">
        <f>IF(ISERROR(VLOOKUP(K19,'KAYIT LİSTESİ'!$B$4:$H$1097,4,0)),"",(VLOOKUP(K19,'KAYIT LİSTESİ'!$B$4:$H$1097,4,0)))</f>
        <v>37418</v>
      </c>
      <c r="N19" s="193" t="str">
        <f>IF(ISERROR(VLOOKUP(K19,'KAYIT LİSTESİ'!$B$4:$H$1097,5,0)),"",(VLOOKUP(K19,'KAYIT LİSTESİ'!$B$4:$H$1097,5,0)))</f>
        <v>EMİRHAN KARA</v>
      </c>
      <c r="O19" s="253" t="str">
        <f>IF(ISERROR(VLOOKUP(K19,'KAYIT LİSTESİ'!$B$4:$H$1097,6,0)),"",(VLOOKUP(K19,'KAYIT LİSTESİ'!$B$4:$H$1097,6,0)))</f>
        <v>MERSİN-SİLİFKE ATATÜRK ORTAOKULU</v>
      </c>
      <c r="P19" s="253"/>
    </row>
    <row r="20" spans="1:16" ht="26.25" customHeight="1">
      <c r="A20" s="71">
        <v>4</v>
      </c>
      <c r="B20" s="249" t="s">
        <v>134</v>
      </c>
      <c r="C20" s="72">
        <f>IF(ISERROR(VLOOKUP(B20,'KAYIT LİSTESİ'!$B$4:$H$1097,2,0)),"",(VLOOKUP(B20,'KAYIT LİSTESİ'!$B$4:$H$1097,2,0)))</f>
        <v>0</v>
      </c>
      <c r="D20" s="129" t="str">
        <f>IF(ISERROR(VLOOKUP(B20,'KAYIT LİSTESİ'!$B$4:$H$1097,4,0)),"",(VLOOKUP(B20,'KAYIT LİSTESİ'!$B$4:$H$1097,4,0)))</f>
        <v>01,01,2002</v>
      </c>
      <c r="E20" s="250" t="str">
        <f>IF(ISERROR(VLOOKUP(B20,'KAYIT LİSTESİ'!$B$4:$H$1097,5,0)),"",(VLOOKUP(B20,'KAYIT LİSTESİ'!$B$4:$H$1097,5,0)))</f>
        <v>Hazar HALAÇ</v>
      </c>
      <c r="F20" s="250" t="str">
        <f>IF(ISERROR(VLOOKUP(B20,'KAYIT LİSTESİ'!$B$4:$H$1097,6,0)),"",(VLOOKUP(B20,'KAYIT LİSTESİ'!$B$4:$H$1097,6,0)))</f>
        <v>KAYSERİ-AMBAR ORTAOKULU</v>
      </c>
      <c r="G20" s="130"/>
      <c r="H20" s="262"/>
      <c r="I20" s="75">
        <v>14</v>
      </c>
      <c r="J20" s="71">
        <v>14</v>
      </c>
      <c r="K20" s="249" t="s">
        <v>97</v>
      </c>
      <c r="L20" s="251">
        <f>IF(ISERROR(VLOOKUP(K20,'KAYIT LİSTESİ'!$B$4:$H$1097,2,0)),"",(VLOOKUP(K20,'KAYIT LİSTESİ'!$B$4:$H$1097,2,0)))</f>
        <v>0</v>
      </c>
      <c r="M20" s="252">
        <f>IF(ISERROR(VLOOKUP(K20,'KAYIT LİSTESİ'!$B$4:$H$1097,4,0)),"",(VLOOKUP(K20,'KAYIT LİSTESİ'!$B$4:$H$1097,4,0)))</f>
        <v>37314</v>
      </c>
      <c r="N20" s="193" t="str">
        <f>IF(ISERROR(VLOOKUP(K20,'KAYIT LİSTESİ'!$B$4:$H$1097,5,0)),"",(VLOOKUP(K20,'KAYIT LİSTESİ'!$B$4:$H$1097,5,0)))</f>
        <v>KAAN YILDIRIM</v>
      </c>
      <c r="O20" s="253" t="str">
        <f>IF(ISERROR(VLOOKUP(K20,'KAYIT LİSTESİ'!$B$4:$H$1097,6,0)),"",(VLOOKUP(K20,'KAYIT LİSTESİ'!$B$4:$H$1097,6,0)))</f>
        <v>TEKİRDAG-ÇORLU ORTA OKULU</v>
      </c>
      <c r="P20" s="253"/>
    </row>
    <row r="21" spans="1:16" ht="26.25" customHeight="1">
      <c r="A21" s="71">
        <v>5</v>
      </c>
      <c r="B21" s="249" t="s">
        <v>135</v>
      </c>
      <c r="C21" s="72">
        <f>IF(ISERROR(VLOOKUP(B21,'KAYIT LİSTESİ'!$B$4:$H$1097,2,0)),"",(VLOOKUP(B21,'KAYIT LİSTESİ'!$B$4:$H$1097,2,0)))</f>
        <v>0</v>
      </c>
      <c r="D21" s="129">
        <f>IF(ISERROR(VLOOKUP(B21,'KAYIT LİSTESİ'!$B$4:$H$1097,4,0)),"",(VLOOKUP(B21,'KAYIT LİSTESİ'!$B$4:$H$1097,4,0)))</f>
        <v>37468</v>
      </c>
      <c r="E21" s="250" t="str">
        <f>IF(ISERROR(VLOOKUP(B21,'KAYIT LİSTESİ'!$B$4:$H$1097,5,0)),"",(VLOOKUP(B21,'KAYIT LİSTESİ'!$B$4:$H$1097,5,0)))</f>
        <v>FERHAT ÇELİK</v>
      </c>
      <c r="F21" s="250" t="str">
        <f>IF(ISERROR(VLOOKUP(B21,'KAYIT LİSTESİ'!$B$4:$H$1097,6,0)),"",(VLOOKUP(B21,'KAYIT LİSTESİ'!$B$4:$H$1097,6,0)))</f>
        <v>MUĞLA-  DALAMAN 
CUMHURİYET O.O.</v>
      </c>
      <c r="G21" s="130"/>
      <c r="H21" s="262"/>
      <c r="I21" s="75">
        <v>15</v>
      </c>
      <c r="J21" s="71">
        <v>15</v>
      </c>
      <c r="K21" s="249" t="s">
        <v>98</v>
      </c>
      <c r="L21" s="251">
        <f>IF(ISERROR(VLOOKUP(K21,'KAYIT LİSTESİ'!$B$4:$H$1097,2,0)),"",(VLOOKUP(K21,'KAYIT LİSTESİ'!$B$4:$H$1097,2,0)))</f>
        <v>0</v>
      </c>
      <c r="M21" s="252">
        <f>IF(ISERROR(VLOOKUP(K21,'KAYIT LİSTESİ'!$B$4:$H$1097,4,0)),"",(VLOOKUP(K21,'KAYIT LİSTESİ'!$B$4:$H$1097,4,0)))</f>
        <v>37359</v>
      </c>
      <c r="N21" s="193" t="str">
        <f>IF(ISERROR(VLOOKUP(K21,'KAYIT LİSTESİ'!$B$4:$H$1097,5,0)),"",(VLOOKUP(K21,'KAYIT LİSTESİ'!$B$4:$H$1097,5,0)))</f>
        <v>SELİM DORAK</v>
      </c>
      <c r="O21" s="253" t="str">
        <f>IF(ISERROR(VLOOKUP(K21,'KAYIT LİSTESİ'!$B$4:$H$1097,6,0)),"",(VLOOKUP(K21,'KAYIT LİSTESİ'!$B$4:$H$1097,6,0)))</f>
        <v>MUĞLA-  DALAMAN 
CUMHURİYET O.O.</v>
      </c>
      <c r="P21" s="253"/>
    </row>
    <row r="22" spans="1:16" ht="26.25" customHeight="1">
      <c r="A22" s="71">
        <v>6</v>
      </c>
      <c r="B22" s="249" t="s">
        <v>136</v>
      </c>
      <c r="C22" s="72">
        <f>IF(ISERROR(VLOOKUP(B22,'KAYIT LİSTESİ'!$B$4:$H$1097,2,0)),"",(VLOOKUP(B22,'KAYIT LİSTESİ'!$B$4:$H$1097,2,0)))</f>
        <v>0</v>
      </c>
      <c r="D22" s="129">
        <f>IF(ISERROR(VLOOKUP(B22,'KAYIT LİSTESİ'!$B$4:$H$1097,4,0)),"",(VLOOKUP(B22,'KAYIT LİSTESİ'!$B$4:$H$1097,4,0)))</f>
        <v>37289</v>
      </c>
      <c r="E22" s="250" t="str">
        <f>IF(ISERROR(VLOOKUP(B22,'KAYIT LİSTESİ'!$B$4:$H$1097,5,0)),"",(VLOOKUP(B22,'KAYIT LİSTESİ'!$B$4:$H$1097,5,0)))</f>
        <v>MEHMET KÜRŞAT BENLİ</v>
      </c>
      <c r="F22" s="250" t="str">
        <f>IF(ISERROR(VLOOKUP(B22,'KAYIT LİSTESİ'!$B$4:$H$1097,6,0)),"",(VLOOKUP(B22,'KAYIT LİSTESİ'!$B$4:$H$1097,6,0)))</f>
        <v>MERSİN-SİLİFKE ATATÜRK ORTAOKULU</v>
      </c>
      <c r="G22" s="130"/>
      <c r="H22" s="262"/>
      <c r="I22" s="75">
        <v>16</v>
      </c>
      <c r="J22" s="71">
        <v>16</v>
      </c>
      <c r="K22" s="249" t="s">
        <v>99</v>
      </c>
      <c r="L22" s="251">
        <f>IF(ISERROR(VLOOKUP(K22,'KAYIT LİSTESİ'!$B$4:$H$1097,2,0)),"",(VLOOKUP(K22,'KAYIT LİSTESİ'!$B$4:$H$1097,2,0)))</f>
        <v>0</v>
      </c>
      <c r="M22" s="252" t="str">
        <f>IF(ISERROR(VLOOKUP(K22,'KAYIT LİSTESİ'!$B$4:$H$1097,4,0)),"",(VLOOKUP(K22,'KAYIT LİSTESİ'!$B$4:$H$1097,4,0)))</f>
        <v>01,01,2002</v>
      </c>
      <c r="N22" s="193" t="str">
        <f>IF(ISERROR(VLOOKUP(K22,'KAYIT LİSTESİ'!$B$4:$H$1097,5,0)),"",(VLOOKUP(K22,'KAYIT LİSTESİ'!$B$4:$H$1097,5,0)))</f>
        <v>Hazar HALAÇ</v>
      </c>
      <c r="O22" s="253" t="str">
        <f>IF(ISERROR(VLOOKUP(K22,'KAYIT LİSTESİ'!$B$4:$H$1097,6,0)),"",(VLOOKUP(K22,'KAYIT LİSTESİ'!$B$4:$H$1097,6,0)))</f>
        <v>KAYSERİ-AMBAR ORTAOKULU</v>
      </c>
      <c r="P22" s="253"/>
    </row>
    <row r="23" spans="1:16" ht="26.25" customHeight="1">
      <c r="A23" s="71">
        <v>7</v>
      </c>
      <c r="B23" s="249" t="s">
        <v>137</v>
      </c>
      <c r="C23" s="72">
        <f>IF(ISERROR(VLOOKUP(B23,'KAYIT LİSTESİ'!$B$4:$H$1097,2,0)),"",(VLOOKUP(B23,'KAYIT LİSTESİ'!$B$4:$H$1097,2,0)))</f>
        <v>0</v>
      </c>
      <c r="D23" s="129">
        <f>IF(ISERROR(VLOOKUP(B23,'KAYIT LİSTESİ'!$B$4:$H$1097,4,0)),"",(VLOOKUP(B23,'KAYIT LİSTESİ'!$B$4:$H$1097,4,0)))</f>
        <v>37785</v>
      </c>
      <c r="E23" s="250" t="str">
        <f>IF(ISERROR(VLOOKUP(B23,'KAYIT LİSTESİ'!$B$4:$H$1097,5,0)),"",(VLOOKUP(B23,'KAYIT LİSTESİ'!$B$4:$H$1097,5,0)))</f>
        <v>KAAN ÇOBAN</v>
      </c>
      <c r="F23" s="250" t="str">
        <f>IF(ISERROR(VLOOKUP(B23,'KAYIT LİSTESİ'!$B$4:$H$1097,6,0)),"",(VLOOKUP(B23,'KAYIT LİSTESİ'!$B$4:$H$1097,6,0)))</f>
        <v>ESKİŞEHİR - SAMİ SİPAHİ ORTAOKULU</v>
      </c>
      <c r="G23" s="130"/>
      <c r="H23" s="262"/>
      <c r="I23" s="75">
        <v>17</v>
      </c>
      <c r="J23" s="71">
        <v>17</v>
      </c>
      <c r="K23" s="249" t="s">
        <v>100</v>
      </c>
      <c r="L23" s="251">
        <f>IF(ISERROR(VLOOKUP(K23,'KAYIT LİSTESİ'!$B$4:$H$1097,2,0)),"",(VLOOKUP(K23,'KAYIT LİSTESİ'!$B$4:$H$1097,2,0)))</f>
        <v>0</v>
      </c>
      <c r="M23" s="252">
        <f>IF(ISERROR(VLOOKUP(K23,'KAYIT LİSTESİ'!$B$4:$H$1097,4,0)),"",(VLOOKUP(K23,'KAYIT LİSTESİ'!$B$4:$H$1097,4,0)))</f>
        <v>37296</v>
      </c>
      <c r="N23" s="193" t="str">
        <f>IF(ISERROR(VLOOKUP(K23,'KAYIT LİSTESİ'!$B$4:$H$1097,5,0)),"",(VLOOKUP(K23,'KAYIT LİSTESİ'!$B$4:$H$1097,5,0)))</f>
        <v>ALİ TAHA DİNÇER (F)</v>
      </c>
      <c r="O23" s="253" t="str">
        <f>IF(ISERROR(VLOOKUP(K23,'KAYIT LİSTESİ'!$B$4:$H$1097,6,0)),"",(VLOOKUP(K23,'KAYIT LİSTESİ'!$B$4:$H$1097,6,0)))</f>
        <v>ÖZEL FATİH ORTAOKULU</v>
      </c>
      <c r="P23" s="253"/>
    </row>
    <row r="24" spans="1:16" ht="26.25" customHeight="1">
      <c r="A24" s="71">
        <v>8</v>
      </c>
      <c r="B24" s="249" t="s">
        <v>138</v>
      </c>
      <c r="C24" s="72">
        <f>IF(ISERROR(VLOOKUP(B24,'KAYIT LİSTESİ'!$B$4:$H$1097,2,0)),"",(VLOOKUP(B24,'KAYIT LİSTESİ'!$B$4:$H$1097,2,0)))</f>
        <v>0</v>
      </c>
      <c r="D24" s="129">
        <f>IF(ISERROR(VLOOKUP(B24,'KAYIT LİSTESİ'!$B$4:$H$1097,4,0)),"",(VLOOKUP(B24,'KAYIT LİSTESİ'!$B$4:$H$1097,4,0)))</f>
        <v>37390</v>
      </c>
      <c r="E24" s="250" t="str">
        <f>IF(ISERROR(VLOOKUP(B24,'KAYIT LİSTESİ'!$B$4:$H$1097,5,0)),"",(VLOOKUP(B24,'KAYIT LİSTESİ'!$B$4:$H$1097,5,0)))</f>
        <v>UMUT DOĞAN</v>
      </c>
      <c r="F24" s="250" t="str">
        <f>IF(ISERROR(VLOOKUP(B24,'KAYIT LİSTESİ'!$B$4:$H$1097,6,0)),"",(VLOOKUP(B24,'KAYIT LİSTESİ'!$B$4:$H$1097,6,0)))</f>
        <v>KOCAELİ -AHMET ZEKİ BÜYÜKKUŞOĞLU</v>
      </c>
      <c r="G24" s="130"/>
      <c r="H24" s="262"/>
      <c r="I24" s="75">
        <v>18</v>
      </c>
      <c r="J24" s="71">
        <v>18</v>
      </c>
      <c r="K24" s="249" t="s">
        <v>101</v>
      </c>
      <c r="L24" s="251">
        <f>IF(ISERROR(VLOOKUP(K24,'KAYIT LİSTESİ'!$B$4:$H$1097,2,0)),"",(VLOOKUP(K24,'KAYIT LİSTESİ'!$B$4:$H$1097,2,0)))</f>
        <v>0</v>
      </c>
      <c r="M24" s="252">
        <f>IF(ISERROR(VLOOKUP(K24,'KAYIT LİSTESİ'!$B$4:$H$1097,4,0)),"",(VLOOKUP(K24,'KAYIT LİSTESİ'!$B$4:$H$1097,4,0)))</f>
        <v>37257</v>
      </c>
      <c r="N24" s="193" t="str">
        <f>IF(ISERROR(VLOOKUP(K24,'KAYIT LİSTESİ'!$B$4:$H$1097,5,0)),"",(VLOOKUP(K24,'KAYIT LİSTESİ'!$B$4:$H$1097,5,0)))</f>
        <v>KADİR FURKAN SİVRİOĞLU (F)</v>
      </c>
      <c r="O24" s="253" t="str">
        <f>IF(ISERROR(VLOOKUP(K24,'KAYIT LİSTESİ'!$B$4:$H$1097,6,0)),"",(VLOOKUP(K24,'KAYIT LİSTESİ'!$B$4:$H$1097,6,0)))</f>
        <v>BAYRAMİÇ İMAM HATİP ORTAOKULU</v>
      </c>
      <c r="P24" s="253"/>
    </row>
    <row r="25" spans="1:16" ht="26.25" customHeight="1">
      <c r="A25" s="515" t="s">
        <v>17</v>
      </c>
      <c r="B25" s="516"/>
      <c r="C25" s="516"/>
      <c r="D25" s="516"/>
      <c r="E25" s="516"/>
      <c r="F25" s="516"/>
      <c r="G25" s="516"/>
      <c r="H25" s="262"/>
      <c r="I25" s="75">
        <v>19</v>
      </c>
      <c r="J25" s="71">
        <v>19</v>
      </c>
      <c r="K25" s="249" t="s">
        <v>102</v>
      </c>
      <c r="L25" s="251">
        <f>IF(ISERROR(VLOOKUP(K25,'KAYIT LİSTESİ'!$B$4:$H$1097,2,0)),"",(VLOOKUP(K25,'KAYIT LİSTESİ'!$B$4:$H$1097,2,0)))</f>
        <v>0</v>
      </c>
      <c r="M25" s="252">
        <f>IF(ISERROR(VLOOKUP(K25,'KAYIT LİSTESİ'!$B$4:$H$1097,4,0)),"",(VLOOKUP(K25,'KAYIT LİSTESİ'!$B$4:$H$1097,4,0)))</f>
        <v>37295</v>
      </c>
      <c r="N25" s="193" t="str">
        <f>IF(ISERROR(VLOOKUP(K25,'KAYIT LİSTESİ'!$B$4:$H$1097,5,0)),"",(VLOOKUP(K25,'KAYIT LİSTESİ'!$B$4:$H$1097,5,0)))</f>
        <v>YAŞAR ECİŞ (F)</v>
      </c>
      <c r="O25" s="253" t="str">
        <f>IF(ISERROR(VLOOKUP(K25,'KAYIT LİSTESİ'!$B$4:$H$1097,6,0)),"",(VLOOKUP(K25,'KAYIT LİSTESİ'!$B$4:$H$1097,6,0)))</f>
        <v>MANAVGAT BEŞKONAK YİBO</v>
      </c>
      <c r="P25" s="253"/>
    </row>
    <row r="26" spans="1:16" ht="26.25" customHeight="1">
      <c r="A26" s="45" t="s">
        <v>11</v>
      </c>
      <c r="B26" s="42" t="s">
        <v>52</v>
      </c>
      <c r="C26" s="42" t="s">
        <v>51</v>
      </c>
      <c r="D26" s="43" t="s">
        <v>12</v>
      </c>
      <c r="E26" s="44" t="s">
        <v>13</v>
      </c>
      <c r="F26" s="44" t="s">
        <v>156</v>
      </c>
      <c r="G26" s="42" t="s">
        <v>255</v>
      </c>
      <c r="H26" s="262"/>
      <c r="I26" s="75">
        <v>20</v>
      </c>
      <c r="J26" s="71">
        <v>20</v>
      </c>
      <c r="K26" s="249" t="s">
        <v>103</v>
      </c>
      <c r="L26" s="251">
        <f>IF(ISERROR(VLOOKUP(K26,'KAYIT LİSTESİ'!$B$4:$H$1097,2,0)),"",(VLOOKUP(K26,'KAYIT LİSTESİ'!$B$4:$H$1097,2,0)))</f>
        <v>0</v>
      </c>
      <c r="M26" s="252">
        <f>IF(ISERROR(VLOOKUP(K26,'KAYIT LİSTESİ'!$B$4:$H$1097,4,0)),"",(VLOOKUP(K26,'KAYIT LİSTESİ'!$B$4:$H$1097,4,0)))</f>
        <v>37417</v>
      </c>
      <c r="N26" s="193" t="str">
        <f>IF(ISERROR(VLOOKUP(K26,'KAYIT LİSTESİ'!$B$4:$H$1097,5,0)),"",(VLOOKUP(K26,'KAYIT LİSTESİ'!$B$4:$H$1097,5,0)))</f>
        <v xml:space="preserve"> AHMET YİĞİT KORKUT (F)</v>
      </c>
      <c r="O26" s="253" t="str">
        <f>IF(ISERROR(VLOOKUP(K26,'KAYIT LİSTESİ'!$B$4:$H$1097,6,0)),"",(VLOOKUP(K26,'KAYIT LİSTESİ'!$B$4:$H$1097,6,0)))</f>
        <v xml:space="preserve">ÖZEL SERVERGAZİ SABİHA SÜT ORTAOKULU </v>
      </c>
      <c r="P26" s="253"/>
    </row>
    <row r="27" spans="1:16" ht="26.25" customHeight="1">
      <c r="A27" s="71">
        <v>1</v>
      </c>
      <c r="B27" s="249" t="s">
        <v>139</v>
      </c>
      <c r="C27" s="72" t="str">
        <f>IF(ISERROR(VLOOKUP(B27,'KAYIT LİSTESİ'!$B$4:$H$1097,2,0)),"",(VLOOKUP(B27,'KAYIT LİSTESİ'!$B$4:$H$1097,2,0)))</f>
        <v/>
      </c>
      <c r="D27" s="129" t="str">
        <f>IF(ISERROR(VLOOKUP(B27,'KAYIT LİSTESİ'!$B$4:$H$1097,4,0)),"",(VLOOKUP(B27,'KAYIT LİSTESİ'!$B$4:$H$1097,4,0)))</f>
        <v/>
      </c>
      <c r="E27" s="250" t="str">
        <f>IF(ISERROR(VLOOKUP(B27,'KAYIT LİSTESİ'!$B$4:$H$1097,5,0)),"",(VLOOKUP(B27,'KAYIT LİSTESİ'!$B$4:$H$1097,5,0)))</f>
        <v/>
      </c>
      <c r="F27" s="250" t="str">
        <f>IF(ISERROR(VLOOKUP(B27,'KAYIT LİSTESİ'!$B$4:$H$1097,6,0)),"",(VLOOKUP(B27,'KAYIT LİSTESİ'!$B$4:$H$1097,6,0)))</f>
        <v/>
      </c>
      <c r="G27" s="130"/>
      <c r="H27" s="262"/>
      <c r="I27" s="75">
        <v>21</v>
      </c>
      <c r="J27" s="71">
        <v>21</v>
      </c>
      <c r="K27" s="249" t="s">
        <v>104</v>
      </c>
      <c r="L27" s="251">
        <f>IF(ISERROR(VLOOKUP(K27,'KAYIT LİSTESİ'!$B$4:$H$1097,2,0)),"",(VLOOKUP(K27,'KAYIT LİSTESİ'!$B$4:$H$1097,2,0)))</f>
        <v>0</v>
      </c>
      <c r="M27" s="252">
        <f>IF(ISERROR(VLOOKUP(K27,'KAYIT LİSTESİ'!$B$4:$H$1097,4,0)),"",(VLOOKUP(K27,'KAYIT LİSTESİ'!$B$4:$H$1097,4,0)))</f>
        <v>37307</v>
      </c>
      <c r="N27" s="193" t="str">
        <f>IF(ISERROR(VLOOKUP(K27,'KAYIT LİSTESİ'!$B$4:$H$1097,5,0)),"",(VLOOKUP(K27,'KAYIT LİSTESİ'!$B$4:$H$1097,5,0)))</f>
        <v>SERCAN SARUHAN ŞENER (F)</v>
      </c>
      <c r="O27" s="253" t="str">
        <f>IF(ISERROR(VLOOKUP(K27,'KAYIT LİSTESİ'!$B$4:$H$1097,6,0)),"",(VLOOKUP(K27,'KAYIT LİSTESİ'!$B$4:$H$1097,6,0)))</f>
        <v>ANKARA GOP</v>
      </c>
      <c r="P27" s="253"/>
    </row>
    <row r="28" spans="1:16" ht="26.25" customHeight="1">
      <c r="A28" s="71">
        <v>2</v>
      </c>
      <c r="B28" s="249" t="s">
        <v>140</v>
      </c>
      <c r="C28" s="72">
        <f>IF(ISERROR(VLOOKUP(B28,'KAYIT LİSTESİ'!$B$4:$H$1097,2,0)),"",(VLOOKUP(B28,'KAYIT LİSTESİ'!$B$4:$H$1097,2,0)))</f>
        <v>0</v>
      </c>
      <c r="D28" s="129">
        <f>IF(ISERROR(VLOOKUP(B28,'KAYIT LİSTESİ'!$B$4:$H$1097,4,0)),"",(VLOOKUP(B28,'KAYIT LİSTESİ'!$B$4:$H$1097,4,0)))</f>
        <v>37257</v>
      </c>
      <c r="E28" s="250" t="str">
        <f>IF(ISERROR(VLOOKUP(B28,'KAYIT LİSTESİ'!$B$4:$H$1097,5,0)),"",(VLOOKUP(B28,'KAYIT LİSTESİ'!$B$4:$H$1097,5,0)))</f>
        <v>ATAKAN ÖZAL (F)</v>
      </c>
      <c r="F28" s="250" t="str">
        <f>IF(ISERROR(VLOOKUP(B28,'KAYIT LİSTESİ'!$B$4:$H$1097,6,0)),"",(VLOOKUP(B28,'KAYIT LİSTESİ'!$B$4:$H$1097,6,0)))</f>
        <v>BAHÇEŞEHİR KOLEJİ</v>
      </c>
      <c r="G28" s="130"/>
      <c r="H28" s="262"/>
      <c r="I28" s="75">
        <v>22</v>
      </c>
      <c r="J28" s="71">
        <v>22</v>
      </c>
      <c r="K28" s="249" t="s">
        <v>105</v>
      </c>
      <c r="L28" s="251" t="str">
        <f>IF(ISERROR(VLOOKUP(K28,'KAYIT LİSTESİ'!$B$4:$H$1097,2,0)),"",(VLOOKUP(K28,'KAYIT LİSTESİ'!$B$4:$H$1097,2,0)))</f>
        <v/>
      </c>
      <c r="M28" s="252" t="str">
        <f>IF(ISERROR(VLOOKUP(K28,'KAYIT LİSTESİ'!$B$4:$H$1097,4,0)),"",(VLOOKUP(K28,'KAYIT LİSTESİ'!$B$4:$H$1097,4,0)))</f>
        <v/>
      </c>
      <c r="N28" s="193" t="str">
        <f>IF(ISERROR(VLOOKUP(K28,'KAYIT LİSTESİ'!$B$4:$H$1097,5,0)),"",(VLOOKUP(K28,'KAYIT LİSTESİ'!$B$4:$H$1097,5,0)))</f>
        <v/>
      </c>
      <c r="O28" s="253" t="str">
        <f>IF(ISERROR(VLOOKUP(K28,'KAYIT LİSTESİ'!$B$4:$H$1097,6,0)),"",(VLOOKUP(K28,'KAYIT LİSTESİ'!$B$4:$H$1097,6,0)))</f>
        <v/>
      </c>
      <c r="P28" s="253"/>
    </row>
    <row r="29" spans="1:16" ht="26.25" customHeight="1">
      <c r="A29" s="71">
        <v>3</v>
      </c>
      <c r="B29" s="249" t="s">
        <v>141</v>
      </c>
      <c r="C29" s="72">
        <f>IF(ISERROR(VLOOKUP(B29,'KAYIT LİSTESİ'!$B$4:$H$1097,2,0)),"",(VLOOKUP(B29,'KAYIT LİSTESİ'!$B$4:$H$1097,2,0)))</f>
        <v>0</v>
      </c>
      <c r="D29" s="129">
        <f>IF(ISERROR(VLOOKUP(B29,'KAYIT LİSTESİ'!$B$4:$H$1097,4,0)),"",(VLOOKUP(B29,'KAYIT LİSTESİ'!$B$4:$H$1097,4,0)))</f>
        <v>37257</v>
      </c>
      <c r="E29" s="250" t="str">
        <f>IF(ISERROR(VLOOKUP(B29,'KAYIT LİSTESİ'!$B$4:$H$1097,5,0)),"",(VLOOKUP(B29,'KAYIT LİSTESİ'!$B$4:$H$1097,5,0)))</f>
        <v>BERKİN BERBEROĞLU (F)</v>
      </c>
      <c r="F29" s="250" t="str">
        <f>IF(ISERROR(VLOOKUP(B29,'KAYIT LİSTESİ'!$B$4:$H$1097,6,0)),"",(VLOOKUP(B29,'KAYIT LİSTESİ'!$B$4:$H$1097,6,0)))</f>
        <v>GAZİ ORTAOKULU</v>
      </c>
      <c r="G29" s="130"/>
      <c r="H29" s="262"/>
      <c r="I29" s="75">
        <v>23</v>
      </c>
      <c r="J29" s="71">
        <v>23</v>
      </c>
      <c r="K29" s="249" t="s">
        <v>106</v>
      </c>
      <c r="L29" s="251" t="str">
        <f>IF(ISERROR(VLOOKUP(K29,'KAYIT LİSTESİ'!$B$4:$H$1097,2,0)),"",(VLOOKUP(K29,'KAYIT LİSTESİ'!$B$4:$H$1097,2,0)))</f>
        <v/>
      </c>
      <c r="M29" s="252" t="str">
        <f>IF(ISERROR(VLOOKUP(K29,'KAYIT LİSTESİ'!$B$4:$H$1097,4,0)),"",(VLOOKUP(K29,'KAYIT LİSTESİ'!$B$4:$H$1097,4,0)))</f>
        <v/>
      </c>
      <c r="N29" s="193" t="str">
        <f>IF(ISERROR(VLOOKUP(K29,'KAYIT LİSTESİ'!$B$4:$H$1097,5,0)),"",(VLOOKUP(K29,'KAYIT LİSTESİ'!$B$4:$H$1097,5,0)))</f>
        <v/>
      </c>
      <c r="O29" s="253" t="str">
        <f>IF(ISERROR(VLOOKUP(K29,'KAYIT LİSTESİ'!$B$4:$H$1097,6,0)),"",(VLOOKUP(K29,'KAYIT LİSTESİ'!$B$4:$H$1097,6,0)))</f>
        <v/>
      </c>
      <c r="P29" s="253"/>
    </row>
    <row r="30" spans="1:16" ht="26.25" customHeight="1">
      <c r="A30" s="71">
        <v>4</v>
      </c>
      <c r="B30" s="249" t="s">
        <v>142</v>
      </c>
      <c r="C30" s="72">
        <f>IF(ISERROR(VLOOKUP(B30,'KAYIT LİSTESİ'!$B$4:$H$1097,2,0)),"",(VLOOKUP(B30,'KAYIT LİSTESİ'!$B$4:$H$1097,2,0)))</f>
        <v>0</v>
      </c>
      <c r="D30" s="129">
        <f>IF(ISERROR(VLOOKUP(B30,'KAYIT LİSTESİ'!$B$4:$H$1097,4,0)),"",(VLOOKUP(B30,'KAYIT LİSTESİ'!$B$4:$H$1097,4,0)))</f>
        <v>37261</v>
      </c>
      <c r="E30" s="250" t="str">
        <f>IF(ISERROR(VLOOKUP(B30,'KAYIT LİSTESİ'!$B$4:$H$1097,5,0)),"",(VLOOKUP(B30,'KAYIT LİSTESİ'!$B$4:$H$1097,5,0)))</f>
        <v>SERKUT DEĞİRMENCİ (F)</v>
      </c>
      <c r="F30" s="250" t="str">
        <f>IF(ISERROR(VLOOKUP(B30,'KAYIT LİSTESİ'!$B$4:$H$1097,6,0)),"",(VLOOKUP(B30,'KAYIT LİSTESİ'!$B$4:$H$1097,6,0)))</f>
        <v>DOĞA KOLEJİ</v>
      </c>
      <c r="G30" s="130"/>
      <c r="H30" s="262"/>
      <c r="I30" s="75">
        <v>24</v>
      </c>
      <c r="J30" s="71">
        <v>24</v>
      </c>
      <c r="K30" s="249" t="s">
        <v>107</v>
      </c>
      <c r="L30" s="251" t="str">
        <f>IF(ISERROR(VLOOKUP(K30,'KAYIT LİSTESİ'!$B$4:$H$1097,2,0)),"",(VLOOKUP(K30,'KAYIT LİSTESİ'!$B$4:$H$1097,2,0)))</f>
        <v/>
      </c>
      <c r="M30" s="252" t="str">
        <f>IF(ISERROR(VLOOKUP(K30,'KAYIT LİSTESİ'!$B$4:$H$1097,4,0)),"",(VLOOKUP(K30,'KAYIT LİSTESİ'!$B$4:$H$1097,4,0)))</f>
        <v/>
      </c>
      <c r="N30" s="193" t="str">
        <f>IF(ISERROR(VLOOKUP(K30,'KAYIT LİSTESİ'!$B$4:$H$1097,5,0)),"",(VLOOKUP(K30,'KAYIT LİSTESİ'!$B$4:$H$1097,5,0)))</f>
        <v/>
      </c>
      <c r="O30" s="253" t="str">
        <f>IF(ISERROR(VLOOKUP(K30,'KAYIT LİSTESİ'!$B$4:$H$1097,6,0)),"",(VLOOKUP(K30,'KAYIT LİSTESİ'!$B$4:$H$1097,6,0)))</f>
        <v/>
      </c>
      <c r="P30" s="253"/>
    </row>
    <row r="31" spans="1:16" ht="26.25" customHeight="1">
      <c r="A31" s="71">
        <v>5</v>
      </c>
      <c r="B31" s="249" t="s">
        <v>143</v>
      </c>
      <c r="C31" s="72">
        <f>IF(ISERROR(VLOOKUP(B31,'KAYIT LİSTESİ'!$B$4:$H$1097,2,0)),"",(VLOOKUP(B31,'KAYIT LİSTESİ'!$B$4:$H$1097,2,0)))</f>
        <v>0</v>
      </c>
      <c r="D31" s="129">
        <f>IF(ISERROR(VLOOKUP(B31,'KAYIT LİSTESİ'!$B$4:$H$1097,4,0)),"",(VLOOKUP(B31,'KAYIT LİSTESİ'!$B$4:$H$1097,4,0)))</f>
        <v>37292</v>
      </c>
      <c r="E31" s="250" t="str">
        <f>IF(ISERROR(VLOOKUP(B31,'KAYIT LİSTESİ'!$B$4:$H$1097,5,0)),"",(VLOOKUP(B31,'KAYIT LİSTESİ'!$B$4:$H$1097,5,0)))</f>
        <v>MUHAMMED USEME AŞIK (F)</v>
      </c>
      <c r="F31" s="250" t="str">
        <f>IF(ISERROR(VLOOKUP(B31,'KAYIT LİSTESİ'!$B$4:$H$1097,6,0)),"",(VLOOKUP(B31,'KAYIT LİSTESİ'!$B$4:$H$1097,6,0)))</f>
        <v>EYÜP TURGUT ÖZAL ORTAOKULU</v>
      </c>
      <c r="G31" s="130"/>
      <c r="H31" s="262"/>
      <c r="I31" s="75">
        <v>25</v>
      </c>
      <c r="J31" s="71">
        <v>25</v>
      </c>
      <c r="K31" s="249" t="s">
        <v>108</v>
      </c>
      <c r="L31" s="251" t="str">
        <f>IF(ISERROR(VLOOKUP(K31,'KAYIT LİSTESİ'!$B$4:$H$1097,2,0)),"",(VLOOKUP(K31,'KAYIT LİSTESİ'!$B$4:$H$1097,2,0)))</f>
        <v/>
      </c>
      <c r="M31" s="252" t="str">
        <f>IF(ISERROR(VLOOKUP(K31,'KAYIT LİSTESİ'!$B$4:$H$1097,4,0)),"",(VLOOKUP(K31,'KAYIT LİSTESİ'!$B$4:$H$1097,4,0)))</f>
        <v/>
      </c>
      <c r="N31" s="193" t="str">
        <f>IF(ISERROR(VLOOKUP(K31,'KAYIT LİSTESİ'!$B$4:$H$1097,5,0)),"",(VLOOKUP(K31,'KAYIT LİSTESİ'!$B$4:$H$1097,5,0)))</f>
        <v/>
      </c>
      <c r="O31" s="253" t="str">
        <f>IF(ISERROR(VLOOKUP(K31,'KAYIT LİSTESİ'!$B$4:$H$1097,6,0)),"",(VLOOKUP(K31,'KAYIT LİSTESİ'!$B$4:$H$1097,6,0)))</f>
        <v/>
      </c>
      <c r="P31" s="253"/>
    </row>
    <row r="32" spans="1:16" ht="26.25" customHeight="1">
      <c r="A32" s="71">
        <v>6</v>
      </c>
      <c r="B32" s="249" t="s">
        <v>144</v>
      </c>
      <c r="C32" s="72">
        <f>IF(ISERROR(VLOOKUP(B32,'KAYIT LİSTESİ'!$B$4:$H$1097,2,0)),"",(VLOOKUP(B32,'KAYIT LİSTESİ'!$B$4:$H$1097,2,0)))</f>
        <v>0</v>
      </c>
      <c r="D32" s="129">
        <f>IF(ISERROR(VLOOKUP(B32,'KAYIT LİSTESİ'!$B$4:$H$1097,4,0)),"",(VLOOKUP(B32,'KAYIT LİSTESİ'!$B$4:$H$1097,4,0)))</f>
        <v>37257</v>
      </c>
      <c r="E32" s="250" t="str">
        <f>IF(ISERROR(VLOOKUP(B32,'KAYIT LİSTESİ'!$B$4:$H$1097,5,0)),"",(VLOOKUP(B32,'KAYIT LİSTESİ'!$B$4:$H$1097,5,0)))</f>
        <v>ERSİN İLHAN (F)</v>
      </c>
      <c r="F32" s="250" t="str">
        <f>IF(ISERROR(VLOOKUP(B32,'KAYIT LİSTESİ'!$B$4:$H$1097,6,0)),"",(VLOOKUP(B32,'KAYIT LİSTESİ'!$B$4:$H$1097,6,0)))</f>
        <v>SARIMEŞE FERDİ</v>
      </c>
      <c r="G32" s="130"/>
      <c r="H32" s="262"/>
      <c r="J32" s="510" t="s">
        <v>257</v>
      </c>
      <c r="K32" s="510"/>
      <c r="L32" s="510"/>
      <c r="M32" s="510"/>
      <c r="N32" s="510"/>
      <c r="O32" s="510"/>
      <c r="P32" s="510"/>
    </row>
    <row r="33" spans="1:16" ht="26.25" customHeight="1">
      <c r="A33" s="71">
        <v>7</v>
      </c>
      <c r="B33" s="249" t="s">
        <v>145</v>
      </c>
      <c r="C33" s="72" t="str">
        <f>IF(ISERROR(VLOOKUP(B33,'KAYIT LİSTESİ'!$B$4:$H$1097,2,0)),"",(VLOOKUP(B33,'KAYIT LİSTESİ'!$B$4:$H$1097,2,0)))</f>
        <v/>
      </c>
      <c r="D33" s="129" t="str">
        <f>IF(ISERROR(VLOOKUP(B33,'KAYIT LİSTESİ'!$B$4:$H$1097,4,0)),"",(VLOOKUP(B33,'KAYIT LİSTESİ'!$B$4:$H$1097,4,0)))</f>
        <v/>
      </c>
      <c r="E33" s="250" t="str">
        <f>IF(ISERROR(VLOOKUP(B33,'KAYIT LİSTESİ'!$B$4:$H$1097,5,0)),"",(VLOOKUP(B33,'KAYIT LİSTESİ'!$B$4:$H$1097,5,0)))</f>
        <v/>
      </c>
      <c r="F33" s="250" t="str">
        <f>IF(ISERROR(VLOOKUP(B33,'KAYIT LİSTESİ'!$B$4:$H$1097,6,0)),"",(VLOOKUP(B33,'KAYIT LİSTESİ'!$B$4:$H$1097,6,0)))</f>
        <v/>
      </c>
      <c r="G33" s="130"/>
      <c r="H33" s="262"/>
      <c r="J33" s="45" t="s">
        <v>11</v>
      </c>
      <c r="K33" s="42" t="s">
        <v>52</v>
      </c>
      <c r="L33" s="42" t="s">
        <v>51</v>
      </c>
      <c r="M33" s="43" t="s">
        <v>12</v>
      </c>
      <c r="N33" s="44" t="s">
        <v>13</v>
      </c>
      <c r="O33" s="44" t="s">
        <v>156</v>
      </c>
      <c r="P33" s="42" t="s">
        <v>255</v>
      </c>
    </row>
    <row r="34" spans="1:16" ht="26.25" customHeight="1">
      <c r="A34" s="71">
        <v>8</v>
      </c>
      <c r="B34" s="249" t="s">
        <v>146</v>
      </c>
      <c r="C34" s="72" t="str">
        <f>IF(ISERROR(VLOOKUP(B34,'KAYIT LİSTESİ'!$B$4:$H$1097,2,0)),"",(VLOOKUP(B34,'KAYIT LİSTESİ'!$B$4:$H$1097,2,0)))</f>
        <v/>
      </c>
      <c r="D34" s="129" t="str">
        <f>IF(ISERROR(VLOOKUP(B34,'KAYIT LİSTESİ'!$B$4:$H$1097,4,0)),"",(VLOOKUP(B34,'KAYIT LİSTESİ'!$B$4:$H$1097,4,0)))</f>
        <v/>
      </c>
      <c r="E34" s="250" t="str">
        <f>IF(ISERROR(VLOOKUP(B34,'KAYIT LİSTESİ'!$B$4:$H$1097,5,0)),"",(VLOOKUP(B34,'KAYIT LİSTESİ'!$B$4:$H$1097,5,0)))</f>
        <v/>
      </c>
      <c r="F34" s="250" t="str">
        <f>IF(ISERROR(VLOOKUP(B34,'KAYIT LİSTESİ'!$B$4:$H$1097,6,0)),"",(VLOOKUP(B34,'KAYIT LİSTESİ'!$B$4:$H$1097,6,0)))</f>
        <v/>
      </c>
      <c r="G34" s="130"/>
      <c r="H34" s="262"/>
      <c r="J34" s="100">
        <v>1</v>
      </c>
      <c r="K34" s="101" t="s">
        <v>197</v>
      </c>
      <c r="L34" s="102">
        <f>IF(ISERROR(VLOOKUP(K34,'KAYIT LİSTESİ'!$B$4:$H$1097,2,0)),"",(VLOOKUP(K34,'KAYIT LİSTESİ'!$B$4:$H$1097,2,0)))</f>
        <v>0</v>
      </c>
      <c r="M34" s="103">
        <f>IF(ISERROR(VLOOKUP(K34,'KAYIT LİSTESİ'!$B$4:$H$1097,4,0)),"",(VLOOKUP(K34,'KAYIT LİSTESİ'!$B$4:$H$1097,4,0)))</f>
        <v>37848</v>
      </c>
      <c r="N34" s="206" t="str">
        <f>IF(ISERROR(VLOOKUP(K34,'KAYIT LİSTESİ'!$B$4:$H$1097,5,0)),"",(VLOOKUP(K34,'KAYIT LİSTESİ'!$B$4:$H$1097,5,0)))</f>
        <v>MEHMET ESERER</v>
      </c>
      <c r="O34" s="206" t="str">
        <f>IF(ISERROR(VLOOKUP(K34,'KAYIT LİSTESİ'!$B$4:$H$1097,6,0)),"",(VLOOKUP(K34,'KAYIT LİSTESİ'!$B$4:$H$1097,6,0)))</f>
        <v>KKTC YAKIN DOĞU İLKOKULU</v>
      </c>
      <c r="P34" s="253"/>
    </row>
    <row r="35" spans="1:16" ht="26.25" customHeight="1">
      <c r="A35" s="515" t="s">
        <v>44</v>
      </c>
      <c r="B35" s="516"/>
      <c r="C35" s="516"/>
      <c r="D35" s="516"/>
      <c r="E35" s="516"/>
      <c r="F35" s="516"/>
      <c r="G35" s="516"/>
      <c r="H35" s="262"/>
      <c r="J35" s="100">
        <v>2</v>
      </c>
      <c r="K35" s="101" t="s">
        <v>198</v>
      </c>
      <c r="L35" s="102">
        <f>IF(ISERROR(VLOOKUP(K35,'KAYIT LİSTESİ'!$B$4:$H$1097,2,0)),"",(VLOOKUP(K35,'KAYIT LİSTESİ'!$B$4:$H$1097,2,0)))</f>
        <v>0</v>
      </c>
      <c r="M35" s="103">
        <f>IF(ISERROR(VLOOKUP(K35,'KAYIT LİSTESİ'!$B$4:$H$1097,4,0)),"",(VLOOKUP(K35,'KAYIT LİSTESİ'!$B$4:$H$1097,4,0)))</f>
        <v>37457</v>
      </c>
      <c r="N35" s="206" t="str">
        <f>IF(ISERROR(VLOOKUP(K35,'KAYIT LİSTESİ'!$B$4:$H$1097,5,0)),"",(VLOOKUP(K35,'KAYIT LİSTESİ'!$B$4:$H$1097,5,0)))</f>
        <v>ÖZGÜR ATASOY</v>
      </c>
      <c r="O35" s="206" t="str">
        <f>IF(ISERROR(VLOOKUP(K35,'KAYIT LİSTESİ'!$B$4:$H$1097,6,0)),"",(VLOOKUP(K35,'KAYIT LİSTESİ'!$B$4:$H$1097,6,0)))</f>
        <v>TRABZON-BEŞİRLİ İMKB ORTAOKULU</v>
      </c>
      <c r="P35" s="253"/>
    </row>
    <row r="36" spans="1:16" ht="26.25" customHeight="1">
      <c r="A36" s="45" t="s">
        <v>11</v>
      </c>
      <c r="B36" s="42" t="s">
        <v>52</v>
      </c>
      <c r="C36" s="42" t="s">
        <v>51</v>
      </c>
      <c r="D36" s="43" t="s">
        <v>12</v>
      </c>
      <c r="E36" s="44" t="s">
        <v>13</v>
      </c>
      <c r="F36" s="44" t="s">
        <v>156</v>
      </c>
      <c r="G36" s="42" t="s">
        <v>255</v>
      </c>
      <c r="H36" s="262"/>
      <c r="J36" s="100">
        <v>3</v>
      </c>
      <c r="K36" s="101" t="s">
        <v>199</v>
      </c>
      <c r="L36" s="102">
        <f>IF(ISERROR(VLOOKUP(K36,'KAYIT LİSTESİ'!$B$4:$H$1097,2,0)),"",(VLOOKUP(K36,'KAYIT LİSTESİ'!$B$4:$H$1097,2,0)))</f>
        <v>0</v>
      </c>
      <c r="M36" s="103">
        <f>IF(ISERROR(VLOOKUP(K36,'KAYIT LİSTESİ'!$B$4:$H$1097,4,0)),"",(VLOOKUP(K36,'KAYIT LİSTESİ'!$B$4:$H$1097,4,0)))</f>
        <v>37448</v>
      </c>
      <c r="N36" s="206" t="str">
        <f>IF(ISERROR(VLOOKUP(K36,'KAYIT LİSTESİ'!$B$4:$H$1097,5,0)),"",(VLOOKUP(K36,'KAYIT LİSTESİ'!$B$4:$H$1097,5,0)))</f>
        <v>FATİH ÇALIŞKAN</v>
      </c>
      <c r="O36" s="206" t="str">
        <f>IF(ISERROR(VLOOKUP(K36,'KAYIT LİSTESİ'!$B$4:$H$1097,6,0)),"",(VLOOKUP(K36,'KAYIT LİSTESİ'!$B$4:$H$1097,6,0)))</f>
        <v>İSTANBUL-ÖZEL BAKIRKÖY FATİH ORTAOKULU</v>
      </c>
      <c r="P36" s="253"/>
    </row>
    <row r="37" spans="1:16" ht="26.25" customHeight="1">
      <c r="A37" s="71">
        <v>1</v>
      </c>
      <c r="B37" s="249" t="s">
        <v>147</v>
      </c>
      <c r="C37" s="72" t="str">
        <f>IF(ISERROR(VLOOKUP(B37,'KAYIT LİSTESİ'!$B$4:$H$1097,2,0)),"",(VLOOKUP(B37,'KAYIT LİSTESİ'!$B$4:$H$1097,2,0)))</f>
        <v/>
      </c>
      <c r="D37" s="129" t="str">
        <f>IF(ISERROR(VLOOKUP(B37,'KAYIT LİSTESİ'!$B$4:$H$1097,4,0)),"",(VLOOKUP(B37,'KAYIT LİSTESİ'!$B$4:$H$1097,4,0)))</f>
        <v/>
      </c>
      <c r="E37" s="250" t="str">
        <f>IF(ISERROR(VLOOKUP(B37,'KAYIT LİSTESİ'!$B$4:$H$1097,5,0)),"",(VLOOKUP(B37,'KAYIT LİSTESİ'!$B$4:$H$1097,5,0)))</f>
        <v/>
      </c>
      <c r="F37" s="250" t="str">
        <f>IF(ISERROR(VLOOKUP(B37,'KAYIT LİSTESİ'!$B$4:$H$1097,6,0)),"",(VLOOKUP(B37,'KAYIT LİSTESİ'!$B$4:$H$1097,6,0)))</f>
        <v/>
      </c>
      <c r="G37" s="130"/>
      <c r="H37" s="262"/>
      <c r="J37" s="100">
        <v>4</v>
      </c>
      <c r="K37" s="101" t="s">
        <v>200</v>
      </c>
      <c r="L37" s="102">
        <f>IF(ISERROR(VLOOKUP(K37,'KAYIT LİSTESİ'!$B$4:$H$1097,2,0)),"",(VLOOKUP(K37,'KAYIT LİSTESİ'!$B$4:$H$1097,2,0)))</f>
        <v>0</v>
      </c>
      <c r="M37" s="103">
        <f>IF(ISERROR(VLOOKUP(K37,'KAYIT LİSTESİ'!$B$4:$H$1097,4,0)),"",(VLOOKUP(K37,'KAYIT LİSTESİ'!$B$4:$H$1097,4,0)))</f>
        <v>37456</v>
      </c>
      <c r="N37" s="206" t="str">
        <f>IF(ISERROR(VLOOKUP(K37,'KAYIT LİSTESİ'!$B$4:$H$1097,5,0)),"",(VLOOKUP(K37,'KAYIT LİSTESİ'!$B$4:$H$1097,5,0)))</f>
        <v>Alper AKÇAY</v>
      </c>
      <c r="O37" s="206" t="str">
        <f>IF(ISERROR(VLOOKUP(K37,'KAYIT LİSTESİ'!$B$4:$H$1097,6,0)),"",(VLOOKUP(K37,'KAYIT LİSTESİ'!$B$4:$H$1097,6,0)))</f>
        <v>SAMSUN İLKADIM TİCARET VE SANAYİ ODASI ORTAOKULU</v>
      </c>
      <c r="P37" s="253"/>
    </row>
    <row r="38" spans="1:16" ht="26.25" customHeight="1">
      <c r="A38" s="71">
        <v>2</v>
      </c>
      <c r="B38" s="249" t="s">
        <v>148</v>
      </c>
      <c r="C38" s="72" t="str">
        <f>IF(ISERROR(VLOOKUP(B38,'KAYIT LİSTESİ'!$B$4:$H$1097,2,0)),"",(VLOOKUP(B38,'KAYIT LİSTESİ'!$B$4:$H$1097,2,0)))</f>
        <v/>
      </c>
      <c r="D38" s="129" t="str">
        <f>IF(ISERROR(VLOOKUP(B38,'KAYIT LİSTESİ'!$B$4:$H$1097,4,0)),"",(VLOOKUP(B38,'KAYIT LİSTESİ'!$B$4:$H$1097,4,0)))</f>
        <v/>
      </c>
      <c r="E38" s="250" t="str">
        <f>IF(ISERROR(VLOOKUP(B38,'KAYIT LİSTESİ'!$B$4:$H$1097,5,0)),"",(VLOOKUP(B38,'KAYIT LİSTESİ'!$B$4:$H$1097,5,0)))</f>
        <v/>
      </c>
      <c r="F38" s="250" t="str">
        <f>IF(ISERROR(VLOOKUP(B38,'KAYIT LİSTESİ'!$B$4:$H$1097,6,0)),"",(VLOOKUP(B38,'KAYIT LİSTESİ'!$B$4:$H$1097,6,0)))</f>
        <v/>
      </c>
      <c r="G38" s="130"/>
      <c r="H38" s="262"/>
      <c r="J38" s="100">
        <v>5</v>
      </c>
      <c r="K38" s="101" t="s">
        <v>201</v>
      </c>
      <c r="L38" s="102">
        <f>IF(ISERROR(VLOOKUP(K38,'KAYIT LİSTESİ'!$B$4:$H$1097,2,0)),"",(VLOOKUP(K38,'KAYIT LİSTESİ'!$B$4:$H$1097,2,0)))</f>
        <v>0</v>
      </c>
      <c r="M38" s="103" t="str">
        <f>IF(ISERROR(VLOOKUP(K38,'KAYIT LİSTESİ'!$B$4:$H$1097,4,0)),"",(VLOOKUP(K38,'KAYIT LİSTESİ'!$B$4:$H$1097,4,0)))</f>
        <v>18,01,2002</v>
      </c>
      <c r="N38" s="206" t="str">
        <f>IF(ISERROR(VLOOKUP(K38,'KAYIT LİSTESİ'!$B$4:$H$1097,5,0)),"",(VLOOKUP(K38,'KAYIT LİSTESİ'!$B$4:$H$1097,5,0)))</f>
        <v>YASİN DEMİR</v>
      </c>
      <c r="O38" s="206" t="str">
        <f>IF(ISERROR(VLOOKUP(K38,'KAYIT LİSTESİ'!$B$4:$H$1097,6,0)),"",(VLOOKUP(K38,'KAYIT LİSTESİ'!$B$4:$H$1097,6,0)))</f>
        <v>ZONGULDAK EREĞLİ TURGUT REİS ORTAOKULU</v>
      </c>
      <c r="P38" s="253"/>
    </row>
    <row r="39" spans="1:16" ht="26.25" customHeight="1">
      <c r="A39" s="71">
        <v>3</v>
      </c>
      <c r="B39" s="249" t="s">
        <v>149</v>
      </c>
      <c r="C39" s="72" t="str">
        <f>IF(ISERROR(VLOOKUP(B39,'KAYIT LİSTESİ'!$B$4:$H$1097,2,0)),"",(VLOOKUP(B39,'KAYIT LİSTESİ'!$B$4:$H$1097,2,0)))</f>
        <v/>
      </c>
      <c r="D39" s="129" t="str">
        <f>IF(ISERROR(VLOOKUP(B39,'KAYIT LİSTESİ'!$B$4:$H$1097,4,0)),"",(VLOOKUP(B39,'KAYIT LİSTESİ'!$B$4:$H$1097,4,0)))</f>
        <v/>
      </c>
      <c r="E39" s="250" t="str">
        <f>IF(ISERROR(VLOOKUP(B39,'KAYIT LİSTESİ'!$B$4:$H$1097,5,0)),"",(VLOOKUP(B39,'KAYIT LİSTESİ'!$B$4:$H$1097,5,0)))</f>
        <v/>
      </c>
      <c r="F39" s="250" t="str">
        <f>IF(ISERROR(VLOOKUP(B39,'KAYIT LİSTESİ'!$B$4:$H$1097,6,0)),"",(VLOOKUP(B39,'KAYIT LİSTESİ'!$B$4:$H$1097,6,0)))</f>
        <v/>
      </c>
      <c r="G39" s="130"/>
      <c r="H39" s="262"/>
      <c r="J39" s="100">
        <v>6</v>
      </c>
      <c r="K39" s="101" t="s">
        <v>202</v>
      </c>
      <c r="L39" s="102">
        <f>IF(ISERROR(VLOOKUP(K39,'KAYIT LİSTESİ'!$B$4:$H$1097,2,0)),"",(VLOOKUP(K39,'KAYIT LİSTESİ'!$B$4:$H$1097,2,0)))</f>
        <v>0</v>
      </c>
      <c r="M39" s="103">
        <f>IF(ISERROR(VLOOKUP(K39,'KAYIT LİSTESİ'!$B$4:$H$1097,4,0)),"",(VLOOKUP(K39,'KAYIT LİSTESİ'!$B$4:$H$1097,4,0)))</f>
        <v>37678</v>
      </c>
      <c r="N39" s="206" t="str">
        <f>IF(ISERROR(VLOOKUP(K39,'KAYIT LİSTESİ'!$B$4:$H$1097,5,0)),"",(VLOOKUP(K39,'KAYIT LİSTESİ'!$B$4:$H$1097,5,0)))</f>
        <v>M.MUSTAFA BULUT</v>
      </c>
      <c r="O39" s="206" t="str">
        <f>IF(ISERROR(VLOOKUP(K39,'KAYIT LİSTESİ'!$B$4:$H$1097,6,0)),"",(VLOOKUP(K39,'KAYIT LİSTESİ'!$B$4:$H$1097,6,0)))</f>
        <v>SİVAS-YILDIZELİ ATATÜRK ORTAOKULU</v>
      </c>
      <c r="P39" s="253"/>
    </row>
    <row r="40" spans="1:16" ht="26.25" customHeight="1">
      <c r="A40" s="71">
        <v>4</v>
      </c>
      <c r="B40" s="249" t="s">
        <v>150</v>
      </c>
      <c r="C40" s="72" t="str">
        <f>IF(ISERROR(VLOOKUP(B40,'KAYIT LİSTESİ'!$B$4:$H$1097,2,0)),"",(VLOOKUP(B40,'KAYIT LİSTESİ'!$B$4:$H$1097,2,0)))</f>
        <v/>
      </c>
      <c r="D40" s="129" t="str">
        <f>IF(ISERROR(VLOOKUP(B40,'KAYIT LİSTESİ'!$B$4:$H$1097,4,0)),"",(VLOOKUP(B40,'KAYIT LİSTESİ'!$B$4:$H$1097,4,0)))</f>
        <v/>
      </c>
      <c r="E40" s="250" t="str">
        <f>IF(ISERROR(VLOOKUP(B40,'KAYIT LİSTESİ'!$B$4:$H$1097,5,0)),"",(VLOOKUP(B40,'KAYIT LİSTESİ'!$B$4:$H$1097,5,0)))</f>
        <v/>
      </c>
      <c r="F40" s="250" t="str">
        <f>IF(ISERROR(VLOOKUP(B40,'KAYIT LİSTESİ'!$B$4:$H$1097,6,0)),"",(VLOOKUP(B40,'KAYIT LİSTESİ'!$B$4:$H$1097,6,0)))</f>
        <v/>
      </c>
      <c r="G40" s="130"/>
      <c r="H40" s="262"/>
      <c r="J40" s="100">
        <v>7</v>
      </c>
      <c r="K40" s="101" t="s">
        <v>203</v>
      </c>
      <c r="L40" s="102">
        <f>IF(ISERROR(VLOOKUP(K40,'KAYIT LİSTESİ'!$B$4:$H$1097,2,0)),"",(VLOOKUP(K40,'KAYIT LİSTESİ'!$B$4:$H$1097,2,0)))</f>
        <v>0</v>
      </c>
      <c r="M40" s="103" t="str">
        <f>IF(ISERROR(VLOOKUP(K40,'KAYIT LİSTESİ'!$B$4:$H$1097,4,0)),"",(VLOOKUP(K40,'KAYIT LİSTESİ'!$B$4:$H$1097,4,0)))</f>
        <v>01.01.2003</v>
      </c>
      <c r="N40" s="206" t="str">
        <f>IF(ISERROR(VLOOKUP(K40,'KAYIT LİSTESİ'!$B$4:$H$1097,5,0)),"",(VLOOKUP(K40,'KAYIT LİSTESİ'!$B$4:$H$1097,5,0)))</f>
        <v>JAMSHID NASIMI</v>
      </c>
      <c r="O40" s="206" t="str">
        <f>IF(ISERROR(VLOOKUP(K40,'KAYIT LİSTESİ'!$B$4:$H$1097,6,0)),"",(VLOOKUP(K40,'KAYIT LİSTESİ'!$B$4:$H$1097,6,0)))</f>
        <v>SİVAS YAHYA KEMAL ORTAOKULU</v>
      </c>
      <c r="P40" s="253"/>
    </row>
    <row r="41" spans="1:16" ht="26.25" customHeight="1">
      <c r="A41" s="71">
        <v>5</v>
      </c>
      <c r="B41" s="249" t="s">
        <v>151</v>
      </c>
      <c r="C41" s="72" t="str">
        <f>IF(ISERROR(VLOOKUP(B41,'KAYIT LİSTESİ'!$B$4:$H$1097,2,0)),"",(VLOOKUP(B41,'KAYIT LİSTESİ'!$B$4:$H$1097,2,0)))</f>
        <v/>
      </c>
      <c r="D41" s="129" t="str">
        <f>IF(ISERROR(VLOOKUP(B41,'KAYIT LİSTESİ'!$B$4:$H$1097,4,0)),"",(VLOOKUP(B41,'KAYIT LİSTESİ'!$B$4:$H$1097,4,0)))</f>
        <v/>
      </c>
      <c r="E41" s="250" t="str">
        <f>IF(ISERROR(VLOOKUP(B41,'KAYIT LİSTESİ'!$B$4:$H$1097,5,0)),"",(VLOOKUP(B41,'KAYIT LİSTESİ'!$B$4:$H$1097,5,0)))</f>
        <v/>
      </c>
      <c r="F41" s="250" t="str">
        <f>IF(ISERROR(VLOOKUP(B41,'KAYIT LİSTESİ'!$B$4:$H$1097,6,0)),"",(VLOOKUP(B41,'KAYIT LİSTESİ'!$B$4:$H$1097,6,0)))</f>
        <v/>
      </c>
      <c r="G41" s="130"/>
      <c r="H41" s="262"/>
      <c r="J41" s="100">
        <v>8</v>
      </c>
      <c r="K41" s="101" t="s">
        <v>204</v>
      </c>
      <c r="L41" s="102">
        <f>IF(ISERROR(VLOOKUP(K41,'KAYIT LİSTESİ'!$B$4:$H$1097,2,0)),"",(VLOOKUP(K41,'KAYIT LİSTESİ'!$B$4:$H$1097,2,0)))</f>
        <v>0</v>
      </c>
      <c r="M41" s="103">
        <f>IF(ISERROR(VLOOKUP(K41,'KAYIT LİSTESİ'!$B$4:$H$1097,4,0)),"",(VLOOKUP(K41,'KAYIT LİSTESİ'!$B$4:$H$1097,4,0)))</f>
        <v>37463</v>
      </c>
      <c r="N41" s="206" t="str">
        <f>IF(ISERROR(VLOOKUP(K41,'KAYIT LİSTESİ'!$B$4:$H$1097,5,0)),"",(VLOOKUP(K41,'KAYIT LİSTESİ'!$B$4:$H$1097,5,0)))</f>
        <v>SEFA ENES ÇOLAKOĞLU</v>
      </c>
      <c r="O41" s="206" t="str">
        <f>IF(ISERROR(VLOOKUP(K41,'KAYIT LİSTESİ'!$B$4:$H$1097,6,0)),"",(VLOOKUP(K41,'KAYIT LİSTESİ'!$B$4:$H$1097,6,0)))</f>
        <v>ANKARA- ATATÜRK ORTAOKULU</v>
      </c>
      <c r="P41" s="253"/>
    </row>
    <row r="42" spans="1:16" ht="26.25" customHeight="1">
      <c r="A42" s="71">
        <v>6</v>
      </c>
      <c r="B42" s="249" t="s">
        <v>152</v>
      </c>
      <c r="C42" s="72" t="str">
        <f>IF(ISERROR(VLOOKUP(B42,'KAYIT LİSTESİ'!$B$4:$H$1097,2,0)),"",(VLOOKUP(B42,'KAYIT LİSTESİ'!$B$4:$H$1097,2,0)))</f>
        <v/>
      </c>
      <c r="D42" s="129" t="str">
        <f>IF(ISERROR(VLOOKUP(B42,'KAYIT LİSTESİ'!$B$4:$H$1097,4,0)),"",(VLOOKUP(B42,'KAYIT LİSTESİ'!$B$4:$H$1097,4,0)))</f>
        <v/>
      </c>
      <c r="E42" s="250" t="str">
        <f>IF(ISERROR(VLOOKUP(B42,'KAYIT LİSTESİ'!$B$4:$H$1097,5,0)),"",(VLOOKUP(B42,'KAYIT LİSTESİ'!$B$4:$H$1097,5,0)))</f>
        <v/>
      </c>
      <c r="F42" s="250" t="str">
        <f>IF(ISERROR(VLOOKUP(B42,'KAYIT LİSTESİ'!$B$4:$H$1097,6,0)),"",(VLOOKUP(B42,'KAYIT LİSTESİ'!$B$4:$H$1097,6,0)))</f>
        <v/>
      </c>
      <c r="G42" s="130"/>
      <c r="H42" s="262"/>
      <c r="J42" s="100">
        <v>9</v>
      </c>
      <c r="K42" s="101" t="s">
        <v>205</v>
      </c>
      <c r="L42" s="102">
        <f>IF(ISERROR(VLOOKUP(K42,'KAYIT LİSTESİ'!$B$4:$H$1097,2,0)),"",(VLOOKUP(K42,'KAYIT LİSTESİ'!$B$4:$H$1097,2,0)))</f>
        <v>0</v>
      </c>
      <c r="M42" s="103">
        <f>IF(ISERROR(VLOOKUP(K42,'KAYIT LİSTESİ'!$B$4:$H$1097,4,0)),"",(VLOOKUP(K42,'KAYIT LİSTESİ'!$B$4:$H$1097,4,0)))</f>
        <v>37491</v>
      </c>
      <c r="N42" s="206" t="str">
        <f>IF(ISERROR(VLOOKUP(K42,'KAYIT LİSTESİ'!$B$4:$H$1097,5,0)),"",(VLOOKUP(K42,'KAYIT LİSTESİ'!$B$4:$H$1097,5,0)))</f>
        <v>ABDURRAHMAN ÇETİN</v>
      </c>
      <c r="O42" s="206" t="str">
        <f>IF(ISERROR(VLOOKUP(K42,'KAYIT LİSTESİ'!$B$4:$H$1097,6,0)),"",(VLOOKUP(K42,'KAYIT LİSTESİ'!$B$4:$H$1097,6,0)))</f>
        <v>KOCAELİ -AHMET ZEKİ BÜYÜKKUŞOĞLU</v>
      </c>
      <c r="P42" s="253"/>
    </row>
    <row r="43" spans="1:16" ht="26.25" customHeight="1">
      <c r="A43" s="71">
        <v>7</v>
      </c>
      <c r="B43" s="249" t="s">
        <v>153</v>
      </c>
      <c r="C43" s="72" t="str">
        <f>IF(ISERROR(VLOOKUP(B43,'KAYIT LİSTESİ'!$B$4:$H$1097,2,0)),"",(VLOOKUP(B43,'KAYIT LİSTESİ'!$B$4:$H$1097,2,0)))</f>
        <v/>
      </c>
      <c r="D43" s="129" t="str">
        <f>IF(ISERROR(VLOOKUP(B43,'KAYIT LİSTESİ'!$B$4:$H$1097,4,0)),"",(VLOOKUP(B43,'KAYIT LİSTESİ'!$B$4:$H$1097,4,0)))</f>
        <v/>
      </c>
      <c r="E43" s="250" t="str">
        <f>IF(ISERROR(VLOOKUP(B43,'KAYIT LİSTESİ'!$B$4:$H$1097,5,0)),"",(VLOOKUP(B43,'KAYIT LİSTESİ'!$B$4:$H$1097,5,0)))</f>
        <v/>
      </c>
      <c r="F43" s="250" t="str">
        <f>IF(ISERROR(VLOOKUP(B43,'KAYIT LİSTESİ'!$B$4:$H$1097,6,0)),"",(VLOOKUP(B43,'KAYIT LİSTESİ'!$B$4:$H$1097,6,0)))</f>
        <v/>
      </c>
      <c r="G43" s="130"/>
      <c r="H43" s="262"/>
      <c r="J43" s="100">
        <v>10</v>
      </c>
      <c r="K43" s="101" t="s">
        <v>206</v>
      </c>
      <c r="L43" s="102">
        <f>IF(ISERROR(VLOOKUP(K43,'KAYIT LİSTESİ'!$B$4:$H$1097,2,0)),"",(VLOOKUP(K43,'KAYIT LİSTESİ'!$B$4:$H$1097,2,0)))</f>
        <v>0</v>
      </c>
      <c r="M43" s="103">
        <f>IF(ISERROR(VLOOKUP(K43,'KAYIT LİSTESİ'!$B$4:$H$1097,4,0)),"",(VLOOKUP(K43,'KAYIT LİSTESİ'!$B$4:$H$1097,4,0)))</f>
        <v>37257</v>
      </c>
      <c r="N43" s="206" t="str">
        <f>IF(ISERROR(VLOOKUP(K43,'KAYIT LİSTESİ'!$B$4:$H$1097,5,0)),"",(VLOOKUP(K43,'KAYIT LİSTESİ'!$B$4:$H$1097,5,0)))</f>
        <v>MİRSAT KADİR KUTLU</v>
      </c>
      <c r="O43" s="206" t="str">
        <f>IF(ISERROR(VLOOKUP(K43,'KAYIT LİSTESİ'!$B$4:$H$1097,6,0)),"",(VLOOKUP(K43,'KAYIT LİSTESİ'!$B$4:$H$1097,6,0)))</f>
        <v>BURSA-ÜÇEVLER ŞEHİT FAİK GÖKÇEN ORTA OKULU</v>
      </c>
      <c r="P43" s="253"/>
    </row>
    <row r="44" spans="1:16" ht="26.25" customHeight="1">
      <c r="A44" s="71">
        <v>8</v>
      </c>
      <c r="B44" s="249" t="s">
        <v>154</v>
      </c>
      <c r="C44" s="72" t="str">
        <f>IF(ISERROR(VLOOKUP(B44,'KAYIT LİSTESİ'!$B$4:$H$1097,2,0)),"",(VLOOKUP(B44,'KAYIT LİSTESİ'!$B$4:$H$1097,2,0)))</f>
        <v/>
      </c>
      <c r="D44" s="129" t="str">
        <f>IF(ISERROR(VLOOKUP(B44,'KAYIT LİSTESİ'!$B$4:$H$1097,4,0)),"",(VLOOKUP(B44,'KAYIT LİSTESİ'!$B$4:$H$1097,4,0)))</f>
        <v/>
      </c>
      <c r="E44" s="250" t="str">
        <f>IF(ISERROR(VLOOKUP(B44,'KAYIT LİSTESİ'!$B$4:$H$1097,5,0)),"",(VLOOKUP(B44,'KAYIT LİSTESİ'!$B$4:$H$1097,5,0)))</f>
        <v/>
      </c>
      <c r="F44" s="250" t="str">
        <f>IF(ISERROR(VLOOKUP(B44,'KAYIT LİSTESİ'!$B$4:$H$1097,6,0)),"",(VLOOKUP(B44,'KAYIT LİSTESİ'!$B$4:$H$1097,6,0)))</f>
        <v/>
      </c>
      <c r="G44" s="130"/>
      <c r="H44" s="262"/>
      <c r="J44" s="100">
        <v>11</v>
      </c>
      <c r="K44" s="101" t="s">
        <v>207</v>
      </c>
      <c r="L44" s="102">
        <f>IF(ISERROR(VLOOKUP(K44,'KAYIT LİSTESİ'!$B$4:$H$1097,2,0)),"",(VLOOKUP(K44,'KAYIT LİSTESİ'!$B$4:$H$1097,2,0)))</f>
        <v>0</v>
      </c>
      <c r="M44" s="103">
        <f>IF(ISERROR(VLOOKUP(K44,'KAYIT LİSTESİ'!$B$4:$H$1097,4,0)),"",(VLOOKUP(K44,'KAYIT LİSTESİ'!$B$4:$H$1097,4,0)))</f>
        <v>37268</v>
      </c>
      <c r="N44" s="206" t="str">
        <f>IF(ISERROR(VLOOKUP(K44,'KAYIT LİSTESİ'!$B$4:$H$1097,5,0)),"",(VLOOKUP(K44,'KAYIT LİSTESİ'!$B$4:$H$1097,5,0)))</f>
        <v>MUHAMMET BERKE YAVUZ</v>
      </c>
      <c r="O44" s="206" t="str">
        <f>IF(ISERROR(VLOOKUP(K44,'KAYIT LİSTESİ'!$B$4:$H$1097,6,0)),"",(VLOOKUP(K44,'KAYIT LİSTESİ'!$B$4:$H$1097,6,0)))</f>
        <v>ESKİŞEHİR - SAMİ SİPAHİ ORTAOKULU</v>
      </c>
      <c r="P44" s="253"/>
    </row>
    <row r="45" spans="1:16" ht="31.5">
      <c r="A45" s="262"/>
      <c r="B45" s="262"/>
      <c r="C45" s="262"/>
      <c r="D45" s="262"/>
      <c r="E45" s="262"/>
      <c r="F45" s="262"/>
      <c r="G45" s="262"/>
      <c r="H45" s="262"/>
      <c r="J45" s="100">
        <v>12</v>
      </c>
      <c r="K45" s="101" t="s">
        <v>208</v>
      </c>
      <c r="L45" s="102">
        <f>IF(ISERROR(VLOOKUP(K45,'KAYIT LİSTESİ'!$B$4:$H$1097,2,0)),"",(VLOOKUP(K45,'KAYIT LİSTESİ'!$B$4:$H$1097,2,0)))</f>
        <v>0</v>
      </c>
      <c r="M45" s="103">
        <f>IF(ISERROR(VLOOKUP(K45,'KAYIT LİSTESİ'!$B$4:$H$1097,4,0)),"",(VLOOKUP(K45,'KAYIT LİSTESİ'!$B$4:$H$1097,4,0)))</f>
        <v>0</v>
      </c>
      <c r="N45" s="206" t="str">
        <f>IF(ISERROR(VLOOKUP(K45,'KAYIT LİSTESİ'!$B$4:$H$1097,5,0)),"",(VLOOKUP(K45,'KAYIT LİSTESİ'!$B$4:$H$1097,5,0)))</f>
        <v>YUNUS AKKAN</v>
      </c>
      <c r="O45" s="206" t="str">
        <f>IF(ISERROR(VLOOKUP(K45,'KAYIT LİSTESİ'!$B$4:$H$1097,6,0)),"",(VLOOKUP(K45,'KAYIT LİSTESİ'!$B$4:$H$1097,6,0)))</f>
        <v>AGRI-15 NİSAN O.O</v>
      </c>
      <c r="P45" s="253"/>
    </row>
    <row r="46" spans="1:16" ht="31.5">
      <c r="A46" s="262"/>
      <c r="B46" s="262"/>
      <c r="C46" s="262"/>
      <c r="D46" s="262"/>
      <c r="E46" s="262"/>
      <c r="F46" s="262"/>
      <c r="G46" s="262"/>
      <c r="H46" s="262"/>
      <c r="J46" s="100">
        <v>13</v>
      </c>
      <c r="K46" s="101" t="s">
        <v>209</v>
      </c>
      <c r="L46" s="102">
        <f>IF(ISERROR(VLOOKUP(K46,'KAYIT LİSTESİ'!$B$4:$H$1097,2,0)),"",(VLOOKUP(K46,'KAYIT LİSTESİ'!$B$4:$H$1097,2,0)))</f>
        <v>0</v>
      </c>
      <c r="M46" s="103" t="str">
        <f>IF(ISERROR(VLOOKUP(K46,'KAYIT LİSTESİ'!$B$4:$H$1097,4,0)),"",(VLOOKUP(K46,'KAYIT LİSTESİ'!$B$4:$H$1097,4,0)))</f>
        <v>03.01.2002</v>
      </c>
      <c r="N46" s="206" t="str">
        <f>IF(ISERROR(VLOOKUP(K46,'KAYIT LİSTESİ'!$B$4:$H$1097,5,0)),"",(VLOOKUP(K46,'KAYIT LİSTESİ'!$B$4:$H$1097,5,0)))</f>
        <v>FERHAT GÜL</v>
      </c>
      <c r="O46" s="206" t="str">
        <f>IF(ISERROR(VLOOKUP(K46,'KAYIT LİSTESİ'!$B$4:$H$1097,6,0)),"",(VLOOKUP(K46,'KAYIT LİSTESİ'!$B$4:$H$1097,6,0)))</f>
        <v>MERSİN-SİLİFKE ATATÜRK ORTAOKULU</v>
      </c>
      <c r="P46" s="253"/>
    </row>
    <row r="47" spans="1:16" ht="31.5">
      <c r="A47" s="262"/>
      <c r="B47" s="262"/>
      <c r="C47" s="262"/>
      <c r="D47" s="262"/>
      <c r="E47" s="262"/>
      <c r="F47" s="262"/>
      <c r="G47" s="262"/>
      <c r="H47" s="262"/>
      <c r="J47" s="100">
        <v>14</v>
      </c>
      <c r="K47" s="101" t="s">
        <v>210</v>
      </c>
      <c r="L47" s="102">
        <f>IF(ISERROR(VLOOKUP(K47,'KAYIT LİSTESİ'!$B$4:$H$1097,2,0)),"",(VLOOKUP(K47,'KAYIT LİSTESİ'!$B$4:$H$1097,2,0)))</f>
        <v>0</v>
      </c>
      <c r="M47" s="103">
        <f>IF(ISERROR(VLOOKUP(K47,'KAYIT LİSTESİ'!$B$4:$H$1097,4,0)),"",(VLOOKUP(K47,'KAYIT LİSTESİ'!$B$4:$H$1097,4,0)))</f>
        <v>37440</v>
      </c>
      <c r="N47" s="206" t="str">
        <f>IF(ISERROR(VLOOKUP(K47,'KAYIT LİSTESİ'!$B$4:$H$1097,5,0)),"",(VLOOKUP(K47,'KAYIT LİSTESİ'!$B$4:$H$1097,5,0)))</f>
        <v>ONUR TUNÇ</v>
      </c>
      <c r="O47" s="206" t="str">
        <f>IF(ISERROR(VLOOKUP(K47,'KAYIT LİSTESİ'!$B$4:$H$1097,6,0)),"",(VLOOKUP(K47,'KAYIT LİSTESİ'!$B$4:$H$1097,6,0)))</f>
        <v>TEKİRDAG-ÇORLU ORTA OKULU</v>
      </c>
      <c r="P47" s="253"/>
    </row>
    <row r="48" spans="1:16" ht="31.5">
      <c r="A48" s="262"/>
      <c r="B48" s="262"/>
      <c r="C48" s="262"/>
      <c r="D48" s="262"/>
      <c r="E48" s="262"/>
      <c r="F48" s="262"/>
      <c r="G48" s="262"/>
      <c r="H48" s="262"/>
      <c r="J48" s="100">
        <v>15</v>
      </c>
      <c r="K48" s="101" t="s">
        <v>211</v>
      </c>
      <c r="L48" s="102">
        <f>IF(ISERROR(VLOOKUP(K48,'KAYIT LİSTESİ'!$B$4:$H$1097,2,0)),"",(VLOOKUP(K48,'KAYIT LİSTESİ'!$B$4:$H$1097,2,0)))</f>
        <v>0</v>
      </c>
      <c r="M48" s="103">
        <f>IF(ISERROR(VLOOKUP(K48,'KAYIT LİSTESİ'!$B$4:$H$1097,4,0)),"",(VLOOKUP(K48,'KAYIT LİSTESİ'!$B$4:$H$1097,4,0)))</f>
        <v>37468</v>
      </c>
      <c r="N48" s="206" t="str">
        <f>IF(ISERROR(VLOOKUP(K48,'KAYIT LİSTESİ'!$B$4:$H$1097,5,0)),"",(VLOOKUP(K48,'KAYIT LİSTESİ'!$B$4:$H$1097,5,0)))</f>
        <v>FERHAT ÇELİK</v>
      </c>
      <c r="O48" s="206" t="str">
        <f>IF(ISERROR(VLOOKUP(K48,'KAYIT LİSTESİ'!$B$4:$H$1097,6,0)),"",(VLOOKUP(K48,'KAYIT LİSTESİ'!$B$4:$H$1097,6,0)))</f>
        <v>MUĞLA-  DALAMAN 
CUMHURİYET O.O.</v>
      </c>
      <c r="P48" s="253"/>
    </row>
    <row r="49" spans="1:16" ht="31.5">
      <c r="A49" s="262"/>
      <c r="B49" s="262"/>
      <c r="C49" s="262"/>
      <c r="D49" s="262"/>
      <c r="E49" s="262"/>
      <c r="F49" s="262"/>
      <c r="G49" s="262"/>
      <c r="H49" s="262"/>
      <c r="J49" s="100">
        <v>16</v>
      </c>
      <c r="K49" s="101" t="s">
        <v>212</v>
      </c>
      <c r="L49" s="102">
        <f>IF(ISERROR(VLOOKUP(K49,'KAYIT LİSTESİ'!$B$4:$H$1097,2,0)),"",(VLOOKUP(K49,'KAYIT LİSTESİ'!$B$4:$H$1097,2,0)))</f>
        <v>0</v>
      </c>
      <c r="M49" s="103" t="str">
        <f>IF(ISERROR(VLOOKUP(K49,'KAYIT LİSTESİ'!$B$4:$H$1097,4,0)),"",(VLOOKUP(K49,'KAYIT LİSTESİ'!$B$4:$H$1097,4,0)))</f>
        <v>25,04,2002</v>
      </c>
      <c r="N49" s="206" t="str">
        <f>IF(ISERROR(VLOOKUP(K49,'KAYIT LİSTESİ'!$B$4:$H$1097,5,0)),"",(VLOOKUP(K49,'KAYIT LİSTESİ'!$B$4:$H$1097,5,0)))</f>
        <v>Vedat KIZILKAYA</v>
      </c>
      <c r="O49" s="206" t="str">
        <f>IF(ISERROR(VLOOKUP(K49,'KAYIT LİSTESİ'!$B$4:$H$1097,6,0)),"",(VLOOKUP(K49,'KAYIT LİSTESİ'!$B$4:$H$1097,6,0)))</f>
        <v>KAYSERİ-AMBAR ORTAOKULU</v>
      </c>
      <c r="P49" s="253"/>
    </row>
    <row r="50" spans="1:16" ht="31.5">
      <c r="A50" s="262"/>
      <c r="B50" s="262"/>
      <c r="C50" s="262"/>
      <c r="D50" s="262"/>
      <c r="E50" s="262"/>
      <c r="F50" s="262"/>
      <c r="G50" s="262"/>
      <c r="H50" s="262"/>
      <c r="J50" s="100">
        <v>17</v>
      </c>
      <c r="K50" s="101" t="s">
        <v>213</v>
      </c>
      <c r="L50" s="102">
        <f>IF(ISERROR(VLOOKUP(K50,'KAYIT LİSTESİ'!$B$4:$H$1097,2,0)),"",(VLOOKUP(K50,'KAYIT LİSTESİ'!$B$4:$H$1097,2,0)))</f>
        <v>0</v>
      </c>
      <c r="M50" s="103">
        <f>IF(ISERROR(VLOOKUP(K50,'KAYIT LİSTESİ'!$B$4:$H$1097,4,0)),"",(VLOOKUP(K50,'KAYIT LİSTESİ'!$B$4:$H$1097,4,0)))</f>
        <v>37647</v>
      </c>
      <c r="N50" s="206" t="str">
        <f>IF(ISERROR(VLOOKUP(K50,'KAYIT LİSTESİ'!$B$4:$H$1097,5,0)),"",(VLOOKUP(K50,'KAYIT LİSTESİ'!$B$4:$H$1097,5,0)))</f>
        <v>MEHMET YILDIRIM (F)</v>
      </c>
      <c r="O50" s="206" t="str">
        <f>IF(ISERROR(VLOOKUP(K50,'KAYIT LİSTESİ'!$B$4:$H$1097,6,0)),"",(VLOOKUP(K50,'KAYIT LİSTESİ'!$B$4:$H$1097,6,0)))</f>
        <v>OĞUZELİ YİBO</v>
      </c>
      <c r="P50" s="253"/>
    </row>
    <row r="51" spans="1:16" ht="31.5">
      <c r="A51" s="262"/>
      <c r="B51" s="262"/>
      <c r="C51" s="262"/>
      <c r="D51" s="262"/>
      <c r="E51" s="262"/>
      <c r="F51" s="262"/>
      <c r="G51" s="262"/>
      <c r="H51" s="262"/>
      <c r="J51" s="100">
        <v>18</v>
      </c>
      <c r="K51" s="101" t="s">
        <v>214</v>
      </c>
      <c r="L51" s="102">
        <f>IF(ISERROR(VLOOKUP(K51,'KAYIT LİSTESİ'!$B$4:$H$1097,2,0)),"",(VLOOKUP(K51,'KAYIT LİSTESİ'!$B$4:$H$1097,2,0)))</f>
        <v>0</v>
      </c>
      <c r="M51" s="103">
        <f>IF(ISERROR(VLOOKUP(K51,'KAYIT LİSTESİ'!$B$4:$H$1097,4,0)),"",(VLOOKUP(K51,'KAYIT LİSTESİ'!$B$4:$H$1097,4,0)))</f>
        <v>2112002</v>
      </c>
      <c r="N51" s="206" t="str">
        <f>IF(ISERROR(VLOOKUP(K51,'KAYIT LİSTESİ'!$B$4:$H$1097,5,0)),"",(VLOOKUP(K51,'KAYIT LİSTESİ'!$B$4:$H$1097,5,0)))</f>
        <v>YUSUF AYBEK (F)</v>
      </c>
      <c r="O51" s="206" t="str">
        <f>IF(ISERROR(VLOOKUP(K51,'KAYIT LİSTESİ'!$B$4:$H$1097,6,0)),"",(VLOOKUP(K51,'KAYIT LİSTESİ'!$B$4:$H$1097,6,0)))</f>
        <v>ORGENERAL SALİH OMURTAK ORTAOKULU</v>
      </c>
      <c r="P51" s="253"/>
    </row>
    <row r="52" spans="1:16" ht="31.5">
      <c r="A52" s="262"/>
      <c r="B52" s="262"/>
      <c r="C52" s="262"/>
      <c r="D52" s="262"/>
      <c r="E52" s="262"/>
      <c r="F52" s="262"/>
      <c r="G52" s="262"/>
      <c r="H52" s="262"/>
      <c r="J52" s="100">
        <v>19</v>
      </c>
      <c r="K52" s="101" t="s">
        <v>215</v>
      </c>
      <c r="L52" s="102">
        <f>IF(ISERROR(VLOOKUP(K52,'KAYIT LİSTESİ'!$B$4:$H$1097,2,0)),"",(VLOOKUP(K52,'KAYIT LİSTESİ'!$B$4:$H$1097,2,0)))</f>
        <v>0</v>
      </c>
      <c r="M52" s="103">
        <f>IF(ISERROR(VLOOKUP(K52,'KAYIT LİSTESİ'!$B$4:$H$1097,4,0)),"",(VLOOKUP(K52,'KAYIT LİSTESİ'!$B$4:$H$1097,4,0)))</f>
        <v>37257</v>
      </c>
      <c r="N52" s="206" t="str">
        <f>IF(ISERROR(VLOOKUP(K52,'KAYIT LİSTESİ'!$B$4:$H$1097,5,0)),"",(VLOOKUP(K52,'KAYIT LİSTESİ'!$B$4:$H$1097,5,0)))</f>
        <v>ALİ ŞEKER (F)</v>
      </c>
      <c r="O52" s="206" t="str">
        <f>IF(ISERROR(VLOOKUP(K52,'KAYIT LİSTESİ'!$B$4:$H$1097,6,0)),"",(VLOOKUP(K52,'KAYIT LİSTESİ'!$B$4:$H$1097,6,0)))</f>
        <v>GÜZEL ORTAOKULU</v>
      </c>
      <c r="P52" s="253"/>
    </row>
    <row r="53" spans="1:16" ht="31.5">
      <c r="A53" s="262"/>
      <c r="B53" s="262"/>
      <c r="C53" s="262"/>
      <c r="D53" s="262"/>
      <c r="E53" s="262"/>
      <c r="F53" s="262"/>
      <c r="G53" s="262"/>
      <c r="H53" s="262"/>
      <c r="J53" s="100">
        <v>20</v>
      </c>
      <c r="K53" s="101" t="s">
        <v>216</v>
      </c>
      <c r="L53" s="102">
        <f>IF(ISERROR(VLOOKUP(K53,'KAYIT LİSTESİ'!$B$4:$H$1097,2,0)),"",(VLOOKUP(K53,'KAYIT LİSTESİ'!$B$4:$H$1097,2,0)))</f>
        <v>0</v>
      </c>
      <c r="M53" s="103">
        <f>IF(ISERROR(VLOOKUP(K53,'KAYIT LİSTESİ'!$B$4:$H$1097,4,0)),"",(VLOOKUP(K53,'KAYIT LİSTESİ'!$B$4:$H$1097,4,0)))</f>
        <v>37257</v>
      </c>
      <c r="N53" s="206" t="str">
        <f>IF(ISERROR(VLOOKUP(K53,'KAYIT LİSTESİ'!$B$4:$H$1097,5,0)),"",(VLOOKUP(K53,'KAYIT LİSTESİ'!$B$4:$H$1097,5,0)))</f>
        <v>MUSA DALKILIÇ (F)</v>
      </c>
      <c r="O53" s="206" t="str">
        <f>IF(ISERROR(VLOOKUP(K53,'KAYIT LİSTESİ'!$B$4:$H$1097,6,0)),"",(VLOOKUP(K53,'KAYIT LİSTESİ'!$B$4:$H$1097,6,0)))</f>
        <v>KAZIM KARABEKİR ORTAOKULU</v>
      </c>
      <c r="P53" s="253"/>
    </row>
    <row r="54" spans="1:16" ht="31.5">
      <c r="A54" s="262"/>
      <c r="B54" s="262"/>
      <c r="C54" s="262"/>
      <c r="D54" s="262"/>
      <c r="E54" s="262"/>
      <c r="F54" s="262"/>
      <c r="G54" s="262"/>
      <c r="H54" s="262"/>
      <c r="J54" s="100">
        <v>21</v>
      </c>
      <c r="K54" s="101" t="s">
        <v>217</v>
      </c>
      <c r="L54" s="102" t="str">
        <f>IF(ISERROR(VLOOKUP(K54,'KAYIT LİSTESİ'!$B$4:$H$1097,2,0)),"",(VLOOKUP(K54,'KAYIT LİSTESİ'!$B$4:$H$1097,2,0)))</f>
        <v/>
      </c>
      <c r="M54" s="103" t="str">
        <f>IF(ISERROR(VLOOKUP(K54,'KAYIT LİSTESİ'!$B$4:$H$1097,4,0)),"",(VLOOKUP(K54,'KAYIT LİSTESİ'!$B$4:$H$1097,4,0)))</f>
        <v/>
      </c>
      <c r="N54" s="206" t="str">
        <f>IF(ISERROR(VLOOKUP(K54,'KAYIT LİSTESİ'!$B$4:$H$1097,5,0)),"",(VLOOKUP(K54,'KAYIT LİSTESİ'!$B$4:$H$1097,5,0)))</f>
        <v/>
      </c>
      <c r="O54" s="206" t="str">
        <f>IF(ISERROR(VLOOKUP(K54,'KAYIT LİSTESİ'!$B$4:$H$1097,6,0)),"",(VLOOKUP(K54,'KAYIT LİSTESİ'!$B$4:$H$1097,6,0)))</f>
        <v/>
      </c>
      <c r="P54" s="253"/>
    </row>
    <row r="55" spans="1:16" ht="31.5">
      <c r="A55" s="262"/>
      <c r="B55" s="262"/>
      <c r="C55" s="262"/>
      <c r="D55" s="262"/>
      <c r="E55" s="262"/>
      <c r="F55" s="262"/>
      <c r="G55" s="262"/>
      <c r="H55" s="262"/>
      <c r="J55" s="100">
        <v>22</v>
      </c>
      <c r="K55" s="101" t="s">
        <v>218</v>
      </c>
      <c r="L55" s="102" t="str">
        <f>IF(ISERROR(VLOOKUP(K55,'KAYIT LİSTESİ'!$B$4:$H$1097,2,0)),"",(VLOOKUP(K55,'KAYIT LİSTESİ'!$B$4:$H$1097,2,0)))</f>
        <v/>
      </c>
      <c r="M55" s="103" t="str">
        <f>IF(ISERROR(VLOOKUP(K55,'KAYIT LİSTESİ'!$B$4:$H$1097,4,0)),"",(VLOOKUP(K55,'KAYIT LİSTESİ'!$B$4:$H$1097,4,0)))</f>
        <v/>
      </c>
      <c r="N55" s="206" t="str">
        <f>IF(ISERROR(VLOOKUP(K55,'KAYIT LİSTESİ'!$B$4:$H$1097,5,0)),"",(VLOOKUP(K55,'KAYIT LİSTESİ'!$B$4:$H$1097,5,0)))</f>
        <v/>
      </c>
      <c r="O55" s="206" t="str">
        <f>IF(ISERROR(VLOOKUP(K55,'KAYIT LİSTESİ'!$B$4:$H$1097,6,0)),"",(VLOOKUP(K55,'KAYIT LİSTESİ'!$B$4:$H$1097,6,0)))</f>
        <v/>
      </c>
      <c r="P55" s="253"/>
    </row>
    <row r="56" spans="1:16" ht="31.5">
      <c r="A56" s="262"/>
      <c r="B56" s="262"/>
      <c r="C56" s="262"/>
      <c r="D56" s="262"/>
      <c r="E56" s="262"/>
      <c r="F56" s="262"/>
      <c r="G56" s="262"/>
      <c r="H56" s="262"/>
      <c r="J56" s="100">
        <v>23</v>
      </c>
      <c r="K56" s="101" t="s">
        <v>219</v>
      </c>
      <c r="L56" s="102" t="str">
        <f>IF(ISERROR(VLOOKUP(K56,'KAYIT LİSTESİ'!$B$4:$H$1097,2,0)),"",(VLOOKUP(K56,'KAYIT LİSTESİ'!$B$4:$H$1097,2,0)))</f>
        <v/>
      </c>
      <c r="M56" s="103" t="str">
        <f>IF(ISERROR(VLOOKUP(K56,'KAYIT LİSTESİ'!$B$4:$H$1097,4,0)),"",(VLOOKUP(K56,'KAYIT LİSTESİ'!$B$4:$H$1097,4,0)))</f>
        <v/>
      </c>
      <c r="N56" s="206" t="str">
        <f>IF(ISERROR(VLOOKUP(K56,'KAYIT LİSTESİ'!$B$4:$H$1097,5,0)),"",(VLOOKUP(K56,'KAYIT LİSTESİ'!$B$4:$H$1097,5,0)))</f>
        <v/>
      </c>
      <c r="O56" s="206" t="str">
        <f>IF(ISERROR(VLOOKUP(K56,'KAYIT LİSTESİ'!$B$4:$H$1097,6,0)),"",(VLOOKUP(K56,'KAYIT LİSTESİ'!$B$4:$H$1097,6,0)))</f>
        <v/>
      </c>
      <c r="P56" s="253"/>
    </row>
    <row r="57" spans="1:16" ht="31.5">
      <c r="A57" s="262"/>
      <c r="B57" s="262"/>
      <c r="C57" s="262"/>
      <c r="D57" s="262"/>
      <c r="E57" s="262"/>
      <c r="F57" s="262"/>
      <c r="G57" s="262"/>
      <c r="H57" s="262"/>
      <c r="J57" s="100">
        <v>24</v>
      </c>
      <c r="K57" s="101" t="s">
        <v>220</v>
      </c>
      <c r="L57" s="102" t="str">
        <f>IF(ISERROR(VLOOKUP(K57,'KAYIT LİSTESİ'!$B$4:$H$1097,2,0)),"",(VLOOKUP(K57,'KAYIT LİSTESİ'!$B$4:$H$1097,2,0)))</f>
        <v/>
      </c>
      <c r="M57" s="103" t="str">
        <f>IF(ISERROR(VLOOKUP(K57,'KAYIT LİSTESİ'!$B$4:$H$1097,4,0)),"",(VLOOKUP(K57,'KAYIT LİSTESİ'!$B$4:$H$1097,4,0)))</f>
        <v/>
      </c>
      <c r="N57" s="206" t="str">
        <f>IF(ISERROR(VLOOKUP(K57,'KAYIT LİSTESİ'!$B$4:$H$1097,5,0)),"",(VLOOKUP(K57,'KAYIT LİSTESİ'!$B$4:$H$1097,5,0)))</f>
        <v/>
      </c>
      <c r="O57" s="206" t="str">
        <f>IF(ISERROR(VLOOKUP(K57,'KAYIT LİSTESİ'!$B$4:$H$1097,6,0)),"",(VLOOKUP(K57,'KAYIT LİSTESİ'!$B$4:$H$1097,6,0)))</f>
        <v/>
      </c>
      <c r="P57" s="253"/>
    </row>
    <row r="58" spans="1:16" ht="31.5">
      <c r="A58" s="262"/>
      <c r="B58" s="262"/>
      <c r="C58" s="262"/>
      <c r="D58" s="262"/>
      <c r="E58" s="262"/>
      <c r="F58" s="262"/>
      <c r="G58" s="262"/>
      <c r="H58" s="262"/>
      <c r="J58" s="100">
        <v>25</v>
      </c>
      <c r="K58" s="101" t="s">
        <v>221</v>
      </c>
      <c r="L58" s="102" t="str">
        <f>IF(ISERROR(VLOOKUP(K58,'KAYIT LİSTESİ'!$B$4:$H$1097,2,0)),"",(VLOOKUP(K58,'KAYIT LİSTESİ'!$B$4:$H$1097,2,0)))</f>
        <v/>
      </c>
      <c r="M58" s="103" t="str">
        <f>IF(ISERROR(VLOOKUP(K58,'KAYIT LİSTESİ'!$B$4:$H$1097,4,0)),"",(VLOOKUP(K58,'KAYIT LİSTESİ'!$B$4:$H$1097,4,0)))</f>
        <v/>
      </c>
      <c r="N58" s="206" t="str">
        <f>IF(ISERROR(VLOOKUP(K58,'KAYIT LİSTESİ'!$B$4:$H$1097,5,0)),"",(VLOOKUP(K58,'KAYIT LİSTESİ'!$B$4:$H$1097,5,0)))</f>
        <v/>
      </c>
      <c r="O58" s="206" t="str">
        <f>IF(ISERROR(VLOOKUP(K58,'KAYIT LİSTESİ'!$B$4:$H$1097,6,0)),"",(VLOOKUP(K58,'KAYIT LİSTESİ'!$B$4:$H$1097,6,0)))</f>
        <v/>
      </c>
      <c r="P58" s="253"/>
    </row>
    <row r="59" spans="1:16" ht="31.5">
      <c r="A59" s="262"/>
      <c r="B59" s="262"/>
      <c r="C59" s="262"/>
      <c r="D59" s="262"/>
      <c r="E59" s="262"/>
      <c r="F59" s="262"/>
      <c r="G59" s="262"/>
      <c r="H59" s="262"/>
      <c r="J59" s="100">
        <v>26</v>
      </c>
      <c r="K59" s="101" t="s">
        <v>222</v>
      </c>
      <c r="L59" s="102" t="str">
        <f>IF(ISERROR(VLOOKUP(K59,'KAYIT LİSTESİ'!$B$4:$H$1097,2,0)),"",(VLOOKUP(K59,'KAYIT LİSTESİ'!$B$4:$H$1097,2,0)))</f>
        <v/>
      </c>
      <c r="M59" s="103" t="str">
        <f>IF(ISERROR(VLOOKUP(K59,'KAYIT LİSTESİ'!$B$4:$H$1097,4,0)),"",(VLOOKUP(K59,'KAYIT LİSTESİ'!$B$4:$H$1097,4,0)))</f>
        <v/>
      </c>
      <c r="N59" s="206" t="str">
        <f>IF(ISERROR(VLOOKUP(K59,'KAYIT LİSTESİ'!$B$4:$H$1097,5,0)),"",(VLOOKUP(K59,'KAYIT LİSTESİ'!$B$4:$H$1097,5,0)))</f>
        <v/>
      </c>
      <c r="O59" s="206" t="str">
        <f>IF(ISERROR(VLOOKUP(K59,'KAYIT LİSTESİ'!$B$4:$H$1097,6,0)),"",(VLOOKUP(K59,'KAYIT LİSTESİ'!$B$4:$H$1097,6,0)))</f>
        <v/>
      </c>
      <c r="P59" s="253"/>
    </row>
    <row r="60" spans="1:16" ht="31.5">
      <c r="A60" s="262"/>
      <c r="B60" s="262"/>
      <c r="C60" s="262"/>
      <c r="D60" s="262"/>
      <c r="E60" s="262"/>
      <c r="F60" s="262"/>
      <c r="G60" s="262"/>
      <c r="H60" s="262"/>
      <c r="J60" s="100">
        <v>27</v>
      </c>
      <c r="K60" s="101" t="s">
        <v>223</v>
      </c>
      <c r="L60" s="102" t="str">
        <f>IF(ISERROR(VLOOKUP(K60,'KAYIT LİSTESİ'!$B$4:$H$1097,2,0)),"",(VLOOKUP(K60,'KAYIT LİSTESİ'!$B$4:$H$1097,2,0)))</f>
        <v/>
      </c>
      <c r="M60" s="103" t="str">
        <f>IF(ISERROR(VLOOKUP(K60,'KAYIT LİSTESİ'!$B$4:$H$1097,4,0)),"",(VLOOKUP(K60,'KAYIT LİSTESİ'!$B$4:$H$1097,4,0)))</f>
        <v/>
      </c>
      <c r="N60" s="206" t="str">
        <f>IF(ISERROR(VLOOKUP(K60,'KAYIT LİSTESİ'!$B$4:$H$1097,5,0)),"",(VLOOKUP(K60,'KAYIT LİSTESİ'!$B$4:$H$1097,5,0)))</f>
        <v/>
      </c>
      <c r="O60" s="206" t="str">
        <f>IF(ISERROR(VLOOKUP(K60,'KAYIT LİSTESİ'!$B$4:$H$1097,6,0)),"",(VLOOKUP(K60,'KAYIT LİSTESİ'!$B$4:$H$1097,6,0)))</f>
        <v/>
      </c>
      <c r="P60" s="253"/>
    </row>
    <row r="61" spans="1:16" ht="31.5">
      <c r="A61" s="262"/>
      <c r="B61" s="262"/>
      <c r="C61" s="262"/>
      <c r="D61" s="262"/>
      <c r="E61" s="262"/>
      <c r="F61" s="262"/>
      <c r="G61" s="262"/>
      <c r="H61" s="262"/>
      <c r="J61" s="100">
        <v>28</v>
      </c>
      <c r="K61" s="101" t="s">
        <v>224</v>
      </c>
      <c r="L61" s="102" t="str">
        <f>IF(ISERROR(VLOOKUP(K61,'KAYIT LİSTESİ'!$B$4:$H$1097,2,0)),"",(VLOOKUP(K61,'KAYIT LİSTESİ'!$B$4:$H$1097,2,0)))</f>
        <v/>
      </c>
      <c r="M61" s="103" t="str">
        <f>IF(ISERROR(VLOOKUP(K61,'KAYIT LİSTESİ'!$B$4:$H$1097,4,0)),"",(VLOOKUP(K61,'KAYIT LİSTESİ'!$B$4:$H$1097,4,0)))</f>
        <v/>
      </c>
      <c r="N61" s="206" t="str">
        <f>IF(ISERROR(VLOOKUP(K61,'KAYIT LİSTESİ'!$B$4:$H$1097,5,0)),"",(VLOOKUP(K61,'KAYIT LİSTESİ'!$B$4:$H$1097,5,0)))</f>
        <v/>
      </c>
      <c r="O61" s="206" t="str">
        <f>IF(ISERROR(VLOOKUP(K61,'KAYIT LİSTESİ'!$B$4:$H$1097,6,0)),"",(VLOOKUP(K61,'KAYIT LİSTESİ'!$B$4:$H$1097,6,0)))</f>
        <v/>
      </c>
      <c r="P61" s="253"/>
    </row>
    <row r="62" spans="1:16" ht="31.5">
      <c r="A62" s="262"/>
      <c r="B62" s="262"/>
      <c r="C62" s="262"/>
      <c r="D62" s="262"/>
      <c r="E62" s="262"/>
      <c r="F62" s="262"/>
      <c r="G62" s="262"/>
      <c r="H62" s="262"/>
      <c r="J62" s="100">
        <v>29</v>
      </c>
      <c r="K62" s="101" t="s">
        <v>225</v>
      </c>
      <c r="L62" s="102" t="str">
        <f>IF(ISERROR(VLOOKUP(K62,'KAYIT LİSTESİ'!$B$4:$H$1097,2,0)),"",(VLOOKUP(K62,'KAYIT LİSTESİ'!$B$4:$H$1097,2,0)))</f>
        <v/>
      </c>
      <c r="M62" s="103" t="str">
        <f>IF(ISERROR(VLOOKUP(K62,'KAYIT LİSTESİ'!$B$4:$H$1097,4,0)),"",(VLOOKUP(K62,'KAYIT LİSTESİ'!$B$4:$H$1097,4,0)))</f>
        <v/>
      </c>
      <c r="N62" s="206" t="str">
        <f>IF(ISERROR(VLOOKUP(K62,'KAYIT LİSTESİ'!$B$4:$H$1097,5,0)),"",(VLOOKUP(K62,'KAYIT LİSTESİ'!$B$4:$H$1097,5,0)))</f>
        <v/>
      </c>
      <c r="O62" s="206" t="str">
        <f>IF(ISERROR(VLOOKUP(K62,'KAYIT LİSTESİ'!$B$4:$H$1097,6,0)),"",(VLOOKUP(K62,'KAYIT LİSTESİ'!$B$4:$H$1097,6,0)))</f>
        <v/>
      </c>
      <c r="P62" s="253"/>
    </row>
    <row r="63" spans="1:16" ht="31.5">
      <c r="A63" s="262"/>
      <c r="B63" s="262"/>
      <c r="C63" s="262"/>
      <c r="D63" s="262"/>
      <c r="E63" s="262"/>
      <c r="F63" s="262"/>
      <c r="G63" s="262"/>
      <c r="H63" s="262"/>
      <c r="J63" s="100">
        <v>30</v>
      </c>
      <c r="K63" s="101" t="s">
        <v>226</v>
      </c>
      <c r="L63" s="102" t="str">
        <f>IF(ISERROR(VLOOKUP(K63,'KAYIT LİSTESİ'!$B$4:$H$1097,2,0)),"",(VLOOKUP(K63,'KAYIT LİSTESİ'!$B$4:$H$1097,2,0)))</f>
        <v/>
      </c>
      <c r="M63" s="103" t="str">
        <f>IF(ISERROR(VLOOKUP(K63,'KAYIT LİSTESİ'!$B$4:$H$1097,4,0)),"",(VLOOKUP(K63,'KAYIT LİSTESİ'!$B$4:$H$1097,4,0)))</f>
        <v/>
      </c>
      <c r="N63" s="206" t="str">
        <f>IF(ISERROR(VLOOKUP(K63,'KAYIT LİSTESİ'!$B$4:$H$1097,5,0)),"",(VLOOKUP(K63,'KAYIT LİSTESİ'!$B$4:$H$1097,5,0)))</f>
        <v/>
      </c>
      <c r="O63" s="206" t="str">
        <f>IF(ISERROR(VLOOKUP(K63,'KAYIT LİSTESİ'!$B$4:$H$1097,6,0)),"",(VLOOKUP(K63,'KAYIT LİSTESİ'!$B$4:$H$1097,6,0)))</f>
        <v/>
      </c>
      <c r="P63" s="253"/>
    </row>
    <row r="64" spans="1:16" ht="31.5">
      <c r="A64" s="262"/>
      <c r="B64" s="262"/>
      <c r="C64" s="262"/>
      <c r="D64" s="262"/>
      <c r="E64" s="262"/>
      <c r="F64" s="262"/>
      <c r="G64" s="262"/>
      <c r="H64" s="262"/>
      <c r="J64" s="100">
        <v>31</v>
      </c>
      <c r="K64" s="101" t="s">
        <v>227</v>
      </c>
      <c r="L64" s="102" t="str">
        <f>IF(ISERROR(VLOOKUP(K64,'KAYIT LİSTESİ'!$B$4:$H$1097,2,0)),"",(VLOOKUP(K64,'KAYIT LİSTESİ'!$B$4:$H$1097,2,0)))</f>
        <v/>
      </c>
      <c r="M64" s="103" t="str">
        <f>IF(ISERROR(VLOOKUP(K64,'KAYIT LİSTESİ'!$B$4:$H$1097,4,0)),"",(VLOOKUP(K64,'KAYIT LİSTESİ'!$B$4:$H$1097,4,0)))</f>
        <v/>
      </c>
      <c r="N64" s="206" t="str">
        <f>IF(ISERROR(VLOOKUP(K64,'KAYIT LİSTESİ'!$B$4:$H$1097,5,0)),"",(VLOOKUP(K64,'KAYIT LİSTESİ'!$B$4:$H$1097,5,0)))</f>
        <v/>
      </c>
      <c r="O64" s="206" t="str">
        <f>IF(ISERROR(VLOOKUP(K64,'KAYIT LİSTESİ'!$B$4:$H$1097,6,0)),"",(VLOOKUP(K64,'KAYIT LİSTESİ'!$B$4:$H$1097,6,0)))</f>
        <v/>
      </c>
      <c r="P64" s="253"/>
    </row>
    <row r="65" spans="1:16" ht="31.5">
      <c r="A65" s="262"/>
      <c r="B65" s="262"/>
      <c r="C65" s="262"/>
      <c r="D65" s="262"/>
      <c r="E65" s="262"/>
      <c r="F65" s="262"/>
      <c r="G65" s="262"/>
      <c r="H65" s="262"/>
      <c r="J65" s="100">
        <v>32</v>
      </c>
      <c r="K65" s="101" t="s">
        <v>228</v>
      </c>
      <c r="L65" s="102" t="str">
        <f>IF(ISERROR(VLOOKUP(K65,'KAYIT LİSTESİ'!$B$4:$H$1097,2,0)),"",(VLOOKUP(K65,'KAYIT LİSTESİ'!$B$4:$H$1097,2,0)))</f>
        <v/>
      </c>
      <c r="M65" s="103" t="str">
        <f>IF(ISERROR(VLOOKUP(K65,'KAYIT LİSTESİ'!$B$4:$H$1097,4,0)),"",(VLOOKUP(K65,'KAYIT LİSTESİ'!$B$4:$H$1097,4,0)))</f>
        <v/>
      </c>
      <c r="N65" s="206" t="str">
        <f>IF(ISERROR(VLOOKUP(K65,'KAYIT LİSTESİ'!$B$4:$H$1097,5,0)),"",(VLOOKUP(K65,'KAYIT LİSTESİ'!$B$4:$H$1097,5,0)))</f>
        <v/>
      </c>
      <c r="O65" s="206" t="str">
        <f>IF(ISERROR(VLOOKUP(K65,'KAYIT LİSTESİ'!$B$4:$H$1097,6,0)),"",(VLOOKUP(K65,'KAYIT LİSTESİ'!$B$4:$H$1097,6,0)))</f>
        <v/>
      </c>
      <c r="P65" s="253"/>
    </row>
    <row r="66" spans="1:16" ht="31.5">
      <c r="A66" s="262"/>
      <c r="B66" s="262"/>
      <c r="C66" s="262"/>
      <c r="D66" s="262"/>
      <c r="E66" s="262"/>
      <c r="F66" s="262"/>
      <c r="G66" s="262"/>
      <c r="H66" s="262"/>
      <c r="J66" s="100">
        <v>33</v>
      </c>
      <c r="K66" s="101" t="s">
        <v>229</v>
      </c>
      <c r="L66" s="102" t="str">
        <f>IF(ISERROR(VLOOKUP(K66,'KAYIT LİSTESİ'!$B$4:$H$1097,2,0)),"",(VLOOKUP(K66,'KAYIT LİSTESİ'!$B$4:$H$1097,2,0)))</f>
        <v/>
      </c>
      <c r="M66" s="103" t="str">
        <f>IF(ISERROR(VLOOKUP(K66,'KAYIT LİSTESİ'!$B$4:$H$1097,4,0)),"",(VLOOKUP(K66,'KAYIT LİSTESİ'!$B$4:$H$1097,4,0)))</f>
        <v/>
      </c>
      <c r="N66" s="206" t="str">
        <f>IF(ISERROR(VLOOKUP(K66,'KAYIT LİSTESİ'!$B$4:$H$1097,5,0)),"",(VLOOKUP(K66,'KAYIT LİSTESİ'!$B$4:$H$1097,5,0)))</f>
        <v/>
      </c>
      <c r="O66" s="206" t="str">
        <f>IF(ISERROR(VLOOKUP(K66,'KAYIT LİSTESİ'!$B$4:$H$1097,6,0)),"",(VLOOKUP(K66,'KAYIT LİSTESİ'!$B$4:$H$1097,6,0)))</f>
        <v/>
      </c>
      <c r="P66" s="253"/>
    </row>
    <row r="67" spans="1:16" ht="31.5">
      <c r="A67" s="262"/>
      <c r="B67" s="262"/>
      <c r="C67" s="262"/>
      <c r="D67" s="262"/>
      <c r="E67" s="262"/>
      <c r="F67" s="262"/>
      <c r="G67" s="262"/>
      <c r="H67" s="262"/>
      <c r="J67" s="100">
        <v>34</v>
      </c>
      <c r="K67" s="101" t="s">
        <v>230</v>
      </c>
      <c r="L67" s="102" t="str">
        <f>IF(ISERROR(VLOOKUP(K67,'KAYIT LİSTESİ'!$B$4:$H$1097,2,0)),"",(VLOOKUP(K67,'KAYIT LİSTESİ'!$B$4:$H$1097,2,0)))</f>
        <v/>
      </c>
      <c r="M67" s="103" t="str">
        <f>IF(ISERROR(VLOOKUP(K67,'KAYIT LİSTESİ'!$B$4:$H$1097,4,0)),"",(VLOOKUP(K67,'KAYIT LİSTESİ'!$B$4:$H$1097,4,0)))</f>
        <v/>
      </c>
      <c r="N67" s="206" t="str">
        <f>IF(ISERROR(VLOOKUP(K67,'KAYIT LİSTESİ'!$B$4:$H$1097,5,0)),"",(VLOOKUP(K67,'KAYIT LİSTESİ'!$B$4:$H$1097,5,0)))</f>
        <v/>
      </c>
      <c r="O67" s="206" t="str">
        <f>IF(ISERROR(VLOOKUP(K67,'KAYIT LİSTESİ'!$B$4:$H$1097,6,0)),"",(VLOOKUP(K67,'KAYIT LİSTESİ'!$B$4:$H$1097,6,0)))</f>
        <v/>
      </c>
      <c r="P67" s="253"/>
    </row>
    <row r="68" spans="1:16" ht="31.5">
      <c r="A68" s="262"/>
      <c r="B68" s="262"/>
      <c r="C68" s="262"/>
      <c r="D68" s="262"/>
      <c r="E68" s="262"/>
      <c r="F68" s="262"/>
      <c r="G68" s="262"/>
      <c r="H68" s="262"/>
      <c r="J68" s="100">
        <v>35</v>
      </c>
      <c r="K68" s="101" t="s">
        <v>231</v>
      </c>
      <c r="L68" s="102" t="str">
        <f>IF(ISERROR(VLOOKUP(K68,'KAYIT LİSTESİ'!$B$4:$H$1097,2,0)),"",(VLOOKUP(K68,'KAYIT LİSTESİ'!$B$4:$H$1097,2,0)))</f>
        <v/>
      </c>
      <c r="M68" s="103" t="str">
        <f>IF(ISERROR(VLOOKUP(K68,'KAYIT LİSTESİ'!$B$4:$H$1097,4,0)),"",(VLOOKUP(K68,'KAYIT LİSTESİ'!$B$4:$H$1097,4,0)))</f>
        <v/>
      </c>
      <c r="N68" s="206" t="str">
        <f>IF(ISERROR(VLOOKUP(K68,'KAYIT LİSTESİ'!$B$4:$H$1097,5,0)),"",(VLOOKUP(K68,'KAYIT LİSTESİ'!$B$4:$H$1097,5,0)))</f>
        <v/>
      </c>
      <c r="O68" s="206" t="str">
        <f>IF(ISERROR(VLOOKUP(K68,'KAYIT LİSTESİ'!$B$4:$H$1097,6,0)),"",(VLOOKUP(K68,'KAYIT LİSTESİ'!$B$4:$H$1097,6,0)))</f>
        <v/>
      </c>
      <c r="P68" s="253"/>
    </row>
    <row r="69" spans="1:16" ht="31.5">
      <c r="A69" s="262"/>
      <c r="B69" s="262"/>
      <c r="C69" s="262"/>
      <c r="D69" s="262"/>
      <c r="E69" s="262"/>
      <c r="F69" s="262"/>
      <c r="G69" s="262"/>
      <c r="H69" s="262"/>
      <c r="J69" s="100">
        <v>36</v>
      </c>
      <c r="K69" s="101" t="s">
        <v>232</v>
      </c>
      <c r="L69" s="102" t="str">
        <f>IF(ISERROR(VLOOKUP(K69,'KAYIT LİSTESİ'!$B$4:$H$1097,2,0)),"",(VLOOKUP(K69,'KAYIT LİSTESİ'!$B$4:$H$1097,2,0)))</f>
        <v/>
      </c>
      <c r="M69" s="103" t="str">
        <f>IF(ISERROR(VLOOKUP(K69,'KAYIT LİSTESİ'!$B$4:$H$1097,4,0)),"",(VLOOKUP(K69,'KAYIT LİSTESİ'!$B$4:$H$1097,4,0)))</f>
        <v/>
      </c>
      <c r="N69" s="206" t="str">
        <f>IF(ISERROR(VLOOKUP(K69,'KAYIT LİSTESİ'!$B$4:$H$1097,5,0)),"",(VLOOKUP(K69,'KAYIT LİSTESİ'!$B$4:$H$1097,5,0)))</f>
        <v/>
      </c>
      <c r="O69" s="206" t="str">
        <f>IF(ISERROR(VLOOKUP(K69,'KAYIT LİSTESİ'!$B$4:$H$1097,6,0)),"",(VLOOKUP(K69,'KAYIT LİSTESİ'!$B$4:$H$1097,6,0)))</f>
        <v/>
      </c>
      <c r="P69" s="253"/>
    </row>
    <row r="70" spans="1:16" ht="31.5">
      <c r="A70" s="262"/>
      <c r="B70" s="262"/>
      <c r="C70" s="262"/>
      <c r="D70" s="262"/>
      <c r="E70" s="262"/>
      <c r="F70" s="262"/>
      <c r="G70" s="262"/>
      <c r="H70" s="262"/>
      <c r="J70" s="100">
        <v>37</v>
      </c>
      <c r="K70" s="101" t="s">
        <v>233</v>
      </c>
      <c r="L70" s="102" t="str">
        <f>IF(ISERROR(VLOOKUP(K70,'KAYIT LİSTESİ'!$B$4:$H$1097,2,0)),"",(VLOOKUP(K70,'KAYIT LİSTESİ'!$B$4:$H$1097,2,0)))</f>
        <v/>
      </c>
      <c r="M70" s="103" t="str">
        <f>IF(ISERROR(VLOOKUP(K70,'KAYIT LİSTESİ'!$B$4:$H$1097,4,0)),"",(VLOOKUP(K70,'KAYIT LİSTESİ'!$B$4:$H$1097,4,0)))</f>
        <v/>
      </c>
      <c r="N70" s="206" t="str">
        <f>IF(ISERROR(VLOOKUP(K70,'KAYIT LİSTESİ'!$B$4:$H$1097,5,0)),"",(VLOOKUP(K70,'KAYIT LİSTESİ'!$B$4:$H$1097,5,0)))</f>
        <v/>
      </c>
      <c r="O70" s="206" t="str">
        <f>IF(ISERROR(VLOOKUP(K70,'KAYIT LİSTESİ'!$B$4:$H$1097,6,0)),"",(VLOOKUP(K70,'KAYIT LİSTESİ'!$B$4:$H$1097,6,0)))</f>
        <v/>
      </c>
      <c r="P70" s="253"/>
    </row>
    <row r="71" spans="1:16" ht="31.5">
      <c r="A71" s="262"/>
      <c r="B71" s="262"/>
      <c r="C71" s="262"/>
      <c r="D71" s="262"/>
      <c r="E71" s="262"/>
      <c r="F71" s="262"/>
      <c r="G71" s="262"/>
      <c r="H71" s="262"/>
      <c r="J71" s="100">
        <v>38</v>
      </c>
      <c r="K71" s="101" t="s">
        <v>234</v>
      </c>
      <c r="L71" s="102" t="str">
        <f>IF(ISERROR(VLOOKUP(K71,'KAYIT LİSTESİ'!$B$4:$H$1097,2,0)),"",(VLOOKUP(K71,'KAYIT LİSTESİ'!$B$4:$H$1097,2,0)))</f>
        <v/>
      </c>
      <c r="M71" s="103" t="str">
        <f>IF(ISERROR(VLOOKUP(K71,'KAYIT LİSTESİ'!$B$4:$H$1097,4,0)),"",(VLOOKUP(K71,'KAYIT LİSTESİ'!$B$4:$H$1097,4,0)))</f>
        <v/>
      </c>
      <c r="N71" s="206" t="str">
        <f>IF(ISERROR(VLOOKUP(K71,'KAYIT LİSTESİ'!$B$4:$H$1097,5,0)),"",(VLOOKUP(K71,'KAYIT LİSTESİ'!$B$4:$H$1097,5,0)))</f>
        <v/>
      </c>
      <c r="O71" s="206" t="str">
        <f>IF(ISERROR(VLOOKUP(K71,'KAYIT LİSTESİ'!$B$4:$H$1097,6,0)),"",(VLOOKUP(K71,'KAYIT LİSTESİ'!$B$4:$H$1097,6,0)))</f>
        <v/>
      </c>
      <c r="P71" s="253"/>
    </row>
    <row r="72" spans="1:16" ht="31.5">
      <c r="A72" s="262"/>
      <c r="B72" s="262"/>
      <c r="C72" s="262"/>
      <c r="D72" s="262"/>
      <c r="E72" s="262"/>
      <c r="F72" s="262"/>
      <c r="G72" s="262"/>
      <c r="H72" s="262"/>
      <c r="J72" s="100">
        <v>39</v>
      </c>
      <c r="K72" s="101" t="s">
        <v>235</v>
      </c>
      <c r="L72" s="102" t="str">
        <f>IF(ISERROR(VLOOKUP(K72,'KAYIT LİSTESİ'!$B$4:$H$1097,2,0)),"",(VLOOKUP(K72,'KAYIT LİSTESİ'!$B$4:$H$1097,2,0)))</f>
        <v/>
      </c>
      <c r="M72" s="103" t="str">
        <f>IF(ISERROR(VLOOKUP(K72,'KAYIT LİSTESİ'!$B$4:$H$1097,4,0)),"",(VLOOKUP(K72,'KAYIT LİSTESİ'!$B$4:$H$1097,4,0)))</f>
        <v/>
      </c>
      <c r="N72" s="206" t="str">
        <f>IF(ISERROR(VLOOKUP(K72,'KAYIT LİSTESİ'!$B$4:$H$1097,5,0)),"",(VLOOKUP(K72,'KAYIT LİSTESİ'!$B$4:$H$1097,5,0)))</f>
        <v/>
      </c>
      <c r="O72" s="206" t="str">
        <f>IF(ISERROR(VLOOKUP(K72,'KAYIT LİSTESİ'!$B$4:$H$1097,6,0)),"",(VLOOKUP(K72,'KAYIT LİSTESİ'!$B$4:$H$1097,6,0)))</f>
        <v/>
      </c>
      <c r="P72" s="253"/>
    </row>
    <row r="73" spans="1:16" ht="31.5">
      <c r="A73" s="262"/>
      <c r="B73" s="262"/>
      <c r="C73" s="262"/>
      <c r="D73" s="262"/>
      <c r="E73" s="262"/>
      <c r="F73" s="262"/>
      <c r="G73" s="262"/>
      <c r="H73" s="262"/>
      <c r="J73" s="100">
        <v>40</v>
      </c>
      <c r="K73" s="101" t="s">
        <v>236</v>
      </c>
      <c r="L73" s="102" t="str">
        <f>IF(ISERROR(VLOOKUP(K73,'KAYIT LİSTESİ'!$B$4:$H$1097,2,0)),"",(VLOOKUP(K73,'KAYIT LİSTESİ'!$B$4:$H$1097,2,0)))</f>
        <v/>
      </c>
      <c r="M73" s="103" t="str">
        <f>IF(ISERROR(VLOOKUP(K73,'KAYIT LİSTESİ'!$B$4:$H$1097,4,0)),"",(VLOOKUP(K73,'KAYIT LİSTESİ'!$B$4:$H$1097,4,0)))</f>
        <v/>
      </c>
      <c r="N73" s="206" t="str">
        <f>IF(ISERROR(VLOOKUP(K73,'KAYIT LİSTESİ'!$B$4:$H$1097,5,0)),"",(VLOOKUP(K73,'KAYIT LİSTESİ'!$B$4:$H$1097,5,0)))</f>
        <v/>
      </c>
      <c r="O73" s="206" t="str">
        <f>IF(ISERROR(VLOOKUP(K73,'KAYIT LİSTESİ'!$B$4:$H$1097,6,0)),"",(VLOOKUP(K73,'KAYIT LİSTESİ'!$B$4:$H$1097,6,0)))</f>
        <v/>
      </c>
      <c r="P73" s="253"/>
    </row>
  </sheetData>
  <customSheetViews>
    <customSheetView guid="{EC999A80-859B-4475-B63F-D6CE8B953956}" scale="60" showPageBreaks="1" hiddenColumns="1" view="pageBreakPreview">
      <selection activeCell="T7" sqref="T7"/>
      <pageMargins left="0.7" right="0.7" top="0.75" bottom="0.75" header="0.3" footer="0.3"/>
      <pageSetup paperSize="9" scale="46" orientation="portrait" r:id="rId1"/>
    </customSheetView>
  </customSheetViews>
  <mergeCells count="11">
    <mergeCell ref="A35:G35"/>
    <mergeCell ref="A4:G4"/>
    <mergeCell ref="I5:I6"/>
    <mergeCell ref="A5:G5"/>
    <mergeCell ref="A15:G15"/>
    <mergeCell ref="A25:G25"/>
    <mergeCell ref="J32:P32"/>
    <mergeCell ref="A1:P1"/>
    <mergeCell ref="A2:P2"/>
    <mergeCell ref="A3:P3"/>
    <mergeCell ref="J4:P4"/>
  </mergeCells>
  <pageMargins left="0.7" right="0.7" top="0.75" bottom="0.75" header="0.3" footer="0.3"/>
  <pageSetup paperSize="9" scale="46" orientation="portrait" r:id="rId2"/>
  <ignoredErrors>
    <ignoredError sqref="L34:O73" unlockedFormula="1"/>
  </ignoredErrors>
  <drawing r:id="rId3"/>
</worksheet>
</file>

<file path=xl/worksheets/sheet5.xml><?xml version="1.0" encoding="utf-8"?>
<worksheet xmlns="http://schemas.openxmlformats.org/spreadsheetml/2006/main" xmlns:r="http://schemas.openxmlformats.org/officeDocument/2006/relationships">
  <sheetPr codeName="Sayfa5">
    <tabColor rgb="FFFFC000"/>
  </sheetPr>
  <dimension ref="A1:Z47"/>
  <sheetViews>
    <sheetView view="pageBreakPreview" zoomScale="90" zoomScaleSheetLayoutView="90" workbookViewId="0">
      <selection activeCell="X1" sqref="X1"/>
    </sheetView>
  </sheetViews>
  <sheetFormatPr defaultRowHeight="12.75"/>
  <cols>
    <col min="1" max="1" width="4.85546875" style="23" customWidth="1"/>
    <col min="2" max="2" width="7.7109375" style="23" bestFit="1" customWidth="1"/>
    <col min="3" max="3" width="14.42578125" style="21" customWidth="1"/>
    <col min="4" max="4" width="24.85546875" style="47" customWidth="1"/>
    <col min="5" max="5" width="33.42578125" style="47" customWidth="1"/>
    <col min="6" max="6" width="9.28515625" style="21" customWidth="1"/>
    <col min="7" max="7" width="7.5703125" style="24" customWidth="1"/>
    <col min="8" max="8" width="1.5703125" style="409" customWidth="1"/>
    <col min="9" max="9" width="4.42578125" style="23" customWidth="1"/>
    <col min="10" max="10" width="14.28515625" style="23" hidden="1" customWidth="1"/>
    <col min="11" max="11" width="6.5703125" style="23" customWidth="1"/>
    <col min="12" max="12" width="12.7109375" style="25" customWidth="1"/>
    <col min="13" max="13" width="14.7109375" style="51" bestFit="1" customWidth="1"/>
    <col min="14" max="14" width="26.85546875" style="51" customWidth="1"/>
    <col min="15" max="15" width="9.28515625" style="51" customWidth="1"/>
    <col min="16" max="16" width="7.7109375" style="21" customWidth="1"/>
    <col min="17" max="17" width="5.7109375" style="21" customWidth="1"/>
    <col min="18" max="24" width="9.140625" style="21"/>
    <col min="25" max="25" width="9" style="21" bestFit="1" customWidth="1"/>
    <col min="26" max="26" width="9" style="359" bestFit="1" customWidth="1"/>
    <col min="27" max="16384" width="9.140625" style="21"/>
  </cols>
  <sheetData>
    <row r="1" spans="1:26" s="10" customFormat="1" ht="53.25" customHeight="1">
      <c r="A1" s="511" t="str">
        <f>('YARIŞMA BİLGİLERİ'!A2)</f>
        <v>Gençlik ve Spor Bakanlığı
Spor Genel Müdürlüğü
Spor Faaliyetleri Daire Başkanlığı</v>
      </c>
      <c r="B1" s="511"/>
      <c r="C1" s="511"/>
      <c r="D1" s="511"/>
      <c r="E1" s="511"/>
      <c r="F1" s="511"/>
      <c r="G1" s="511"/>
      <c r="H1" s="511"/>
      <c r="I1" s="511"/>
      <c r="J1" s="511"/>
      <c r="K1" s="511"/>
      <c r="L1" s="511"/>
      <c r="M1" s="511"/>
      <c r="N1" s="511"/>
      <c r="O1" s="511"/>
      <c r="P1" s="511"/>
      <c r="Z1" s="356"/>
    </row>
    <row r="2" spans="1:26" s="10" customFormat="1" ht="24.75" customHeight="1">
      <c r="A2" s="519" t="str">
        <f>'YARIŞMA BİLGİLERİ'!F19</f>
        <v>2013-14 Öğretim Yılı Okullararası Puanlı  Atletizm Türkiye Birinciliği</v>
      </c>
      <c r="B2" s="519"/>
      <c r="C2" s="519"/>
      <c r="D2" s="519"/>
      <c r="E2" s="519"/>
      <c r="F2" s="519"/>
      <c r="G2" s="519"/>
      <c r="H2" s="519"/>
      <c r="I2" s="519"/>
      <c r="J2" s="519"/>
      <c r="K2" s="519"/>
      <c r="L2" s="519"/>
      <c r="M2" s="519"/>
      <c r="N2" s="519"/>
      <c r="O2" s="519"/>
      <c r="P2" s="519"/>
      <c r="Z2" s="356"/>
    </row>
    <row r="3" spans="1:26" s="12" customFormat="1" ht="21.75" customHeight="1">
      <c r="A3" s="520" t="s">
        <v>66</v>
      </c>
      <c r="B3" s="520"/>
      <c r="C3" s="520"/>
      <c r="D3" s="521" t="str">
        <f>'YARIŞMA PROGRAMI'!C7</f>
        <v>100 Metre</v>
      </c>
      <c r="E3" s="521"/>
      <c r="F3" s="522"/>
      <c r="G3" s="522"/>
      <c r="H3" s="404"/>
      <c r="I3" s="525"/>
      <c r="J3" s="525"/>
      <c r="K3" s="525"/>
      <c r="L3" s="525"/>
      <c r="M3" s="84"/>
      <c r="N3" s="524"/>
      <c r="O3" s="524"/>
      <c r="P3" s="524"/>
      <c r="Z3" s="357"/>
    </row>
    <row r="4" spans="1:26" s="12" customFormat="1" ht="17.25" customHeight="1">
      <c r="A4" s="531" t="s">
        <v>56</v>
      </c>
      <c r="B4" s="531"/>
      <c r="C4" s="531"/>
      <c r="D4" s="532" t="str">
        <f>'YARIŞMA BİLGİLERİ'!F21</f>
        <v>Küçük Erkek</v>
      </c>
      <c r="E4" s="532"/>
      <c r="F4" s="29"/>
      <c r="G4" s="29"/>
      <c r="H4" s="405"/>
      <c r="I4" s="29"/>
      <c r="J4" s="29"/>
      <c r="K4" s="29"/>
      <c r="L4" s="30"/>
      <c r="M4" s="83" t="s">
        <v>64</v>
      </c>
      <c r="N4" s="428" t="str">
        <f>VLOOKUP(D3,'YARIŞMA PROGRAMI'!C7:D15,2,0)</f>
        <v>31 Mayıs 2014 16.30</v>
      </c>
      <c r="O4" s="395"/>
      <c r="P4" s="394"/>
      <c r="Z4" s="357"/>
    </row>
    <row r="5" spans="1:26" s="10" customFormat="1" ht="19.5" customHeight="1">
      <c r="A5" s="13"/>
      <c r="B5" s="13"/>
      <c r="C5" s="14"/>
      <c r="D5" s="15"/>
      <c r="E5" s="16"/>
      <c r="F5" s="16"/>
      <c r="G5" s="16"/>
      <c r="H5" s="406"/>
      <c r="I5" s="13"/>
      <c r="J5" s="13"/>
      <c r="K5" s="13"/>
      <c r="L5" s="17"/>
      <c r="M5" s="18"/>
      <c r="N5" s="523">
        <f ca="1">NOW()</f>
        <v>41791.856150810185</v>
      </c>
      <c r="O5" s="523"/>
      <c r="P5" s="523"/>
      <c r="Z5" s="356"/>
    </row>
    <row r="6" spans="1:26" s="19" customFormat="1" ht="24.95" customHeight="1">
      <c r="A6" s="533" t="s">
        <v>11</v>
      </c>
      <c r="B6" s="527" t="s">
        <v>51</v>
      </c>
      <c r="C6" s="526" t="s">
        <v>63</v>
      </c>
      <c r="D6" s="526" t="s">
        <v>13</v>
      </c>
      <c r="E6" s="526" t="s">
        <v>156</v>
      </c>
      <c r="F6" s="526" t="s">
        <v>14</v>
      </c>
      <c r="G6" s="529" t="s">
        <v>264</v>
      </c>
      <c r="H6" s="407"/>
      <c r="I6" s="362" t="s">
        <v>15</v>
      </c>
      <c r="J6" s="363"/>
      <c r="K6" s="363"/>
      <c r="L6" s="363"/>
      <c r="M6" s="364" t="s">
        <v>322</v>
      </c>
      <c r="N6" s="365"/>
      <c r="O6" s="365"/>
      <c r="P6" s="366"/>
      <c r="Z6" s="358"/>
    </row>
    <row r="7" spans="1:26" ht="26.25" customHeight="1">
      <c r="A7" s="533"/>
      <c r="B7" s="528"/>
      <c r="C7" s="526"/>
      <c r="D7" s="526"/>
      <c r="E7" s="526"/>
      <c r="F7" s="526"/>
      <c r="G7" s="530"/>
      <c r="H7" s="408"/>
      <c r="I7" s="367" t="s">
        <v>11</v>
      </c>
      <c r="J7" s="368" t="s">
        <v>52</v>
      </c>
      <c r="K7" s="368" t="s">
        <v>51</v>
      </c>
      <c r="L7" s="369" t="s">
        <v>12</v>
      </c>
      <c r="M7" s="370" t="s">
        <v>13</v>
      </c>
      <c r="N7" s="370" t="s">
        <v>156</v>
      </c>
      <c r="O7" s="376" t="s">
        <v>14</v>
      </c>
      <c r="P7" s="368" t="s">
        <v>26</v>
      </c>
      <c r="X7" s="397"/>
      <c r="Y7" s="397"/>
      <c r="Z7" s="397"/>
    </row>
    <row r="8" spans="1:26" s="19" customFormat="1" ht="36.75" customHeight="1">
      <c r="A8" s="371">
        <v>1</v>
      </c>
      <c r="B8" s="346">
        <v>205</v>
      </c>
      <c r="C8" s="347">
        <v>37261</v>
      </c>
      <c r="D8" s="348" t="s">
        <v>473</v>
      </c>
      <c r="E8" s="348" t="s">
        <v>474</v>
      </c>
      <c r="F8" s="403">
        <v>1278</v>
      </c>
      <c r="G8" s="311"/>
      <c r="H8" s="345">
        <v>19</v>
      </c>
      <c r="I8" s="371">
        <v>1</v>
      </c>
      <c r="J8" s="372" t="s">
        <v>123</v>
      </c>
      <c r="K8" s="373">
        <v>73</v>
      </c>
      <c r="L8" s="347">
        <v>37277</v>
      </c>
      <c r="M8" s="374" t="s">
        <v>440</v>
      </c>
      <c r="N8" s="374" t="s">
        <v>441</v>
      </c>
      <c r="O8" s="377">
        <v>1456</v>
      </c>
      <c r="P8" s="373">
        <v>6</v>
      </c>
      <c r="X8" s="398"/>
      <c r="Y8" s="360"/>
      <c r="Z8" s="360"/>
    </row>
    <row r="9" spans="1:26" s="19" customFormat="1" ht="36.75" customHeight="1">
      <c r="A9" s="371">
        <v>2</v>
      </c>
      <c r="B9" s="346">
        <v>55</v>
      </c>
      <c r="C9" s="347">
        <v>37400</v>
      </c>
      <c r="D9" s="348" t="s">
        <v>409</v>
      </c>
      <c r="E9" s="348" t="s">
        <v>410</v>
      </c>
      <c r="F9" s="349">
        <v>1299</v>
      </c>
      <c r="G9" s="311">
        <v>65</v>
      </c>
      <c r="H9" s="345">
        <v>2</v>
      </c>
      <c r="I9" s="371">
        <v>2</v>
      </c>
      <c r="J9" s="372" t="s">
        <v>124</v>
      </c>
      <c r="K9" s="373">
        <v>55</v>
      </c>
      <c r="L9" s="347">
        <v>37400</v>
      </c>
      <c r="M9" s="374" t="s">
        <v>409</v>
      </c>
      <c r="N9" s="374" t="s">
        <v>410</v>
      </c>
      <c r="O9" s="377">
        <v>1299</v>
      </c>
      <c r="P9" s="373">
        <v>1</v>
      </c>
      <c r="X9" s="398"/>
      <c r="Y9" s="360"/>
      <c r="Z9" s="360"/>
    </row>
    <row r="10" spans="1:26" s="19" customFormat="1" ht="36.75" customHeight="1">
      <c r="A10" s="371">
        <v>3</v>
      </c>
      <c r="B10" s="346">
        <v>206</v>
      </c>
      <c r="C10" s="347">
        <v>37292</v>
      </c>
      <c r="D10" s="348" t="s">
        <v>475</v>
      </c>
      <c r="E10" s="348" t="s">
        <v>476</v>
      </c>
      <c r="F10" s="349">
        <v>1299</v>
      </c>
      <c r="G10" s="311"/>
      <c r="H10" s="345">
        <v>15</v>
      </c>
      <c r="I10" s="371">
        <v>3</v>
      </c>
      <c r="J10" s="372" t="s">
        <v>125</v>
      </c>
      <c r="K10" s="373">
        <v>65</v>
      </c>
      <c r="L10" s="347">
        <v>37372</v>
      </c>
      <c r="M10" s="374" t="s">
        <v>428</v>
      </c>
      <c r="N10" s="374" t="s">
        <v>429</v>
      </c>
      <c r="O10" s="377">
        <v>1417</v>
      </c>
      <c r="P10" s="373">
        <v>3</v>
      </c>
      <c r="X10" s="398"/>
      <c r="Y10" s="360"/>
      <c r="Z10" s="360"/>
    </row>
    <row r="11" spans="1:26" s="19" customFormat="1" ht="36.75" customHeight="1">
      <c r="A11" s="371">
        <v>4</v>
      </c>
      <c r="B11" s="346">
        <v>209</v>
      </c>
      <c r="C11" s="347">
        <v>37257</v>
      </c>
      <c r="D11" s="348" t="s">
        <v>481</v>
      </c>
      <c r="E11" s="348" t="s">
        <v>482</v>
      </c>
      <c r="F11" s="349">
        <v>1304</v>
      </c>
      <c r="G11" s="311"/>
      <c r="H11" s="345">
        <v>21</v>
      </c>
      <c r="I11" s="371">
        <v>4</v>
      </c>
      <c r="J11" s="372" t="s">
        <v>126</v>
      </c>
      <c r="K11" s="373">
        <v>15</v>
      </c>
      <c r="L11" s="347" t="s">
        <v>354</v>
      </c>
      <c r="M11" s="374" t="s">
        <v>355</v>
      </c>
      <c r="N11" s="374" t="s">
        <v>356</v>
      </c>
      <c r="O11" s="439" t="s">
        <v>325</v>
      </c>
      <c r="P11" s="373"/>
      <c r="X11" s="398"/>
      <c r="Y11" s="360"/>
      <c r="Z11" s="360"/>
    </row>
    <row r="12" spans="1:26" s="19" customFormat="1" ht="36.75" customHeight="1">
      <c r="A12" s="371">
        <v>5</v>
      </c>
      <c r="B12" s="346">
        <v>208</v>
      </c>
      <c r="C12" s="347">
        <v>37257</v>
      </c>
      <c r="D12" s="348" t="s">
        <v>479</v>
      </c>
      <c r="E12" s="348" t="s">
        <v>480</v>
      </c>
      <c r="F12" s="349">
        <v>1333</v>
      </c>
      <c r="G12" s="311"/>
      <c r="H12" s="345">
        <v>11</v>
      </c>
      <c r="I12" s="371">
        <v>5</v>
      </c>
      <c r="J12" s="372" t="s">
        <v>127</v>
      </c>
      <c r="K12" s="373">
        <v>59</v>
      </c>
      <c r="L12" s="347" t="s">
        <v>416</v>
      </c>
      <c r="M12" s="374" t="s">
        <v>417</v>
      </c>
      <c r="N12" s="374" t="s">
        <v>418</v>
      </c>
      <c r="O12" s="377">
        <v>1378</v>
      </c>
      <c r="P12" s="373">
        <v>2</v>
      </c>
      <c r="Y12" s="360"/>
      <c r="Z12" s="360"/>
    </row>
    <row r="13" spans="1:26" s="19" customFormat="1" ht="36.75" customHeight="1">
      <c r="A13" s="371">
        <v>6</v>
      </c>
      <c r="B13" s="346">
        <v>10</v>
      </c>
      <c r="C13" s="347">
        <v>37390</v>
      </c>
      <c r="D13" s="348" t="s">
        <v>348</v>
      </c>
      <c r="E13" s="348" t="s">
        <v>349</v>
      </c>
      <c r="F13" s="349">
        <v>1353</v>
      </c>
      <c r="G13" s="311">
        <v>53</v>
      </c>
      <c r="H13" s="345">
        <v>18</v>
      </c>
      <c r="I13" s="371">
        <v>6</v>
      </c>
      <c r="J13" s="372" t="s">
        <v>128</v>
      </c>
      <c r="K13" s="373">
        <v>81</v>
      </c>
      <c r="L13" s="347" t="s">
        <v>445</v>
      </c>
      <c r="M13" s="374" t="s">
        <v>446</v>
      </c>
      <c r="N13" s="374" t="s">
        <v>514</v>
      </c>
      <c r="O13" s="377">
        <v>1450</v>
      </c>
      <c r="P13" s="373">
        <v>5</v>
      </c>
      <c r="Y13" s="360"/>
      <c r="Z13" s="360"/>
    </row>
    <row r="14" spans="1:26" s="19" customFormat="1" ht="36.75" customHeight="1">
      <c r="A14" s="371">
        <v>7</v>
      </c>
      <c r="B14" s="346">
        <v>44</v>
      </c>
      <c r="C14" s="347">
        <v>37289</v>
      </c>
      <c r="D14" s="348" t="s">
        <v>396</v>
      </c>
      <c r="E14" s="348" t="s">
        <v>397</v>
      </c>
      <c r="F14" s="349">
        <v>1354</v>
      </c>
      <c r="G14" s="311">
        <v>53</v>
      </c>
      <c r="H14" s="345">
        <v>16</v>
      </c>
      <c r="I14" s="371">
        <v>7</v>
      </c>
      <c r="J14" s="372" t="s">
        <v>129</v>
      </c>
      <c r="K14" s="373">
        <v>16</v>
      </c>
      <c r="L14" s="347">
        <v>37448</v>
      </c>
      <c r="M14" s="374" t="s">
        <v>361</v>
      </c>
      <c r="N14" s="374" t="s">
        <v>362</v>
      </c>
      <c r="O14" s="377">
        <v>1420</v>
      </c>
      <c r="P14" s="373">
        <v>4</v>
      </c>
      <c r="Y14" s="360"/>
      <c r="Z14" s="360"/>
    </row>
    <row r="15" spans="1:26" s="19" customFormat="1" ht="36.75" customHeight="1">
      <c r="A15" s="371">
        <v>8</v>
      </c>
      <c r="B15" s="346">
        <v>2</v>
      </c>
      <c r="C15" s="347">
        <v>37316</v>
      </c>
      <c r="D15" s="348" t="s">
        <v>342</v>
      </c>
      <c r="E15" s="348" t="s">
        <v>343</v>
      </c>
      <c r="F15" s="349">
        <v>1358</v>
      </c>
      <c r="G15" s="311">
        <v>52</v>
      </c>
      <c r="H15" s="345">
        <v>20</v>
      </c>
      <c r="I15" s="371">
        <v>8</v>
      </c>
      <c r="J15" s="372" t="s">
        <v>130</v>
      </c>
      <c r="K15" s="373">
        <v>35</v>
      </c>
      <c r="L15" s="347">
        <v>37742</v>
      </c>
      <c r="M15" s="374" t="s">
        <v>390</v>
      </c>
      <c r="N15" s="374" t="s">
        <v>391</v>
      </c>
      <c r="O15" s="377">
        <v>1524</v>
      </c>
      <c r="P15" s="373">
        <v>7</v>
      </c>
      <c r="Y15" s="360"/>
      <c r="Z15" s="360"/>
    </row>
    <row r="16" spans="1:26" s="19" customFormat="1" ht="36.75" customHeight="1">
      <c r="A16" s="371">
        <v>9</v>
      </c>
      <c r="B16" s="346">
        <v>70</v>
      </c>
      <c r="C16" s="347">
        <v>37257</v>
      </c>
      <c r="D16" s="348" t="s">
        <v>433</v>
      </c>
      <c r="E16" s="348" t="s">
        <v>434</v>
      </c>
      <c r="F16" s="349">
        <v>1360</v>
      </c>
      <c r="G16" s="311">
        <v>52</v>
      </c>
      <c r="H16" s="345" t="s">
        <v>341</v>
      </c>
      <c r="I16" s="362" t="s">
        <v>16</v>
      </c>
      <c r="J16" s="363"/>
      <c r="K16" s="363"/>
      <c r="L16" s="363"/>
      <c r="M16" s="364" t="s">
        <v>322</v>
      </c>
      <c r="N16" s="365"/>
      <c r="O16" s="378"/>
      <c r="P16" s="366"/>
      <c r="Y16" s="360"/>
      <c r="Z16" s="360"/>
    </row>
    <row r="17" spans="1:26" s="19" customFormat="1" ht="36.75" customHeight="1">
      <c r="A17" s="371">
        <v>10</v>
      </c>
      <c r="B17" s="346">
        <v>30</v>
      </c>
      <c r="C17" s="347" t="s">
        <v>379</v>
      </c>
      <c r="D17" s="348" t="s">
        <v>380</v>
      </c>
      <c r="E17" s="348" t="s">
        <v>381</v>
      </c>
      <c r="F17" s="349">
        <v>1366</v>
      </c>
      <c r="G17" s="311">
        <v>51</v>
      </c>
      <c r="H17" s="345" t="s">
        <v>341</v>
      </c>
      <c r="I17" s="367" t="s">
        <v>11</v>
      </c>
      <c r="J17" s="368" t="s">
        <v>52</v>
      </c>
      <c r="K17" s="368" t="s">
        <v>51</v>
      </c>
      <c r="L17" s="369" t="s">
        <v>12</v>
      </c>
      <c r="M17" s="370" t="s">
        <v>13</v>
      </c>
      <c r="N17" s="370" t="s">
        <v>156</v>
      </c>
      <c r="O17" s="376" t="s">
        <v>14</v>
      </c>
      <c r="P17" s="368" t="s">
        <v>26</v>
      </c>
      <c r="Y17" s="360"/>
      <c r="Z17" s="360"/>
    </row>
    <row r="18" spans="1:26" s="19" customFormat="1" ht="36.75" customHeight="1">
      <c r="A18" s="371">
        <v>11</v>
      </c>
      <c r="B18" s="346">
        <v>59</v>
      </c>
      <c r="C18" s="347" t="s">
        <v>416</v>
      </c>
      <c r="D18" s="348" t="s">
        <v>417</v>
      </c>
      <c r="E18" s="348" t="s">
        <v>418</v>
      </c>
      <c r="F18" s="349">
        <v>1378</v>
      </c>
      <c r="G18" s="311">
        <v>50</v>
      </c>
      <c r="H18" s="345">
        <v>14</v>
      </c>
      <c r="I18" s="371">
        <v>1</v>
      </c>
      <c r="J18" s="372" t="s">
        <v>131</v>
      </c>
      <c r="K18" s="373">
        <v>22</v>
      </c>
      <c r="L18" s="347">
        <v>37378</v>
      </c>
      <c r="M18" s="374" t="s">
        <v>367</v>
      </c>
      <c r="N18" s="374" t="s">
        <v>368</v>
      </c>
      <c r="O18" s="377">
        <v>1402</v>
      </c>
      <c r="P18" s="373">
        <v>7</v>
      </c>
      <c r="Y18" s="360"/>
      <c r="Z18" s="360"/>
    </row>
    <row r="19" spans="1:26" s="19" customFormat="1" ht="36.75" customHeight="1">
      <c r="A19" s="371">
        <v>12</v>
      </c>
      <c r="B19" s="346">
        <v>207</v>
      </c>
      <c r="C19" s="347">
        <v>37257</v>
      </c>
      <c r="D19" s="348" t="s">
        <v>477</v>
      </c>
      <c r="E19" s="348" t="s">
        <v>478</v>
      </c>
      <c r="F19" s="349">
        <v>1392</v>
      </c>
      <c r="G19" s="311"/>
      <c r="H19" s="345">
        <v>8</v>
      </c>
      <c r="I19" s="371">
        <v>2</v>
      </c>
      <c r="J19" s="372" t="s">
        <v>132</v>
      </c>
      <c r="K19" s="373">
        <v>2</v>
      </c>
      <c r="L19" s="347">
        <v>37316</v>
      </c>
      <c r="M19" s="374" t="s">
        <v>342</v>
      </c>
      <c r="N19" s="374" t="s">
        <v>343</v>
      </c>
      <c r="O19" s="377">
        <v>1358</v>
      </c>
      <c r="P19" s="373">
        <v>3</v>
      </c>
      <c r="Y19" s="360"/>
      <c r="Z19" s="360"/>
    </row>
    <row r="20" spans="1:26" s="19" customFormat="1" ht="36.75" customHeight="1">
      <c r="A20" s="371">
        <v>13</v>
      </c>
      <c r="B20" s="346">
        <v>47</v>
      </c>
      <c r="C20" s="347">
        <v>37468</v>
      </c>
      <c r="D20" s="348" t="s">
        <v>404</v>
      </c>
      <c r="E20" s="348" t="s">
        <v>405</v>
      </c>
      <c r="F20" s="349">
        <v>1399</v>
      </c>
      <c r="G20" s="311">
        <v>47</v>
      </c>
      <c r="H20" s="345">
        <v>9</v>
      </c>
      <c r="I20" s="371">
        <v>3</v>
      </c>
      <c r="J20" s="372" t="s">
        <v>133</v>
      </c>
      <c r="K20" s="373">
        <v>70</v>
      </c>
      <c r="L20" s="347">
        <v>37257</v>
      </c>
      <c r="M20" s="374" t="s">
        <v>433</v>
      </c>
      <c r="N20" s="374" t="s">
        <v>434</v>
      </c>
      <c r="O20" s="377">
        <v>1360</v>
      </c>
      <c r="P20" s="373">
        <v>4</v>
      </c>
      <c r="Y20" s="360"/>
      <c r="Z20" s="360"/>
    </row>
    <row r="21" spans="1:26" s="19" customFormat="1" ht="36.75" customHeight="1">
      <c r="A21" s="371">
        <v>14</v>
      </c>
      <c r="B21" s="346">
        <v>22</v>
      </c>
      <c r="C21" s="347">
        <v>37378</v>
      </c>
      <c r="D21" s="348" t="s">
        <v>367</v>
      </c>
      <c r="E21" s="348" t="s">
        <v>368</v>
      </c>
      <c r="F21" s="349">
        <v>1402</v>
      </c>
      <c r="G21" s="311">
        <v>46</v>
      </c>
      <c r="H21" s="345">
        <v>10</v>
      </c>
      <c r="I21" s="371">
        <v>4</v>
      </c>
      <c r="J21" s="372" t="s">
        <v>134</v>
      </c>
      <c r="K21" s="373">
        <v>30</v>
      </c>
      <c r="L21" s="347" t="s">
        <v>379</v>
      </c>
      <c r="M21" s="374" t="s">
        <v>380</v>
      </c>
      <c r="N21" s="374" t="s">
        <v>381</v>
      </c>
      <c r="O21" s="377">
        <v>1366</v>
      </c>
      <c r="P21" s="373">
        <v>5</v>
      </c>
      <c r="Y21" s="360"/>
      <c r="Z21" s="360"/>
    </row>
    <row r="22" spans="1:26" s="19" customFormat="1" ht="36.75" customHeight="1">
      <c r="A22" s="371">
        <v>15</v>
      </c>
      <c r="B22" s="346">
        <v>65</v>
      </c>
      <c r="C22" s="347">
        <v>37372</v>
      </c>
      <c r="D22" s="348" t="s">
        <v>428</v>
      </c>
      <c r="E22" s="348" t="s">
        <v>429</v>
      </c>
      <c r="F22" s="349">
        <v>1417</v>
      </c>
      <c r="G22" s="311">
        <v>44</v>
      </c>
      <c r="H22" s="345">
        <v>13</v>
      </c>
      <c r="I22" s="371">
        <v>5</v>
      </c>
      <c r="J22" s="372" t="s">
        <v>135</v>
      </c>
      <c r="K22" s="373">
        <v>47</v>
      </c>
      <c r="L22" s="347">
        <v>37468</v>
      </c>
      <c r="M22" s="374" t="s">
        <v>404</v>
      </c>
      <c r="N22" s="374" t="s">
        <v>405</v>
      </c>
      <c r="O22" s="377">
        <v>1399</v>
      </c>
      <c r="P22" s="373">
        <v>6</v>
      </c>
      <c r="Y22" s="360"/>
      <c r="Z22" s="360"/>
    </row>
    <row r="23" spans="1:26" s="19" customFormat="1" ht="36.75" customHeight="1">
      <c r="A23" s="371">
        <v>16</v>
      </c>
      <c r="B23" s="346">
        <v>16</v>
      </c>
      <c r="C23" s="347">
        <v>37448</v>
      </c>
      <c r="D23" s="348" t="s">
        <v>361</v>
      </c>
      <c r="E23" s="348" t="s">
        <v>362</v>
      </c>
      <c r="F23" s="349">
        <v>1420</v>
      </c>
      <c r="G23" s="311">
        <v>44</v>
      </c>
      <c r="H23" s="345">
        <v>7</v>
      </c>
      <c r="I23" s="371">
        <v>6</v>
      </c>
      <c r="J23" s="372" t="s">
        <v>136</v>
      </c>
      <c r="K23" s="373">
        <v>44</v>
      </c>
      <c r="L23" s="347">
        <v>37289</v>
      </c>
      <c r="M23" s="374" t="s">
        <v>396</v>
      </c>
      <c r="N23" s="374" t="s">
        <v>397</v>
      </c>
      <c r="O23" s="377">
        <v>1354</v>
      </c>
      <c r="P23" s="373">
        <v>2</v>
      </c>
      <c r="Y23" s="360"/>
      <c r="Z23" s="360"/>
    </row>
    <row r="24" spans="1:26" s="19" customFormat="1" ht="36.75" customHeight="1">
      <c r="A24" s="371">
        <v>17</v>
      </c>
      <c r="B24" s="346">
        <v>26</v>
      </c>
      <c r="C24" s="347">
        <v>37785</v>
      </c>
      <c r="D24" s="348" t="s">
        <v>372</v>
      </c>
      <c r="E24" s="348" t="s">
        <v>373</v>
      </c>
      <c r="F24" s="349">
        <v>1424</v>
      </c>
      <c r="G24" s="311">
        <v>44</v>
      </c>
      <c r="H24" s="345">
        <v>17</v>
      </c>
      <c r="I24" s="371">
        <v>7</v>
      </c>
      <c r="J24" s="372" t="s">
        <v>137</v>
      </c>
      <c r="K24" s="373">
        <v>26</v>
      </c>
      <c r="L24" s="347">
        <v>37785</v>
      </c>
      <c r="M24" s="374" t="s">
        <v>372</v>
      </c>
      <c r="N24" s="374" t="s">
        <v>373</v>
      </c>
      <c r="O24" s="377">
        <v>1424</v>
      </c>
      <c r="P24" s="373">
        <v>8</v>
      </c>
      <c r="Y24" s="360"/>
      <c r="Z24" s="360"/>
    </row>
    <row r="25" spans="1:26" s="19" customFormat="1" ht="36.75" customHeight="1">
      <c r="A25" s="371">
        <v>18</v>
      </c>
      <c r="B25" s="346">
        <v>81</v>
      </c>
      <c r="C25" s="347" t="s">
        <v>445</v>
      </c>
      <c r="D25" s="348" t="s">
        <v>446</v>
      </c>
      <c r="E25" s="348" t="s">
        <v>514</v>
      </c>
      <c r="F25" s="349">
        <v>1450</v>
      </c>
      <c r="G25" s="311">
        <v>41</v>
      </c>
      <c r="H25" s="345">
        <v>6</v>
      </c>
      <c r="I25" s="371">
        <v>8</v>
      </c>
      <c r="J25" s="372" t="s">
        <v>138</v>
      </c>
      <c r="K25" s="373">
        <v>10</v>
      </c>
      <c r="L25" s="347">
        <v>37390</v>
      </c>
      <c r="M25" s="374" t="s">
        <v>348</v>
      </c>
      <c r="N25" s="374" t="s">
        <v>349</v>
      </c>
      <c r="O25" s="377">
        <v>1353</v>
      </c>
      <c r="P25" s="373">
        <v>1</v>
      </c>
      <c r="Y25" s="360"/>
      <c r="Z25" s="360"/>
    </row>
    <row r="26" spans="1:26" s="19" customFormat="1" ht="36.75" customHeight="1">
      <c r="A26" s="371">
        <v>19</v>
      </c>
      <c r="B26" s="346">
        <v>73</v>
      </c>
      <c r="C26" s="347">
        <v>37277</v>
      </c>
      <c r="D26" s="348" t="s">
        <v>440</v>
      </c>
      <c r="E26" s="348" t="s">
        <v>441</v>
      </c>
      <c r="F26" s="349">
        <v>1456</v>
      </c>
      <c r="G26" s="311">
        <v>41</v>
      </c>
      <c r="H26" s="345" t="s">
        <v>341</v>
      </c>
      <c r="I26" s="362" t="s">
        <v>17</v>
      </c>
      <c r="J26" s="363"/>
      <c r="K26" s="363"/>
      <c r="L26" s="363"/>
      <c r="M26" s="364" t="s">
        <v>322</v>
      </c>
      <c r="N26" s="365"/>
      <c r="O26" s="378"/>
      <c r="P26" s="366"/>
      <c r="Y26" s="360"/>
      <c r="Z26" s="360"/>
    </row>
    <row r="27" spans="1:26" s="19" customFormat="1" ht="36.75" customHeight="1">
      <c r="A27" s="371">
        <v>20</v>
      </c>
      <c r="B27" s="346">
        <v>35</v>
      </c>
      <c r="C27" s="347">
        <v>37742</v>
      </c>
      <c r="D27" s="348" t="s">
        <v>390</v>
      </c>
      <c r="E27" s="348" t="s">
        <v>391</v>
      </c>
      <c r="F27" s="349">
        <v>1524</v>
      </c>
      <c r="G27" s="311">
        <v>36</v>
      </c>
      <c r="H27" s="345" t="s">
        <v>341</v>
      </c>
      <c r="I27" s="367" t="s">
        <v>11</v>
      </c>
      <c r="J27" s="368" t="s">
        <v>52</v>
      </c>
      <c r="K27" s="368" t="s">
        <v>51</v>
      </c>
      <c r="L27" s="369" t="s">
        <v>12</v>
      </c>
      <c r="M27" s="370" t="s">
        <v>13</v>
      </c>
      <c r="N27" s="370" t="s">
        <v>156</v>
      </c>
      <c r="O27" s="376" t="s">
        <v>14</v>
      </c>
      <c r="P27" s="368" t="s">
        <v>26</v>
      </c>
      <c r="Y27" s="360"/>
      <c r="Z27" s="360"/>
    </row>
    <row r="28" spans="1:26" s="19" customFormat="1" ht="36.75" customHeight="1">
      <c r="A28" s="371" t="s">
        <v>527</v>
      </c>
      <c r="B28" s="346">
        <v>15</v>
      </c>
      <c r="C28" s="347" t="s">
        <v>354</v>
      </c>
      <c r="D28" s="348" t="s">
        <v>355</v>
      </c>
      <c r="E28" s="348" t="s">
        <v>356</v>
      </c>
      <c r="F28" s="349" t="s">
        <v>325</v>
      </c>
      <c r="G28" s="311" t="s">
        <v>526</v>
      </c>
      <c r="H28" s="345" t="s">
        <v>341</v>
      </c>
      <c r="I28" s="371">
        <v>1</v>
      </c>
      <c r="J28" s="372" t="s">
        <v>139</v>
      </c>
      <c r="K28" s="373" t="s">
        <v>526</v>
      </c>
      <c r="L28" s="347" t="s">
        <v>526</v>
      </c>
      <c r="M28" s="374" t="s">
        <v>526</v>
      </c>
      <c r="N28" s="374" t="s">
        <v>526</v>
      </c>
      <c r="O28" s="355"/>
      <c r="P28" s="373"/>
      <c r="Y28" s="360"/>
      <c r="Z28" s="360"/>
    </row>
    <row r="29" spans="1:26" s="19" customFormat="1" ht="36.75" customHeight="1">
      <c r="A29" s="371"/>
      <c r="B29" s="346" t="s">
        <v>341</v>
      </c>
      <c r="C29" s="347" t="s">
        <v>341</v>
      </c>
      <c r="D29" s="348" t="s">
        <v>341</v>
      </c>
      <c r="E29" s="348" t="s">
        <v>341</v>
      </c>
      <c r="F29" s="349" t="s">
        <v>341</v>
      </c>
      <c r="G29" s="311" t="s">
        <v>526</v>
      </c>
      <c r="H29" s="345">
        <v>4</v>
      </c>
      <c r="I29" s="371">
        <v>2</v>
      </c>
      <c r="J29" s="372" t="s">
        <v>140</v>
      </c>
      <c r="K29" s="373">
        <v>209</v>
      </c>
      <c r="L29" s="347">
        <v>37257</v>
      </c>
      <c r="M29" s="374" t="s">
        <v>481</v>
      </c>
      <c r="N29" s="374" t="s">
        <v>482</v>
      </c>
      <c r="O29" s="355">
        <v>1304</v>
      </c>
      <c r="P29" s="373">
        <v>3</v>
      </c>
      <c r="Y29" s="360"/>
      <c r="Z29" s="360"/>
    </row>
    <row r="30" spans="1:26" s="19" customFormat="1" ht="36.75" customHeight="1">
      <c r="A30" s="371"/>
      <c r="B30" s="346" t="s">
        <v>341</v>
      </c>
      <c r="C30" s="347" t="s">
        <v>341</v>
      </c>
      <c r="D30" s="348" t="s">
        <v>341</v>
      </c>
      <c r="E30" s="348" t="s">
        <v>341</v>
      </c>
      <c r="F30" s="349" t="s">
        <v>341</v>
      </c>
      <c r="G30" s="311" t="s">
        <v>526</v>
      </c>
      <c r="H30" s="345">
        <v>12</v>
      </c>
      <c r="I30" s="371">
        <v>3</v>
      </c>
      <c r="J30" s="372" t="s">
        <v>141</v>
      </c>
      <c r="K30" s="373">
        <v>207</v>
      </c>
      <c r="L30" s="347">
        <v>37257</v>
      </c>
      <c r="M30" s="374" t="s">
        <v>477</v>
      </c>
      <c r="N30" s="374" t="s">
        <v>478</v>
      </c>
      <c r="O30" s="355">
        <v>1392</v>
      </c>
      <c r="P30" s="373">
        <v>5</v>
      </c>
      <c r="Y30" s="360"/>
      <c r="Z30" s="360"/>
    </row>
    <row r="31" spans="1:26" s="19" customFormat="1" ht="36.75" customHeight="1">
      <c r="A31" s="371"/>
      <c r="B31" s="346" t="s">
        <v>341</v>
      </c>
      <c r="C31" s="347" t="s">
        <v>341</v>
      </c>
      <c r="D31" s="348" t="s">
        <v>341</v>
      </c>
      <c r="E31" s="348" t="s">
        <v>341</v>
      </c>
      <c r="F31" s="349" t="s">
        <v>341</v>
      </c>
      <c r="G31" s="311" t="s">
        <v>526</v>
      </c>
      <c r="H31" s="345">
        <v>1</v>
      </c>
      <c r="I31" s="371">
        <v>4</v>
      </c>
      <c r="J31" s="372" t="s">
        <v>142</v>
      </c>
      <c r="K31" s="373">
        <v>205</v>
      </c>
      <c r="L31" s="347">
        <v>37261</v>
      </c>
      <c r="M31" s="374" t="s">
        <v>473</v>
      </c>
      <c r="N31" s="374" t="s">
        <v>474</v>
      </c>
      <c r="O31" s="342">
        <v>1278</v>
      </c>
      <c r="P31" s="373">
        <v>1</v>
      </c>
      <c r="Y31" s="360"/>
      <c r="Z31" s="360"/>
    </row>
    <row r="32" spans="1:26" s="19" customFormat="1" ht="36.75" customHeight="1">
      <c r="A32" s="371"/>
      <c r="B32" s="346" t="s">
        <v>341</v>
      </c>
      <c r="C32" s="347" t="s">
        <v>341</v>
      </c>
      <c r="D32" s="348" t="s">
        <v>341</v>
      </c>
      <c r="E32" s="348" t="s">
        <v>341</v>
      </c>
      <c r="F32" s="349" t="s">
        <v>341</v>
      </c>
      <c r="G32" s="311" t="s">
        <v>526</v>
      </c>
      <c r="H32" s="345">
        <v>3</v>
      </c>
      <c r="I32" s="371">
        <v>5</v>
      </c>
      <c r="J32" s="372" t="s">
        <v>143</v>
      </c>
      <c r="K32" s="373">
        <v>206</v>
      </c>
      <c r="L32" s="347">
        <v>37292</v>
      </c>
      <c r="M32" s="374" t="s">
        <v>475</v>
      </c>
      <c r="N32" s="374" t="s">
        <v>476</v>
      </c>
      <c r="O32" s="355">
        <v>1299</v>
      </c>
      <c r="P32" s="373">
        <v>2</v>
      </c>
      <c r="Y32" s="360"/>
      <c r="Z32" s="360"/>
    </row>
    <row r="33" spans="1:26" s="19" customFormat="1" ht="36.75" customHeight="1">
      <c r="A33" s="371"/>
      <c r="B33" s="346" t="s">
        <v>341</v>
      </c>
      <c r="C33" s="347" t="s">
        <v>341</v>
      </c>
      <c r="D33" s="348" t="s">
        <v>341</v>
      </c>
      <c r="E33" s="348" t="s">
        <v>341</v>
      </c>
      <c r="F33" s="349" t="s">
        <v>341</v>
      </c>
      <c r="G33" s="311" t="s">
        <v>526</v>
      </c>
      <c r="H33" s="345">
        <v>5</v>
      </c>
      <c r="I33" s="371">
        <v>6</v>
      </c>
      <c r="J33" s="372" t="s">
        <v>144</v>
      </c>
      <c r="K33" s="373">
        <v>208</v>
      </c>
      <c r="L33" s="347">
        <v>37257</v>
      </c>
      <c r="M33" s="374" t="s">
        <v>479</v>
      </c>
      <c r="N33" s="374" t="s">
        <v>480</v>
      </c>
      <c r="O33" s="342">
        <v>1333</v>
      </c>
      <c r="P33" s="373">
        <v>4</v>
      </c>
      <c r="Y33" s="360"/>
      <c r="Z33" s="360"/>
    </row>
    <row r="34" spans="1:26" s="19" customFormat="1" ht="36.75" customHeight="1">
      <c r="A34" s="371"/>
      <c r="B34" s="346" t="s">
        <v>341</v>
      </c>
      <c r="C34" s="347" t="s">
        <v>341</v>
      </c>
      <c r="D34" s="348" t="s">
        <v>341</v>
      </c>
      <c r="E34" s="348" t="s">
        <v>341</v>
      </c>
      <c r="F34" s="349" t="s">
        <v>341</v>
      </c>
      <c r="G34" s="311" t="s">
        <v>526</v>
      </c>
      <c r="H34" s="345" t="s">
        <v>341</v>
      </c>
      <c r="I34" s="371">
        <v>7</v>
      </c>
      <c r="J34" s="372" t="s">
        <v>145</v>
      </c>
      <c r="K34" s="373" t="s">
        <v>526</v>
      </c>
      <c r="L34" s="347" t="s">
        <v>526</v>
      </c>
      <c r="M34" s="374" t="s">
        <v>526</v>
      </c>
      <c r="N34" s="374" t="s">
        <v>526</v>
      </c>
      <c r="O34" s="355"/>
      <c r="P34" s="373"/>
      <c r="Y34" s="360"/>
      <c r="Z34" s="360"/>
    </row>
    <row r="35" spans="1:26" s="19" customFormat="1" ht="36.75" customHeight="1">
      <c r="A35" s="371"/>
      <c r="B35" s="346" t="s">
        <v>341</v>
      </c>
      <c r="C35" s="347" t="s">
        <v>341</v>
      </c>
      <c r="D35" s="348" t="s">
        <v>341</v>
      </c>
      <c r="E35" s="348" t="s">
        <v>341</v>
      </c>
      <c r="F35" s="349" t="s">
        <v>341</v>
      </c>
      <c r="G35" s="311" t="s">
        <v>526</v>
      </c>
      <c r="H35" s="345" t="s">
        <v>341</v>
      </c>
      <c r="I35" s="371">
        <v>8</v>
      </c>
      <c r="J35" s="372" t="s">
        <v>146</v>
      </c>
      <c r="K35" s="373" t="s">
        <v>526</v>
      </c>
      <c r="L35" s="347" t="s">
        <v>526</v>
      </c>
      <c r="M35" s="374" t="s">
        <v>526</v>
      </c>
      <c r="N35" s="374" t="s">
        <v>526</v>
      </c>
      <c r="O35" s="342"/>
      <c r="P35" s="373"/>
      <c r="Y35" s="360"/>
      <c r="Z35" s="360"/>
    </row>
    <row r="36" spans="1:26" s="19" customFormat="1" ht="29.25" hidden="1" customHeight="1">
      <c r="A36" s="371"/>
      <c r="B36" s="346"/>
      <c r="C36" s="347"/>
      <c r="D36" s="348"/>
      <c r="E36" s="348"/>
      <c r="F36" s="349" t="s">
        <v>341</v>
      </c>
      <c r="G36" s="311" t="s">
        <v>526</v>
      </c>
      <c r="H36" s="345" t="s">
        <v>341</v>
      </c>
      <c r="I36" s="362" t="s">
        <v>44</v>
      </c>
      <c r="J36" s="363"/>
      <c r="K36" s="363"/>
      <c r="L36" s="363"/>
      <c r="M36" s="364" t="s">
        <v>322</v>
      </c>
      <c r="N36" s="365"/>
      <c r="O36" s="378"/>
      <c r="P36" s="366"/>
      <c r="Y36" s="360"/>
      <c r="Z36" s="360"/>
    </row>
    <row r="37" spans="1:26" s="19" customFormat="1" ht="29.25" hidden="1" customHeight="1">
      <c r="A37" s="371"/>
      <c r="B37" s="346"/>
      <c r="C37" s="347"/>
      <c r="D37" s="348"/>
      <c r="E37" s="348"/>
      <c r="F37" s="349" t="s">
        <v>341</v>
      </c>
      <c r="G37" s="311" t="s">
        <v>526</v>
      </c>
      <c r="H37" s="345" t="s">
        <v>341</v>
      </c>
      <c r="I37" s="367" t="s">
        <v>11</v>
      </c>
      <c r="J37" s="368" t="s">
        <v>52</v>
      </c>
      <c r="K37" s="368" t="s">
        <v>51</v>
      </c>
      <c r="L37" s="369" t="s">
        <v>12</v>
      </c>
      <c r="M37" s="370" t="s">
        <v>13</v>
      </c>
      <c r="N37" s="370" t="s">
        <v>156</v>
      </c>
      <c r="O37" s="376" t="s">
        <v>14</v>
      </c>
      <c r="P37" s="368" t="s">
        <v>26</v>
      </c>
      <c r="Y37" s="360"/>
      <c r="Z37" s="360"/>
    </row>
    <row r="38" spans="1:26" s="19" customFormat="1" ht="29.25" hidden="1" customHeight="1">
      <c r="A38" s="371"/>
      <c r="B38" s="346"/>
      <c r="C38" s="347"/>
      <c r="D38" s="348"/>
      <c r="E38" s="348"/>
      <c r="F38" s="349" t="s">
        <v>341</v>
      </c>
      <c r="G38" s="311" t="s">
        <v>526</v>
      </c>
      <c r="H38" s="345" t="s">
        <v>341</v>
      </c>
      <c r="I38" s="371">
        <v>1</v>
      </c>
      <c r="J38" s="372" t="s">
        <v>147</v>
      </c>
      <c r="K38" s="373" t="s">
        <v>526</v>
      </c>
      <c r="L38" s="347" t="s">
        <v>526</v>
      </c>
      <c r="M38" s="374" t="s">
        <v>526</v>
      </c>
      <c r="N38" s="374" t="s">
        <v>526</v>
      </c>
      <c r="O38" s="379"/>
      <c r="P38" s="373"/>
      <c r="Y38" s="360"/>
      <c r="Z38" s="360"/>
    </row>
    <row r="39" spans="1:26" s="19" customFormat="1" ht="29.25" hidden="1" customHeight="1">
      <c r="A39" s="371"/>
      <c r="B39" s="346"/>
      <c r="C39" s="347"/>
      <c r="D39" s="348"/>
      <c r="E39" s="348"/>
      <c r="F39" s="349" t="s">
        <v>341</v>
      </c>
      <c r="G39" s="311" t="s">
        <v>526</v>
      </c>
      <c r="H39" s="345" t="s">
        <v>341</v>
      </c>
      <c r="I39" s="371">
        <v>2</v>
      </c>
      <c r="J39" s="372" t="s">
        <v>148</v>
      </c>
      <c r="K39" s="373" t="s">
        <v>526</v>
      </c>
      <c r="L39" s="347" t="s">
        <v>526</v>
      </c>
      <c r="M39" s="374" t="s">
        <v>526</v>
      </c>
      <c r="N39" s="374" t="s">
        <v>526</v>
      </c>
      <c r="O39" s="379"/>
      <c r="P39" s="373"/>
      <c r="Y39" s="360"/>
      <c r="Z39" s="360"/>
    </row>
    <row r="40" spans="1:26" s="19" customFormat="1" ht="29.25" hidden="1" customHeight="1">
      <c r="A40" s="371"/>
      <c r="B40" s="371"/>
      <c r="C40" s="347"/>
      <c r="D40" s="348"/>
      <c r="E40" s="375"/>
      <c r="F40" s="349" t="s">
        <v>341</v>
      </c>
      <c r="G40" s="311" t="s">
        <v>526</v>
      </c>
      <c r="H40" s="345" t="s">
        <v>341</v>
      </c>
      <c r="I40" s="371">
        <v>3</v>
      </c>
      <c r="J40" s="372" t="s">
        <v>149</v>
      </c>
      <c r="K40" s="373" t="s">
        <v>526</v>
      </c>
      <c r="L40" s="347" t="s">
        <v>526</v>
      </c>
      <c r="M40" s="374" t="s">
        <v>526</v>
      </c>
      <c r="N40" s="374" t="s">
        <v>526</v>
      </c>
      <c r="O40" s="379"/>
      <c r="P40" s="373"/>
      <c r="Y40" s="360"/>
      <c r="Z40" s="360"/>
    </row>
    <row r="41" spans="1:26" s="19" customFormat="1" ht="29.25" hidden="1" customHeight="1">
      <c r="A41" s="371"/>
      <c r="B41" s="371"/>
      <c r="C41" s="347"/>
      <c r="D41" s="348"/>
      <c r="E41" s="375"/>
      <c r="F41" s="349" t="s">
        <v>341</v>
      </c>
      <c r="G41" s="311" t="s">
        <v>526</v>
      </c>
      <c r="H41" s="345" t="s">
        <v>341</v>
      </c>
      <c r="I41" s="371">
        <v>4</v>
      </c>
      <c r="J41" s="372" t="s">
        <v>150</v>
      </c>
      <c r="K41" s="373" t="s">
        <v>526</v>
      </c>
      <c r="L41" s="347" t="s">
        <v>526</v>
      </c>
      <c r="M41" s="374" t="s">
        <v>526</v>
      </c>
      <c r="N41" s="374" t="s">
        <v>526</v>
      </c>
      <c r="O41" s="379"/>
      <c r="P41" s="373"/>
      <c r="Y41" s="360"/>
      <c r="Z41" s="360"/>
    </row>
    <row r="42" spans="1:26" s="19" customFormat="1" ht="29.25" hidden="1" customHeight="1">
      <c r="A42" s="371"/>
      <c r="B42" s="371"/>
      <c r="C42" s="347"/>
      <c r="D42" s="348"/>
      <c r="E42" s="375"/>
      <c r="F42" s="349" t="s">
        <v>341</v>
      </c>
      <c r="G42" s="311" t="s">
        <v>526</v>
      </c>
      <c r="H42" s="345" t="s">
        <v>341</v>
      </c>
      <c r="I42" s="371">
        <v>5</v>
      </c>
      <c r="J42" s="372" t="s">
        <v>151</v>
      </c>
      <c r="K42" s="373" t="s">
        <v>526</v>
      </c>
      <c r="L42" s="347" t="s">
        <v>526</v>
      </c>
      <c r="M42" s="374" t="s">
        <v>526</v>
      </c>
      <c r="N42" s="374" t="s">
        <v>526</v>
      </c>
      <c r="O42" s="379"/>
      <c r="P42" s="373"/>
      <c r="Y42" s="360"/>
      <c r="Z42" s="360"/>
    </row>
    <row r="43" spans="1:26" s="19" customFormat="1" ht="29.25" hidden="1" customHeight="1">
      <c r="A43" s="371"/>
      <c r="B43" s="371"/>
      <c r="C43" s="347"/>
      <c r="D43" s="348"/>
      <c r="E43" s="375"/>
      <c r="F43" s="349" t="s">
        <v>341</v>
      </c>
      <c r="G43" s="311" t="s">
        <v>526</v>
      </c>
      <c r="H43" s="345" t="s">
        <v>341</v>
      </c>
      <c r="I43" s="371">
        <v>6</v>
      </c>
      <c r="J43" s="372" t="s">
        <v>152</v>
      </c>
      <c r="K43" s="373" t="s">
        <v>526</v>
      </c>
      <c r="L43" s="347" t="s">
        <v>526</v>
      </c>
      <c r="M43" s="374" t="s">
        <v>526</v>
      </c>
      <c r="N43" s="374" t="s">
        <v>526</v>
      </c>
      <c r="O43" s="379"/>
      <c r="P43" s="373"/>
      <c r="Y43" s="360"/>
      <c r="Z43" s="360"/>
    </row>
    <row r="44" spans="1:26" s="19" customFormat="1" ht="29.25" hidden="1" customHeight="1">
      <c r="A44" s="371"/>
      <c r="B44" s="371"/>
      <c r="C44" s="347"/>
      <c r="D44" s="348"/>
      <c r="E44" s="375"/>
      <c r="F44" s="349" t="s">
        <v>341</v>
      </c>
      <c r="G44" s="311" t="s">
        <v>526</v>
      </c>
      <c r="H44" s="345" t="s">
        <v>341</v>
      </c>
      <c r="I44" s="371">
        <v>7</v>
      </c>
      <c r="J44" s="372" t="s">
        <v>153</v>
      </c>
      <c r="K44" s="373" t="s">
        <v>526</v>
      </c>
      <c r="L44" s="347" t="s">
        <v>526</v>
      </c>
      <c r="M44" s="374" t="s">
        <v>526</v>
      </c>
      <c r="N44" s="374" t="s">
        <v>526</v>
      </c>
      <c r="O44" s="379"/>
      <c r="P44" s="373"/>
      <c r="Y44" s="360"/>
      <c r="Z44" s="360"/>
    </row>
    <row r="45" spans="1:26" s="19" customFormat="1" ht="29.25" hidden="1" customHeight="1">
      <c r="A45" s="371"/>
      <c r="B45" s="371"/>
      <c r="C45" s="347"/>
      <c r="D45" s="348"/>
      <c r="E45" s="375"/>
      <c r="F45" s="349" t="s">
        <v>341</v>
      </c>
      <c r="G45" s="311" t="s">
        <v>526</v>
      </c>
      <c r="H45" s="345" t="s">
        <v>341</v>
      </c>
      <c r="I45" s="371">
        <v>8</v>
      </c>
      <c r="J45" s="372" t="s">
        <v>154</v>
      </c>
      <c r="K45" s="373" t="s">
        <v>526</v>
      </c>
      <c r="L45" s="347" t="s">
        <v>526</v>
      </c>
      <c r="M45" s="374" t="s">
        <v>526</v>
      </c>
      <c r="N45" s="374" t="s">
        <v>526</v>
      </c>
      <c r="O45" s="379"/>
      <c r="P45" s="373"/>
      <c r="Y45" s="360"/>
      <c r="Z45" s="360"/>
    </row>
    <row r="46" spans="1:26" ht="13.5" customHeight="1">
      <c r="A46" s="32"/>
      <c r="B46" s="32"/>
      <c r="C46" s="33"/>
      <c r="D46" s="52"/>
      <c r="E46" s="34"/>
      <c r="F46" s="35"/>
      <c r="G46" s="36"/>
      <c r="I46" s="37"/>
      <c r="J46" s="38"/>
      <c r="K46" s="39"/>
      <c r="L46" s="40"/>
      <c r="M46" s="48"/>
      <c r="N46" s="48"/>
      <c r="O46" s="48"/>
      <c r="P46" s="39"/>
      <c r="Y46" s="360"/>
      <c r="Z46" s="360"/>
    </row>
    <row r="47" spans="1:26" ht="14.25" customHeight="1">
      <c r="A47" s="26" t="s">
        <v>18</v>
      </c>
      <c r="B47" s="26"/>
      <c r="C47" s="26"/>
      <c r="D47" s="53"/>
      <c r="E47" s="46" t="s">
        <v>0</v>
      </c>
      <c r="F47" s="41" t="s">
        <v>1</v>
      </c>
      <c r="G47" s="23"/>
      <c r="H47" s="410" t="s">
        <v>2</v>
      </c>
      <c r="I47" s="27"/>
      <c r="J47" s="27"/>
      <c r="K47" s="27"/>
      <c r="M47" s="49" t="s">
        <v>3</v>
      </c>
      <c r="N47" s="50" t="s">
        <v>3</v>
      </c>
      <c r="O47" s="50"/>
      <c r="P47" s="26"/>
      <c r="Q47" s="28"/>
    </row>
  </sheetData>
  <customSheetViews>
    <customSheetView guid="{EC999A80-859B-4475-B63F-D6CE8B953956}" showPageBreaks="1" printArea="1" hiddenColumns="1">
      <selection activeCell="L8" sqref="L8"/>
      <pageMargins left="0.27559055118110237" right="0.19685039370078741" top="0.53" bottom="0.35433070866141736" header="0.39370078740157483" footer="0.27559055118110237"/>
      <printOptions horizontalCentered="1"/>
      <pageSetup paperSize="9" scale="58" orientation="portrait" r:id="rId1"/>
      <headerFooter alignWithMargins="0"/>
    </customSheetView>
  </customSheetViews>
  <mergeCells count="17">
    <mergeCell ref="N5:P5"/>
    <mergeCell ref="N3:P3"/>
    <mergeCell ref="I3:L3"/>
    <mergeCell ref="F6:F7"/>
    <mergeCell ref="B6:B7"/>
    <mergeCell ref="C6:C7"/>
    <mergeCell ref="D6:D7"/>
    <mergeCell ref="G6:G7"/>
    <mergeCell ref="A4:C4"/>
    <mergeCell ref="D4:E4"/>
    <mergeCell ref="A6:A7"/>
    <mergeCell ref="E6:E7"/>
    <mergeCell ref="A1:P1"/>
    <mergeCell ref="A2:P2"/>
    <mergeCell ref="A3:C3"/>
    <mergeCell ref="D3:E3"/>
    <mergeCell ref="F3:G3"/>
  </mergeCells>
  <conditionalFormatting sqref="N1:N1048576 O1:O6 O46:O65536 E1:E7 E36:E1048576">
    <cfRule type="containsText" dxfId="136" priority="10" stopIfTrue="1" operator="containsText" text="FERDİ">
      <formula>NOT(ISERROR(SEARCH("FERDİ",E1)))</formula>
    </cfRule>
  </conditionalFormatting>
  <conditionalFormatting sqref="F36:F45">
    <cfRule type="expression" dxfId="135" priority="5" stopIfTrue="1">
      <formula>$F36&lt;=$I$3</formula>
    </cfRule>
  </conditionalFormatting>
  <conditionalFormatting sqref="D1:D1048576">
    <cfRule type="containsText" dxfId="134" priority="1" operator="containsText" text="(F)">
      <formula>NOT(ISERROR(SEARCH("(F)",D1)))</formula>
    </cfRule>
  </conditionalFormatting>
  <dataValidations count="3">
    <dataValidation allowBlank="1" showInputMessage="1" promptTitle="Buraya değer yazamazsınız" sqref="O36:O45"/>
    <dataValidation type="whole" allowBlank="1" showInputMessage="1" showErrorMessage="1" errorTitle="Buraya değer giremezsiniz" sqref="N3:P3">
      <formula1>1</formula1>
      <formula2>2</formula2>
    </dataValidation>
    <dataValidation allowBlank="1" showInputMessage="1" sqref="O8:O35"/>
  </dataValidation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4" orientation="portrait" r:id="rId2"/>
  <headerFooter alignWithMargins="0"/>
  <ignoredErrors>
    <ignoredError sqref="D4 N5" unlockedFormula="1"/>
  </ignoredErrors>
  <drawing r:id="rId3"/>
</worksheet>
</file>

<file path=xl/worksheets/sheet6.xml><?xml version="1.0" encoding="utf-8"?>
<worksheet xmlns="http://schemas.openxmlformats.org/spreadsheetml/2006/main" xmlns:r="http://schemas.openxmlformats.org/officeDocument/2006/relationships">
  <sheetPr codeName="Sayfa6">
    <tabColor rgb="FFFFC000"/>
  </sheetPr>
  <dimension ref="A1:AT144"/>
  <sheetViews>
    <sheetView view="pageBreakPreview" zoomScale="40" zoomScaleNormal="50" zoomScaleSheetLayoutView="40" workbookViewId="0">
      <selection sqref="A1:AN1"/>
    </sheetView>
  </sheetViews>
  <sheetFormatPr defaultRowHeight="22.5"/>
  <cols>
    <col min="1" max="1" width="8.42578125" style="24" customWidth="1"/>
    <col min="2" max="2" width="17.28515625" style="24" hidden="1" customWidth="1"/>
    <col min="3" max="3" width="9.5703125" style="24" customWidth="1"/>
    <col min="4" max="4" width="17.28515625" style="57" customWidth="1"/>
    <col min="5" max="5" width="32.42578125" style="24" customWidth="1"/>
    <col min="6" max="6" width="42.28515625" style="24" customWidth="1"/>
    <col min="7" max="32" width="10" style="54" customWidth="1"/>
    <col min="33" max="37" width="10.42578125" style="54" hidden="1" customWidth="1"/>
    <col min="38" max="38" width="10.85546875" style="58" customWidth="1"/>
    <col min="39" max="39" width="10.85546875" style="59" customWidth="1"/>
    <col min="40" max="40" width="12.28515625" style="24" customWidth="1"/>
    <col min="41" max="44" width="9.140625" style="54"/>
    <col min="45" max="45" width="9.42578125" style="294" bestFit="1" customWidth="1"/>
    <col min="46" max="46" width="10.85546875" style="290" bestFit="1" customWidth="1"/>
    <col min="47" max="16384" width="9.140625" style="54"/>
  </cols>
  <sheetData>
    <row r="1" spans="1:46" s="10" customFormat="1" ht="69.75" customHeight="1">
      <c r="A1" s="534" t="s">
        <v>115</v>
      </c>
      <c r="B1" s="534"/>
      <c r="C1" s="534"/>
      <c r="D1" s="534"/>
      <c r="E1" s="534"/>
      <c r="F1" s="534"/>
      <c r="G1" s="534"/>
      <c r="H1" s="534"/>
      <c r="I1" s="534"/>
      <c r="J1" s="534"/>
      <c r="K1" s="534"/>
      <c r="L1" s="534"/>
      <c r="M1" s="534"/>
      <c r="N1" s="534"/>
      <c r="O1" s="534"/>
      <c r="P1" s="534"/>
      <c r="Q1" s="534"/>
      <c r="R1" s="534"/>
      <c r="S1" s="534"/>
      <c r="T1" s="534"/>
      <c r="U1" s="534"/>
      <c r="V1" s="534"/>
      <c r="W1" s="534"/>
      <c r="X1" s="534"/>
      <c r="Y1" s="534"/>
      <c r="Z1" s="534"/>
      <c r="AA1" s="534"/>
      <c r="AB1" s="534"/>
      <c r="AC1" s="534"/>
      <c r="AD1" s="534"/>
      <c r="AE1" s="534"/>
      <c r="AF1" s="534"/>
      <c r="AG1" s="534"/>
      <c r="AH1" s="534"/>
      <c r="AI1" s="534"/>
      <c r="AJ1" s="534"/>
      <c r="AK1" s="534"/>
      <c r="AL1" s="534"/>
      <c r="AM1" s="534"/>
      <c r="AN1" s="534"/>
      <c r="AS1" s="294"/>
      <c r="AT1" s="290"/>
    </row>
    <row r="2" spans="1:46" s="10" customFormat="1" ht="36.75" customHeight="1">
      <c r="A2" s="535" t="s">
        <v>512</v>
      </c>
      <c r="B2" s="535"/>
      <c r="C2" s="535"/>
      <c r="D2" s="535"/>
      <c r="E2" s="535"/>
      <c r="F2" s="535"/>
      <c r="G2" s="535"/>
      <c r="H2" s="535"/>
      <c r="I2" s="535"/>
      <c r="J2" s="535"/>
      <c r="K2" s="535"/>
      <c r="L2" s="535"/>
      <c r="M2" s="535"/>
      <c r="N2" s="535"/>
      <c r="O2" s="535"/>
      <c r="P2" s="535"/>
      <c r="Q2" s="535"/>
      <c r="R2" s="535"/>
      <c r="S2" s="535"/>
      <c r="T2" s="535"/>
      <c r="U2" s="535"/>
      <c r="V2" s="535"/>
      <c r="W2" s="535"/>
      <c r="X2" s="535"/>
      <c r="Y2" s="535"/>
      <c r="Z2" s="535"/>
      <c r="AA2" s="535"/>
      <c r="AB2" s="535"/>
      <c r="AC2" s="535"/>
      <c r="AD2" s="535"/>
      <c r="AE2" s="535"/>
      <c r="AF2" s="535"/>
      <c r="AG2" s="535"/>
      <c r="AH2" s="535"/>
      <c r="AI2" s="535"/>
      <c r="AJ2" s="535"/>
      <c r="AK2" s="535"/>
      <c r="AL2" s="535"/>
      <c r="AM2" s="535"/>
      <c r="AN2" s="535"/>
      <c r="AS2" s="294"/>
      <c r="AT2" s="290"/>
    </row>
    <row r="3" spans="1:46" s="69" customFormat="1" ht="23.25" customHeight="1">
      <c r="A3" s="536" t="s">
        <v>66</v>
      </c>
      <c r="B3" s="536"/>
      <c r="C3" s="536"/>
      <c r="D3" s="536"/>
      <c r="E3" s="537" t="s">
        <v>510</v>
      </c>
      <c r="F3" s="537"/>
      <c r="G3" s="67"/>
      <c r="H3" s="67"/>
      <c r="I3" s="67"/>
      <c r="J3" s="67"/>
      <c r="K3" s="67"/>
      <c r="L3" s="341"/>
      <c r="M3" s="550"/>
      <c r="N3" s="550"/>
      <c r="O3" s="352"/>
      <c r="P3" s="552"/>
      <c r="Q3" s="552"/>
      <c r="R3" s="552"/>
      <c r="S3" s="552"/>
      <c r="T3" s="68"/>
      <c r="U3" s="536"/>
      <c r="V3" s="536"/>
      <c r="W3" s="551"/>
      <c r="X3" s="551"/>
      <c r="Y3" s="551"/>
      <c r="Z3" s="551"/>
      <c r="AA3" s="551"/>
      <c r="AB3" s="551"/>
      <c r="AC3" s="551"/>
      <c r="AD3" s="551"/>
      <c r="AE3" s="551"/>
      <c r="AF3" s="551"/>
      <c r="AG3" s="551"/>
      <c r="AH3" s="551"/>
      <c r="AI3" s="551"/>
      <c r="AJ3" s="551"/>
      <c r="AK3" s="551"/>
      <c r="AL3" s="551"/>
      <c r="AM3" s="551"/>
      <c r="AN3" s="551"/>
      <c r="AS3" s="294"/>
      <c r="AT3" s="290"/>
    </row>
    <row r="4" spans="1:46" s="69" customFormat="1" ht="23.25" customHeight="1">
      <c r="A4" s="543" t="s">
        <v>68</v>
      </c>
      <c r="B4" s="543"/>
      <c r="C4" s="543"/>
      <c r="D4" s="543"/>
      <c r="E4" s="541" t="s">
        <v>265</v>
      </c>
      <c r="F4" s="541"/>
      <c r="G4" s="70"/>
      <c r="H4" s="70"/>
      <c r="I4" s="70"/>
      <c r="J4" s="70"/>
      <c r="K4" s="70"/>
      <c r="L4" s="70"/>
      <c r="M4" s="553" t="s">
        <v>507</v>
      </c>
      <c r="N4" s="553"/>
      <c r="O4" s="553"/>
      <c r="P4" s="553"/>
      <c r="Q4" s="553"/>
      <c r="R4" s="553"/>
      <c r="S4" s="553"/>
      <c r="T4" s="70"/>
      <c r="U4" s="543" t="s">
        <v>64</v>
      </c>
      <c r="V4" s="543"/>
      <c r="W4" s="544" t="s">
        <v>524</v>
      </c>
      <c r="X4" s="545"/>
      <c r="Y4" s="545"/>
      <c r="Z4" s="545"/>
      <c r="AA4" s="545"/>
      <c r="AB4" s="545"/>
      <c r="AC4" s="545"/>
      <c r="AD4" s="545"/>
      <c r="AE4" s="545"/>
      <c r="AF4" s="545"/>
      <c r="AG4" s="545"/>
      <c r="AH4" s="545"/>
      <c r="AI4" s="545"/>
      <c r="AJ4" s="545"/>
      <c r="AK4" s="545"/>
      <c r="AL4" s="545"/>
      <c r="AM4" s="545"/>
      <c r="AN4" s="545"/>
      <c r="AS4" s="294"/>
      <c r="AT4" s="290"/>
    </row>
    <row r="5" spans="1:46" s="10" customFormat="1" ht="30" customHeight="1">
      <c r="A5" s="60"/>
      <c r="B5" s="60"/>
      <c r="C5" s="60"/>
      <c r="D5" s="61"/>
      <c r="E5" s="62"/>
      <c r="F5" s="63"/>
      <c r="G5" s="64"/>
      <c r="H5" s="64"/>
      <c r="I5" s="60"/>
      <c r="J5" s="60"/>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542">
        <v>41790.741971527779</v>
      </c>
      <c r="AM5" s="542"/>
      <c r="AN5" s="542"/>
      <c r="AS5" s="294"/>
      <c r="AT5" s="290"/>
    </row>
    <row r="6" spans="1:46" ht="22.5" customHeight="1">
      <c r="A6" s="517" t="s">
        <v>6</v>
      </c>
      <c r="B6" s="549"/>
      <c r="C6" s="517" t="s">
        <v>50</v>
      </c>
      <c r="D6" s="517" t="s">
        <v>19</v>
      </c>
      <c r="E6" s="517" t="s">
        <v>7</v>
      </c>
      <c r="F6" s="517" t="s">
        <v>155</v>
      </c>
      <c r="G6" s="546" t="s">
        <v>20</v>
      </c>
      <c r="H6" s="547"/>
      <c r="I6" s="547"/>
      <c r="J6" s="547"/>
      <c r="K6" s="547"/>
      <c r="L6" s="547"/>
      <c r="M6" s="547"/>
      <c r="N6" s="547"/>
      <c r="O6" s="547"/>
      <c r="P6" s="547"/>
      <c r="Q6" s="547"/>
      <c r="R6" s="547"/>
      <c r="S6" s="547"/>
      <c r="T6" s="547"/>
      <c r="U6" s="547"/>
      <c r="V6" s="547"/>
      <c r="W6" s="547"/>
      <c r="X6" s="547"/>
      <c r="Y6" s="547"/>
      <c r="Z6" s="547"/>
      <c r="AA6" s="547"/>
      <c r="AB6" s="547"/>
      <c r="AC6" s="547"/>
      <c r="AD6" s="547"/>
      <c r="AE6" s="547"/>
      <c r="AF6" s="548"/>
      <c r="AG6" s="340"/>
      <c r="AH6" s="340"/>
      <c r="AI6" s="340"/>
      <c r="AJ6" s="340"/>
      <c r="AK6" s="340"/>
      <c r="AL6" s="538" t="s">
        <v>8</v>
      </c>
      <c r="AM6" s="539" t="s">
        <v>114</v>
      </c>
      <c r="AN6" s="540" t="s">
        <v>9</v>
      </c>
    </row>
    <row r="7" spans="1:46" ht="54.75" customHeight="1">
      <c r="A7" s="518"/>
      <c r="B7" s="549"/>
      <c r="C7" s="518"/>
      <c r="D7" s="518"/>
      <c r="E7" s="518"/>
      <c r="F7" s="518"/>
      <c r="G7" s="339">
        <v>80</v>
      </c>
      <c r="H7" s="339">
        <v>85</v>
      </c>
      <c r="I7" s="339">
        <v>90</v>
      </c>
      <c r="J7" s="339">
        <v>95</v>
      </c>
      <c r="K7" s="339">
        <v>100</v>
      </c>
      <c r="L7" s="339">
        <v>105</v>
      </c>
      <c r="M7" s="339">
        <v>110</v>
      </c>
      <c r="N7" s="339">
        <v>115</v>
      </c>
      <c r="O7" s="339">
        <v>120</v>
      </c>
      <c r="P7" s="339">
        <v>123</v>
      </c>
      <c r="Q7" s="339">
        <v>126</v>
      </c>
      <c r="R7" s="339">
        <v>129</v>
      </c>
      <c r="S7" s="339">
        <v>132</v>
      </c>
      <c r="T7" s="339">
        <v>135</v>
      </c>
      <c r="U7" s="339">
        <v>138</v>
      </c>
      <c r="V7" s="339">
        <v>141</v>
      </c>
      <c r="W7" s="339">
        <v>144</v>
      </c>
      <c r="X7" s="339">
        <v>147</v>
      </c>
      <c r="Y7" s="339">
        <v>150</v>
      </c>
      <c r="Z7" s="339">
        <v>153</v>
      </c>
      <c r="AA7" s="339">
        <v>156</v>
      </c>
      <c r="AB7" s="339">
        <v>159</v>
      </c>
      <c r="AC7" s="339">
        <v>162</v>
      </c>
      <c r="AD7" s="339">
        <v>165</v>
      </c>
      <c r="AE7" s="339">
        <v>168</v>
      </c>
      <c r="AF7" s="339">
        <v>171</v>
      </c>
      <c r="AG7" s="339">
        <v>174</v>
      </c>
      <c r="AH7" s="339">
        <v>177</v>
      </c>
      <c r="AI7" s="339">
        <v>180</v>
      </c>
      <c r="AJ7" s="339">
        <v>183</v>
      </c>
      <c r="AK7" s="339">
        <v>186</v>
      </c>
      <c r="AL7" s="538"/>
      <c r="AM7" s="539"/>
      <c r="AN7" s="540"/>
    </row>
    <row r="8" spans="1:46" s="19" customFormat="1" ht="59.25" customHeight="1">
      <c r="A8" s="75">
        <v>1</v>
      </c>
      <c r="B8" s="191" t="s">
        <v>104</v>
      </c>
      <c r="C8" s="66">
        <v>218</v>
      </c>
      <c r="D8" s="55">
        <v>37307</v>
      </c>
      <c r="E8" s="74" t="s">
        <v>490</v>
      </c>
      <c r="F8" s="56" t="s">
        <v>491</v>
      </c>
      <c r="G8" s="255" t="s">
        <v>527</v>
      </c>
      <c r="H8" s="256" t="s">
        <v>527</v>
      </c>
      <c r="I8" s="255" t="s">
        <v>527</v>
      </c>
      <c r="J8" s="257" t="s">
        <v>527</v>
      </c>
      <c r="K8" s="255" t="s">
        <v>527</v>
      </c>
      <c r="L8" s="257" t="s">
        <v>527</v>
      </c>
      <c r="M8" s="255" t="s">
        <v>527</v>
      </c>
      <c r="N8" s="257" t="s">
        <v>528</v>
      </c>
      <c r="O8" s="255" t="s">
        <v>528</v>
      </c>
      <c r="P8" s="257" t="s">
        <v>528</v>
      </c>
      <c r="Q8" s="255" t="s">
        <v>528</v>
      </c>
      <c r="R8" s="257" t="s">
        <v>528</v>
      </c>
      <c r="S8" s="255" t="s">
        <v>528</v>
      </c>
      <c r="T8" s="257" t="s">
        <v>528</v>
      </c>
      <c r="U8" s="259" t="s">
        <v>531</v>
      </c>
      <c r="V8" s="258" t="s">
        <v>528</v>
      </c>
      <c r="W8" s="259" t="s">
        <v>528</v>
      </c>
      <c r="X8" s="258" t="s">
        <v>532</v>
      </c>
      <c r="Y8" s="259" t="s">
        <v>530</v>
      </c>
      <c r="Z8" s="255"/>
      <c r="AA8" s="256"/>
      <c r="AB8" s="255"/>
      <c r="AC8" s="256"/>
      <c r="AD8" s="255"/>
      <c r="AE8" s="256"/>
      <c r="AF8" s="255"/>
      <c r="AG8" s="256"/>
      <c r="AH8" s="255"/>
      <c r="AI8" s="256"/>
      <c r="AJ8" s="255"/>
      <c r="AK8" s="256"/>
      <c r="AL8" s="254">
        <v>147</v>
      </c>
      <c r="AM8" s="303"/>
      <c r="AN8" s="440">
        <v>1</v>
      </c>
      <c r="AS8" s="354">
        <v>147</v>
      </c>
      <c r="AT8" s="290"/>
    </row>
    <row r="9" spans="1:46" s="19" customFormat="1" ht="59.25" customHeight="1">
      <c r="A9" s="75">
        <v>2</v>
      </c>
      <c r="B9" s="191" t="s">
        <v>97</v>
      </c>
      <c r="C9" s="66">
        <v>67</v>
      </c>
      <c r="D9" s="55">
        <v>37314</v>
      </c>
      <c r="E9" s="74" t="s">
        <v>437</v>
      </c>
      <c r="F9" s="56" t="s">
        <v>434</v>
      </c>
      <c r="G9" s="255" t="s">
        <v>527</v>
      </c>
      <c r="H9" s="256" t="s">
        <v>527</v>
      </c>
      <c r="I9" s="255" t="s">
        <v>527</v>
      </c>
      <c r="J9" s="257" t="s">
        <v>527</v>
      </c>
      <c r="K9" s="255" t="s">
        <v>527</v>
      </c>
      <c r="L9" s="257" t="s">
        <v>527</v>
      </c>
      <c r="M9" s="255" t="s">
        <v>527</v>
      </c>
      <c r="N9" s="257" t="s">
        <v>527</v>
      </c>
      <c r="O9" s="255" t="s">
        <v>528</v>
      </c>
      <c r="P9" s="257" t="s">
        <v>528</v>
      </c>
      <c r="Q9" s="255" t="s">
        <v>528</v>
      </c>
      <c r="R9" s="257" t="s">
        <v>528</v>
      </c>
      <c r="S9" s="255" t="s">
        <v>532</v>
      </c>
      <c r="T9" s="257" t="s">
        <v>528</v>
      </c>
      <c r="U9" s="259" t="s">
        <v>528</v>
      </c>
      <c r="V9" s="258" t="s">
        <v>528</v>
      </c>
      <c r="W9" s="259" t="s">
        <v>531</v>
      </c>
      <c r="X9" s="258" t="s">
        <v>531</v>
      </c>
      <c r="Y9" s="259" t="s">
        <v>530</v>
      </c>
      <c r="Z9" s="255"/>
      <c r="AA9" s="256"/>
      <c r="AB9" s="255"/>
      <c r="AC9" s="256"/>
      <c r="AD9" s="255"/>
      <c r="AE9" s="256"/>
      <c r="AF9" s="255"/>
      <c r="AG9" s="256"/>
      <c r="AH9" s="255"/>
      <c r="AI9" s="256"/>
      <c r="AJ9" s="255"/>
      <c r="AK9" s="256"/>
      <c r="AL9" s="254">
        <v>147</v>
      </c>
      <c r="AM9" s="303">
        <v>67</v>
      </c>
      <c r="AN9" s="440">
        <v>2</v>
      </c>
      <c r="AS9" s="354">
        <v>147</v>
      </c>
      <c r="AT9" s="290"/>
    </row>
    <row r="10" spans="1:46" s="19" customFormat="1" ht="59.25" customHeight="1">
      <c r="A10" s="75">
        <v>3</v>
      </c>
      <c r="B10" s="191" t="s">
        <v>85</v>
      </c>
      <c r="C10" s="66">
        <v>75</v>
      </c>
      <c r="D10" s="55">
        <v>37457</v>
      </c>
      <c r="E10" s="74" t="s">
        <v>443</v>
      </c>
      <c r="F10" s="56" t="s">
        <v>441</v>
      </c>
      <c r="G10" s="255" t="s">
        <v>527</v>
      </c>
      <c r="H10" s="256" t="s">
        <v>527</v>
      </c>
      <c r="I10" s="255" t="s">
        <v>527</v>
      </c>
      <c r="J10" s="257" t="s">
        <v>527</v>
      </c>
      <c r="K10" s="255" t="s">
        <v>527</v>
      </c>
      <c r="L10" s="257" t="s">
        <v>527</v>
      </c>
      <c r="M10" s="255" t="s">
        <v>527</v>
      </c>
      <c r="N10" s="257" t="s">
        <v>527</v>
      </c>
      <c r="O10" s="255" t="s">
        <v>528</v>
      </c>
      <c r="P10" s="257" t="s">
        <v>528</v>
      </c>
      <c r="Q10" s="255" t="s">
        <v>528</v>
      </c>
      <c r="R10" s="257" t="s">
        <v>528</v>
      </c>
      <c r="S10" s="255" t="s">
        <v>528</v>
      </c>
      <c r="T10" s="257" t="s">
        <v>528</v>
      </c>
      <c r="U10" s="259" t="s">
        <v>528</v>
      </c>
      <c r="V10" s="258" t="s">
        <v>531</v>
      </c>
      <c r="W10" s="259" t="s">
        <v>531</v>
      </c>
      <c r="X10" s="258" t="s">
        <v>530</v>
      </c>
      <c r="Y10" s="259"/>
      <c r="Z10" s="255"/>
      <c r="AA10" s="256"/>
      <c r="AB10" s="255"/>
      <c r="AC10" s="256"/>
      <c r="AD10" s="255"/>
      <c r="AE10" s="256"/>
      <c r="AF10" s="255"/>
      <c r="AG10" s="256"/>
      <c r="AH10" s="255"/>
      <c r="AI10" s="256"/>
      <c r="AJ10" s="255"/>
      <c r="AK10" s="256"/>
      <c r="AL10" s="254">
        <v>144</v>
      </c>
      <c r="AM10" s="303">
        <v>64</v>
      </c>
      <c r="AN10" s="440">
        <v>3</v>
      </c>
      <c r="AS10" s="354">
        <v>144</v>
      </c>
      <c r="AT10" s="290"/>
    </row>
    <row r="11" spans="1:46" s="19" customFormat="1" ht="59.25" customHeight="1">
      <c r="A11" s="75">
        <v>4</v>
      </c>
      <c r="B11" s="191" t="s">
        <v>103</v>
      </c>
      <c r="C11" s="66">
        <v>220</v>
      </c>
      <c r="D11" s="55">
        <v>37417</v>
      </c>
      <c r="E11" s="74" t="s">
        <v>494</v>
      </c>
      <c r="F11" s="56" t="s">
        <v>495</v>
      </c>
      <c r="G11" s="255" t="s">
        <v>527</v>
      </c>
      <c r="H11" s="256" t="s">
        <v>527</v>
      </c>
      <c r="I11" s="255" t="s">
        <v>527</v>
      </c>
      <c r="J11" s="257" t="s">
        <v>527</v>
      </c>
      <c r="K11" s="255" t="s">
        <v>527</v>
      </c>
      <c r="L11" s="257" t="s">
        <v>527</v>
      </c>
      <c r="M11" s="255" t="s">
        <v>527</v>
      </c>
      <c r="N11" s="257" t="s">
        <v>527</v>
      </c>
      <c r="O11" s="255" t="s">
        <v>527</v>
      </c>
      <c r="P11" s="257" t="s">
        <v>527</v>
      </c>
      <c r="Q11" s="255" t="s">
        <v>527</v>
      </c>
      <c r="R11" s="257" t="s">
        <v>527</v>
      </c>
      <c r="S11" s="255" t="s">
        <v>528</v>
      </c>
      <c r="T11" s="257" t="s">
        <v>528</v>
      </c>
      <c r="U11" s="259" t="s">
        <v>528</v>
      </c>
      <c r="V11" s="258" t="s">
        <v>530</v>
      </c>
      <c r="W11" s="259"/>
      <c r="X11" s="258"/>
      <c r="Y11" s="259"/>
      <c r="Z11" s="255"/>
      <c r="AA11" s="256"/>
      <c r="AB11" s="255"/>
      <c r="AC11" s="256"/>
      <c r="AD11" s="255"/>
      <c r="AE11" s="256"/>
      <c r="AF11" s="255"/>
      <c r="AG11" s="256"/>
      <c r="AH11" s="255"/>
      <c r="AI11" s="256"/>
      <c r="AJ11" s="255"/>
      <c r="AK11" s="256"/>
      <c r="AL11" s="254">
        <v>138</v>
      </c>
      <c r="AM11" s="303"/>
      <c r="AN11" s="440">
        <v>4</v>
      </c>
      <c r="AS11" s="354">
        <v>138</v>
      </c>
      <c r="AT11" s="290"/>
    </row>
    <row r="12" spans="1:46" s="19" customFormat="1" ht="59.25" customHeight="1">
      <c r="A12" s="75">
        <v>5</v>
      </c>
      <c r="B12" s="191" t="s">
        <v>101</v>
      </c>
      <c r="C12" s="66">
        <v>222</v>
      </c>
      <c r="D12" s="55">
        <v>37257</v>
      </c>
      <c r="E12" s="74" t="s">
        <v>498</v>
      </c>
      <c r="F12" s="56" t="s">
        <v>499</v>
      </c>
      <c r="G12" s="255" t="s">
        <v>527</v>
      </c>
      <c r="H12" s="256" t="s">
        <v>527</v>
      </c>
      <c r="I12" s="255" t="s">
        <v>527</v>
      </c>
      <c r="J12" s="257" t="s">
        <v>527</v>
      </c>
      <c r="K12" s="255" t="s">
        <v>527</v>
      </c>
      <c r="L12" s="257" t="s">
        <v>527</v>
      </c>
      <c r="M12" s="255" t="s">
        <v>528</v>
      </c>
      <c r="N12" s="257" t="s">
        <v>528</v>
      </c>
      <c r="O12" s="255" t="s">
        <v>528</v>
      </c>
      <c r="P12" s="257" t="s">
        <v>528</v>
      </c>
      <c r="Q12" s="255" t="s">
        <v>528</v>
      </c>
      <c r="R12" s="257" t="s">
        <v>528</v>
      </c>
      <c r="S12" s="255" t="s">
        <v>528</v>
      </c>
      <c r="T12" s="257" t="s">
        <v>531</v>
      </c>
      <c r="U12" s="259" t="s">
        <v>531</v>
      </c>
      <c r="V12" s="258" t="s">
        <v>530</v>
      </c>
      <c r="W12" s="259"/>
      <c r="X12" s="258"/>
      <c r="Y12" s="259"/>
      <c r="Z12" s="255"/>
      <c r="AA12" s="256"/>
      <c r="AB12" s="255"/>
      <c r="AC12" s="256"/>
      <c r="AD12" s="255"/>
      <c r="AE12" s="256"/>
      <c r="AF12" s="255"/>
      <c r="AG12" s="256"/>
      <c r="AH12" s="255"/>
      <c r="AI12" s="256"/>
      <c r="AJ12" s="255"/>
      <c r="AK12" s="256"/>
      <c r="AL12" s="254">
        <v>138</v>
      </c>
      <c r="AM12" s="303"/>
      <c r="AN12" s="440">
        <v>5</v>
      </c>
      <c r="AS12" s="354">
        <v>138</v>
      </c>
      <c r="AT12" s="290"/>
    </row>
    <row r="13" spans="1:46" s="19" customFormat="1" ht="59.25" customHeight="1">
      <c r="A13" s="75">
        <v>6</v>
      </c>
      <c r="B13" s="191" t="s">
        <v>96</v>
      </c>
      <c r="C13" s="66">
        <v>42</v>
      </c>
      <c r="D13" s="55">
        <v>37418</v>
      </c>
      <c r="E13" s="74" t="s">
        <v>399</v>
      </c>
      <c r="F13" s="56" t="s">
        <v>397</v>
      </c>
      <c r="G13" s="255" t="s">
        <v>527</v>
      </c>
      <c r="H13" s="256" t="s">
        <v>527</v>
      </c>
      <c r="I13" s="255" t="s">
        <v>527</v>
      </c>
      <c r="J13" s="257" t="s">
        <v>527</v>
      </c>
      <c r="K13" s="255" t="s">
        <v>527</v>
      </c>
      <c r="L13" s="257" t="s">
        <v>527</v>
      </c>
      <c r="M13" s="255" t="s">
        <v>527</v>
      </c>
      <c r="N13" s="257" t="s">
        <v>527</v>
      </c>
      <c r="O13" s="255" t="s">
        <v>528</v>
      </c>
      <c r="P13" s="257" t="s">
        <v>528</v>
      </c>
      <c r="Q13" s="255" t="s">
        <v>528</v>
      </c>
      <c r="R13" s="257" t="s">
        <v>532</v>
      </c>
      <c r="S13" s="255" t="s">
        <v>528</v>
      </c>
      <c r="T13" s="257" t="s">
        <v>528</v>
      </c>
      <c r="U13" s="259" t="s">
        <v>530</v>
      </c>
      <c r="V13" s="258"/>
      <c r="W13" s="259"/>
      <c r="X13" s="258"/>
      <c r="Y13" s="259"/>
      <c r="Z13" s="255"/>
      <c r="AA13" s="256"/>
      <c r="AB13" s="255"/>
      <c r="AC13" s="256"/>
      <c r="AD13" s="255"/>
      <c r="AE13" s="256"/>
      <c r="AF13" s="255"/>
      <c r="AG13" s="256"/>
      <c r="AH13" s="255"/>
      <c r="AI13" s="256"/>
      <c r="AJ13" s="255"/>
      <c r="AK13" s="256"/>
      <c r="AL13" s="254">
        <v>135</v>
      </c>
      <c r="AM13" s="303">
        <v>55</v>
      </c>
      <c r="AN13" s="440">
        <v>6</v>
      </c>
      <c r="AS13" s="354">
        <v>135</v>
      </c>
      <c r="AT13" s="290"/>
    </row>
    <row r="14" spans="1:46" s="19" customFormat="1" ht="59.25" customHeight="1">
      <c r="A14" s="75">
        <v>7</v>
      </c>
      <c r="B14" s="191" t="s">
        <v>99</v>
      </c>
      <c r="C14" s="66">
        <v>30</v>
      </c>
      <c r="D14" s="55" t="s">
        <v>379</v>
      </c>
      <c r="E14" s="74" t="s">
        <v>380</v>
      </c>
      <c r="F14" s="56" t="s">
        <v>381</v>
      </c>
      <c r="G14" s="255" t="s">
        <v>527</v>
      </c>
      <c r="H14" s="256" t="s">
        <v>527</v>
      </c>
      <c r="I14" s="255" t="s">
        <v>527</v>
      </c>
      <c r="J14" s="257" t="s">
        <v>527</v>
      </c>
      <c r="K14" s="255" t="s">
        <v>528</v>
      </c>
      <c r="L14" s="257" t="s">
        <v>528</v>
      </c>
      <c r="M14" s="255" t="s">
        <v>528</v>
      </c>
      <c r="N14" s="257" t="s">
        <v>528</v>
      </c>
      <c r="O14" s="255" t="s">
        <v>528</v>
      </c>
      <c r="P14" s="257" t="s">
        <v>528</v>
      </c>
      <c r="Q14" s="255" t="s">
        <v>528</v>
      </c>
      <c r="R14" s="257" t="s">
        <v>534</v>
      </c>
      <c r="S14" s="255" t="s">
        <v>532</v>
      </c>
      <c r="T14" s="257" t="s">
        <v>528</v>
      </c>
      <c r="U14" s="259" t="s">
        <v>530</v>
      </c>
      <c r="V14" s="258"/>
      <c r="W14" s="259"/>
      <c r="X14" s="258"/>
      <c r="Y14" s="259"/>
      <c r="Z14" s="255"/>
      <c r="AA14" s="256"/>
      <c r="AB14" s="255"/>
      <c r="AC14" s="256"/>
      <c r="AD14" s="255"/>
      <c r="AE14" s="256"/>
      <c r="AF14" s="255"/>
      <c r="AG14" s="256"/>
      <c r="AH14" s="255"/>
      <c r="AI14" s="256"/>
      <c r="AJ14" s="255"/>
      <c r="AK14" s="256"/>
      <c r="AL14" s="254">
        <v>135</v>
      </c>
      <c r="AM14" s="303">
        <v>55</v>
      </c>
      <c r="AN14" s="440">
        <v>7</v>
      </c>
      <c r="AS14" s="354">
        <v>135</v>
      </c>
      <c r="AT14" s="290"/>
    </row>
    <row r="15" spans="1:46" s="19" customFormat="1" ht="59.25" customHeight="1">
      <c r="A15" s="75">
        <v>8</v>
      </c>
      <c r="B15" s="191" t="s">
        <v>89</v>
      </c>
      <c r="C15" s="66">
        <v>64</v>
      </c>
      <c r="D15" s="55">
        <v>37371</v>
      </c>
      <c r="E15" s="74" t="s">
        <v>431</v>
      </c>
      <c r="F15" s="56" t="s">
        <v>429</v>
      </c>
      <c r="G15" s="255" t="s">
        <v>527</v>
      </c>
      <c r="H15" s="256" t="s">
        <v>527</v>
      </c>
      <c r="I15" s="255" t="s">
        <v>527</v>
      </c>
      <c r="J15" s="257" t="s">
        <v>527</v>
      </c>
      <c r="K15" s="255" t="s">
        <v>528</v>
      </c>
      <c r="L15" s="257" t="s">
        <v>528</v>
      </c>
      <c r="M15" s="255" t="s">
        <v>528</v>
      </c>
      <c r="N15" s="257" t="s">
        <v>528</v>
      </c>
      <c r="O15" s="255" t="s">
        <v>528</v>
      </c>
      <c r="P15" s="257" t="s">
        <v>528</v>
      </c>
      <c r="Q15" s="255" t="s">
        <v>528</v>
      </c>
      <c r="R15" s="257" t="s">
        <v>528</v>
      </c>
      <c r="S15" s="255" t="s">
        <v>528</v>
      </c>
      <c r="T15" s="257" t="s">
        <v>530</v>
      </c>
      <c r="U15" s="259"/>
      <c r="V15" s="258"/>
      <c r="W15" s="259"/>
      <c r="X15" s="258"/>
      <c r="Y15" s="259"/>
      <c r="Z15" s="255"/>
      <c r="AA15" s="256"/>
      <c r="AB15" s="255"/>
      <c r="AC15" s="256"/>
      <c r="AD15" s="255"/>
      <c r="AE15" s="256"/>
      <c r="AF15" s="255"/>
      <c r="AG15" s="256"/>
      <c r="AH15" s="255"/>
      <c r="AI15" s="256"/>
      <c r="AJ15" s="255"/>
      <c r="AK15" s="256"/>
      <c r="AL15" s="254">
        <v>132</v>
      </c>
      <c r="AM15" s="303">
        <v>52</v>
      </c>
      <c r="AN15" s="440">
        <v>8</v>
      </c>
      <c r="AS15" s="354">
        <v>132</v>
      </c>
      <c r="AT15" s="290"/>
    </row>
    <row r="16" spans="1:46" s="19" customFormat="1" ht="59.25" customHeight="1">
      <c r="A16" s="75">
        <v>9</v>
      </c>
      <c r="B16" s="191" t="s">
        <v>86</v>
      </c>
      <c r="C16" s="66">
        <v>19</v>
      </c>
      <c r="D16" s="55">
        <v>37448</v>
      </c>
      <c r="E16" s="74" t="s">
        <v>364</v>
      </c>
      <c r="F16" s="56" t="s">
        <v>362</v>
      </c>
      <c r="G16" s="255" t="s">
        <v>527</v>
      </c>
      <c r="H16" s="256" t="s">
        <v>527</v>
      </c>
      <c r="I16" s="255" t="s">
        <v>527</v>
      </c>
      <c r="J16" s="257" t="s">
        <v>527</v>
      </c>
      <c r="K16" s="255" t="s">
        <v>527</v>
      </c>
      <c r="L16" s="257" t="s">
        <v>527</v>
      </c>
      <c r="M16" s="255" t="s">
        <v>528</v>
      </c>
      <c r="N16" s="257" t="s">
        <v>528</v>
      </c>
      <c r="O16" s="255" t="s">
        <v>528</v>
      </c>
      <c r="P16" s="257" t="s">
        <v>528</v>
      </c>
      <c r="Q16" s="255" t="s">
        <v>528</v>
      </c>
      <c r="R16" s="257" t="s">
        <v>531</v>
      </c>
      <c r="S16" s="255" t="s">
        <v>530</v>
      </c>
      <c r="T16" s="257"/>
      <c r="U16" s="259"/>
      <c r="V16" s="258"/>
      <c r="W16" s="259"/>
      <c r="X16" s="258"/>
      <c r="Y16" s="259"/>
      <c r="Z16" s="255"/>
      <c r="AA16" s="256"/>
      <c r="AB16" s="255"/>
      <c r="AC16" s="256"/>
      <c r="AD16" s="255"/>
      <c r="AE16" s="256"/>
      <c r="AF16" s="255"/>
      <c r="AG16" s="256"/>
      <c r="AH16" s="255"/>
      <c r="AI16" s="256"/>
      <c r="AJ16" s="255"/>
      <c r="AK16" s="256"/>
      <c r="AL16" s="254">
        <v>129</v>
      </c>
      <c r="AM16" s="303">
        <v>49</v>
      </c>
      <c r="AN16" s="440">
        <v>9</v>
      </c>
      <c r="AS16" s="354">
        <v>129</v>
      </c>
      <c r="AT16" s="290"/>
    </row>
    <row r="17" spans="1:46" s="19" customFormat="1" ht="59.25" customHeight="1">
      <c r="A17" s="75">
        <v>10</v>
      </c>
      <c r="B17" s="191" t="s">
        <v>93</v>
      </c>
      <c r="C17" s="66">
        <v>21</v>
      </c>
      <c r="D17" s="55">
        <v>37343</v>
      </c>
      <c r="E17" s="74" t="s">
        <v>369</v>
      </c>
      <c r="F17" s="56" t="s">
        <v>368</v>
      </c>
      <c r="G17" s="255" t="s">
        <v>527</v>
      </c>
      <c r="H17" s="256" t="s">
        <v>527</v>
      </c>
      <c r="I17" s="255" t="s">
        <v>527</v>
      </c>
      <c r="J17" s="257" t="s">
        <v>527</v>
      </c>
      <c r="K17" s="255" t="s">
        <v>528</v>
      </c>
      <c r="L17" s="257" t="s">
        <v>528</v>
      </c>
      <c r="M17" s="255" t="s">
        <v>528</v>
      </c>
      <c r="N17" s="257" t="s">
        <v>528</v>
      </c>
      <c r="O17" s="255" t="s">
        <v>528</v>
      </c>
      <c r="P17" s="257" t="s">
        <v>528</v>
      </c>
      <c r="Q17" s="255" t="s">
        <v>531</v>
      </c>
      <c r="R17" s="257" t="s">
        <v>531</v>
      </c>
      <c r="S17" s="255" t="s">
        <v>530</v>
      </c>
      <c r="T17" s="257"/>
      <c r="U17" s="259"/>
      <c r="V17" s="258"/>
      <c r="W17" s="259"/>
      <c r="X17" s="258"/>
      <c r="Y17" s="259"/>
      <c r="Z17" s="255"/>
      <c r="AA17" s="256"/>
      <c r="AB17" s="255"/>
      <c r="AC17" s="256"/>
      <c r="AD17" s="255"/>
      <c r="AE17" s="256"/>
      <c r="AF17" s="255"/>
      <c r="AG17" s="256"/>
      <c r="AH17" s="255"/>
      <c r="AI17" s="256"/>
      <c r="AJ17" s="255"/>
      <c r="AK17" s="256"/>
      <c r="AL17" s="254">
        <v>129</v>
      </c>
      <c r="AM17" s="303">
        <v>49</v>
      </c>
      <c r="AN17" s="440">
        <v>10</v>
      </c>
      <c r="AS17" s="354">
        <v>129</v>
      </c>
      <c r="AT17" s="290"/>
    </row>
    <row r="18" spans="1:46" s="19" customFormat="1" ht="59.25" customHeight="1">
      <c r="A18" s="75">
        <v>10</v>
      </c>
      <c r="B18" s="191" t="s">
        <v>90</v>
      </c>
      <c r="C18" s="66">
        <v>60</v>
      </c>
      <c r="D18" s="55" t="s">
        <v>423</v>
      </c>
      <c r="E18" s="74" t="s">
        <v>424</v>
      </c>
      <c r="F18" s="56" t="s">
        <v>418</v>
      </c>
      <c r="G18" s="255" t="s">
        <v>528</v>
      </c>
      <c r="H18" s="256" t="s">
        <v>527</v>
      </c>
      <c r="I18" s="255" t="s">
        <v>527</v>
      </c>
      <c r="J18" s="257" t="s">
        <v>528</v>
      </c>
      <c r="K18" s="255" t="s">
        <v>528</v>
      </c>
      <c r="L18" s="257" t="s">
        <v>528</v>
      </c>
      <c r="M18" s="255" t="s">
        <v>528</v>
      </c>
      <c r="N18" s="257" t="s">
        <v>528</v>
      </c>
      <c r="O18" s="255" t="s">
        <v>531</v>
      </c>
      <c r="P18" s="257" t="s">
        <v>528</v>
      </c>
      <c r="Q18" s="255" t="s">
        <v>531</v>
      </c>
      <c r="R18" s="257" t="s">
        <v>532</v>
      </c>
      <c r="S18" s="255" t="s">
        <v>530</v>
      </c>
      <c r="T18" s="257"/>
      <c r="U18" s="255"/>
      <c r="V18" s="257"/>
      <c r="W18" s="255"/>
      <c r="X18" s="257"/>
      <c r="Y18" s="255"/>
      <c r="Z18" s="255"/>
      <c r="AA18" s="256"/>
      <c r="AB18" s="255"/>
      <c r="AC18" s="256"/>
      <c r="AD18" s="255"/>
      <c r="AE18" s="256"/>
      <c r="AF18" s="255"/>
      <c r="AG18" s="256"/>
      <c r="AH18" s="255"/>
      <c r="AI18" s="256"/>
      <c r="AJ18" s="255"/>
      <c r="AK18" s="256"/>
      <c r="AL18" s="254">
        <v>129</v>
      </c>
      <c r="AM18" s="336">
        <v>49</v>
      </c>
      <c r="AN18" s="440">
        <v>11</v>
      </c>
      <c r="AS18" s="354">
        <v>129</v>
      </c>
      <c r="AT18" s="290"/>
    </row>
    <row r="19" spans="1:46" s="19" customFormat="1" ht="59.25" customHeight="1">
      <c r="A19" s="75">
        <v>12</v>
      </c>
      <c r="B19" s="191" t="s">
        <v>84</v>
      </c>
      <c r="C19" s="66">
        <v>39</v>
      </c>
      <c r="D19" s="55">
        <v>37536</v>
      </c>
      <c r="E19" s="74" t="s">
        <v>392</v>
      </c>
      <c r="F19" s="56" t="s">
        <v>391</v>
      </c>
      <c r="G19" s="255" t="s">
        <v>528</v>
      </c>
      <c r="H19" s="256" t="s">
        <v>527</v>
      </c>
      <c r="I19" s="255" t="s">
        <v>527</v>
      </c>
      <c r="J19" s="257" t="s">
        <v>528</v>
      </c>
      <c r="K19" s="255" t="s">
        <v>528</v>
      </c>
      <c r="L19" s="257" t="s">
        <v>528</v>
      </c>
      <c r="M19" s="255" t="s">
        <v>528</v>
      </c>
      <c r="N19" s="257" t="s">
        <v>528</v>
      </c>
      <c r="O19" s="255" t="s">
        <v>528</v>
      </c>
      <c r="P19" s="257" t="s">
        <v>528</v>
      </c>
      <c r="Q19" s="255" t="s">
        <v>528</v>
      </c>
      <c r="R19" s="257" t="s">
        <v>530</v>
      </c>
      <c r="S19" s="255"/>
      <c r="T19" s="257"/>
      <c r="U19" s="255"/>
      <c r="V19" s="257"/>
      <c r="W19" s="255"/>
      <c r="X19" s="257"/>
      <c r="Y19" s="255"/>
      <c r="Z19" s="255"/>
      <c r="AA19" s="256"/>
      <c r="AB19" s="255"/>
      <c r="AC19" s="256"/>
      <c r="AD19" s="255"/>
      <c r="AE19" s="256"/>
      <c r="AF19" s="255"/>
      <c r="AG19" s="256"/>
      <c r="AH19" s="255"/>
      <c r="AI19" s="256"/>
      <c r="AJ19" s="255"/>
      <c r="AK19" s="256"/>
      <c r="AL19" s="254">
        <v>126</v>
      </c>
      <c r="AM19" s="303">
        <v>46</v>
      </c>
      <c r="AN19" s="440">
        <v>12</v>
      </c>
      <c r="AS19" s="354">
        <v>126</v>
      </c>
      <c r="AT19" s="290"/>
    </row>
    <row r="20" spans="1:46" s="19" customFormat="1" ht="59.25" customHeight="1">
      <c r="A20" s="75">
        <v>13</v>
      </c>
      <c r="B20" s="191" t="s">
        <v>92</v>
      </c>
      <c r="C20" s="66">
        <v>10</v>
      </c>
      <c r="D20" s="55">
        <v>37390</v>
      </c>
      <c r="E20" s="74" t="s">
        <v>348</v>
      </c>
      <c r="F20" s="56" t="s">
        <v>349</v>
      </c>
      <c r="G20" s="255" t="s">
        <v>527</v>
      </c>
      <c r="H20" s="256" t="s">
        <v>527</v>
      </c>
      <c r="I20" s="255" t="s">
        <v>527</v>
      </c>
      <c r="J20" s="257" t="s">
        <v>527</v>
      </c>
      <c r="K20" s="255" t="s">
        <v>528</v>
      </c>
      <c r="L20" s="257" t="s">
        <v>528</v>
      </c>
      <c r="M20" s="255" t="s">
        <v>528</v>
      </c>
      <c r="N20" s="257" t="s">
        <v>528</v>
      </c>
      <c r="O20" s="255" t="s">
        <v>528</v>
      </c>
      <c r="P20" s="257" t="s">
        <v>528</v>
      </c>
      <c r="Q20" s="255" t="s">
        <v>528</v>
      </c>
      <c r="R20" s="257" t="s">
        <v>533</v>
      </c>
      <c r="S20" s="255" t="s">
        <v>529</v>
      </c>
      <c r="T20" s="257"/>
      <c r="U20" s="259"/>
      <c r="V20" s="258"/>
      <c r="W20" s="259"/>
      <c r="X20" s="258"/>
      <c r="Y20" s="259"/>
      <c r="Z20" s="255"/>
      <c r="AA20" s="256"/>
      <c r="AB20" s="255"/>
      <c r="AC20" s="256"/>
      <c r="AD20" s="255"/>
      <c r="AE20" s="256"/>
      <c r="AF20" s="255"/>
      <c r="AG20" s="256"/>
      <c r="AH20" s="255"/>
      <c r="AI20" s="256"/>
      <c r="AJ20" s="255"/>
      <c r="AK20" s="256"/>
      <c r="AL20" s="254">
        <v>126</v>
      </c>
      <c r="AM20" s="303">
        <v>46</v>
      </c>
      <c r="AN20" s="440">
        <v>12</v>
      </c>
      <c r="AS20" s="354">
        <v>126</v>
      </c>
      <c r="AT20" s="290"/>
    </row>
    <row r="21" spans="1:46" s="19" customFormat="1" ht="59.25" customHeight="1">
      <c r="A21" s="75">
        <v>14</v>
      </c>
      <c r="B21" s="191" t="s">
        <v>98</v>
      </c>
      <c r="C21" s="66">
        <v>48</v>
      </c>
      <c r="D21" s="55">
        <v>37359</v>
      </c>
      <c r="E21" s="74" t="s">
        <v>407</v>
      </c>
      <c r="F21" s="56" t="s">
        <v>405</v>
      </c>
      <c r="G21" s="255" t="s">
        <v>527</v>
      </c>
      <c r="H21" s="256" t="s">
        <v>527</v>
      </c>
      <c r="I21" s="255" t="s">
        <v>527</v>
      </c>
      <c r="J21" s="257" t="s">
        <v>527</v>
      </c>
      <c r="K21" s="255" t="s">
        <v>528</v>
      </c>
      <c r="L21" s="257" t="s">
        <v>528</v>
      </c>
      <c r="M21" s="255" t="s">
        <v>528</v>
      </c>
      <c r="N21" s="257" t="s">
        <v>528</v>
      </c>
      <c r="O21" s="255" t="s">
        <v>528</v>
      </c>
      <c r="P21" s="257" t="s">
        <v>532</v>
      </c>
      <c r="Q21" s="255" t="s">
        <v>528</v>
      </c>
      <c r="R21" s="257" t="s">
        <v>530</v>
      </c>
      <c r="S21" s="255"/>
      <c r="T21" s="257"/>
      <c r="U21" s="259"/>
      <c r="V21" s="258"/>
      <c r="W21" s="259"/>
      <c r="X21" s="258"/>
      <c r="Y21" s="259"/>
      <c r="Z21" s="255"/>
      <c r="AA21" s="256"/>
      <c r="AB21" s="255"/>
      <c r="AC21" s="256"/>
      <c r="AD21" s="255"/>
      <c r="AE21" s="256"/>
      <c r="AF21" s="255"/>
      <c r="AG21" s="256"/>
      <c r="AH21" s="255"/>
      <c r="AI21" s="256"/>
      <c r="AJ21" s="255"/>
      <c r="AK21" s="256"/>
      <c r="AL21" s="254">
        <v>126</v>
      </c>
      <c r="AM21" s="303">
        <v>46</v>
      </c>
      <c r="AN21" s="440">
        <v>14</v>
      </c>
      <c r="AS21" s="354">
        <v>126</v>
      </c>
      <c r="AT21" s="290"/>
    </row>
    <row r="22" spans="1:46" s="19" customFormat="1" ht="59.25" customHeight="1">
      <c r="A22" s="75">
        <v>15</v>
      </c>
      <c r="B22" s="191" t="s">
        <v>95</v>
      </c>
      <c r="C22" s="66">
        <v>3</v>
      </c>
      <c r="D22" s="55">
        <v>37257</v>
      </c>
      <c r="E22" s="74" t="s">
        <v>345</v>
      </c>
      <c r="F22" s="56" t="s">
        <v>343</v>
      </c>
      <c r="G22" s="255" t="s">
        <v>528</v>
      </c>
      <c r="H22" s="256" t="s">
        <v>527</v>
      </c>
      <c r="I22" s="255" t="s">
        <v>527</v>
      </c>
      <c r="J22" s="257" t="s">
        <v>528</v>
      </c>
      <c r="K22" s="255" t="s">
        <v>528</v>
      </c>
      <c r="L22" s="257" t="s">
        <v>528</v>
      </c>
      <c r="M22" s="255" t="s">
        <v>528</v>
      </c>
      <c r="N22" s="257" t="s">
        <v>528</v>
      </c>
      <c r="O22" s="255" t="s">
        <v>528</v>
      </c>
      <c r="P22" s="257" t="s">
        <v>528</v>
      </c>
      <c r="Q22" s="255" t="s">
        <v>530</v>
      </c>
      <c r="R22" s="257"/>
      <c r="S22" s="255"/>
      <c r="T22" s="257"/>
      <c r="U22" s="259"/>
      <c r="V22" s="258"/>
      <c r="W22" s="259"/>
      <c r="X22" s="258"/>
      <c r="Y22" s="259"/>
      <c r="Z22" s="255"/>
      <c r="AA22" s="256"/>
      <c r="AB22" s="255"/>
      <c r="AC22" s="256"/>
      <c r="AD22" s="255"/>
      <c r="AE22" s="256"/>
      <c r="AF22" s="255"/>
      <c r="AG22" s="256"/>
      <c r="AH22" s="255"/>
      <c r="AI22" s="256"/>
      <c r="AJ22" s="255"/>
      <c r="AK22" s="256"/>
      <c r="AL22" s="254">
        <v>123</v>
      </c>
      <c r="AM22" s="303">
        <v>43</v>
      </c>
      <c r="AN22" s="440">
        <v>15</v>
      </c>
      <c r="AS22" s="354">
        <v>123</v>
      </c>
      <c r="AT22" s="290"/>
    </row>
    <row r="23" spans="1:46" s="19" customFormat="1" ht="59.25" customHeight="1">
      <c r="A23" s="75">
        <v>16</v>
      </c>
      <c r="B23" s="191" t="s">
        <v>94</v>
      </c>
      <c r="C23" s="66">
        <v>29</v>
      </c>
      <c r="D23" s="55">
        <v>37257</v>
      </c>
      <c r="E23" s="74" t="s">
        <v>375</v>
      </c>
      <c r="F23" s="56" t="s">
        <v>373</v>
      </c>
      <c r="G23" s="255" t="s">
        <v>527</v>
      </c>
      <c r="H23" s="256" t="s">
        <v>527</v>
      </c>
      <c r="I23" s="255" t="s">
        <v>527</v>
      </c>
      <c r="J23" s="257" t="s">
        <v>527</v>
      </c>
      <c r="K23" s="255" t="s">
        <v>528</v>
      </c>
      <c r="L23" s="257" t="s">
        <v>528</v>
      </c>
      <c r="M23" s="255" t="s">
        <v>528</v>
      </c>
      <c r="N23" s="257" t="s">
        <v>528</v>
      </c>
      <c r="O23" s="255" t="s">
        <v>532</v>
      </c>
      <c r="P23" s="257" t="s">
        <v>528</v>
      </c>
      <c r="Q23" s="255" t="s">
        <v>530</v>
      </c>
      <c r="R23" s="257"/>
      <c r="S23" s="255"/>
      <c r="T23" s="257"/>
      <c r="U23" s="259"/>
      <c r="V23" s="258"/>
      <c r="W23" s="259"/>
      <c r="X23" s="258"/>
      <c r="Y23" s="259"/>
      <c r="Z23" s="255"/>
      <c r="AA23" s="256"/>
      <c r="AB23" s="255"/>
      <c r="AC23" s="256"/>
      <c r="AD23" s="255"/>
      <c r="AE23" s="256"/>
      <c r="AF23" s="255"/>
      <c r="AG23" s="256"/>
      <c r="AH23" s="255"/>
      <c r="AI23" s="256"/>
      <c r="AJ23" s="255"/>
      <c r="AK23" s="256"/>
      <c r="AL23" s="254">
        <v>123</v>
      </c>
      <c r="AM23" s="303">
        <v>43</v>
      </c>
      <c r="AN23" s="440">
        <v>16</v>
      </c>
      <c r="AS23" s="354">
        <v>123</v>
      </c>
      <c r="AT23" s="290"/>
    </row>
    <row r="24" spans="1:46" s="19" customFormat="1" ht="59.25" customHeight="1">
      <c r="A24" s="75">
        <v>17</v>
      </c>
      <c r="B24" s="191" t="s">
        <v>87</v>
      </c>
      <c r="C24" s="66">
        <v>52</v>
      </c>
      <c r="D24" s="55">
        <v>37356</v>
      </c>
      <c r="E24" s="74" t="s">
        <v>412</v>
      </c>
      <c r="F24" s="56" t="s">
        <v>410</v>
      </c>
      <c r="G24" s="255" t="s">
        <v>527</v>
      </c>
      <c r="H24" s="256" t="s">
        <v>527</v>
      </c>
      <c r="I24" s="255" t="s">
        <v>527</v>
      </c>
      <c r="J24" s="257" t="s">
        <v>528</v>
      </c>
      <c r="K24" s="255" t="s">
        <v>528</v>
      </c>
      <c r="L24" s="257" t="s">
        <v>528</v>
      </c>
      <c r="M24" s="255" t="s">
        <v>528</v>
      </c>
      <c r="N24" s="257" t="s">
        <v>528</v>
      </c>
      <c r="O24" s="255" t="s">
        <v>528</v>
      </c>
      <c r="P24" s="257" t="s">
        <v>532</v>
      </c>
      <c r="Q24" s="255" t="s">
        <v>530</v>
      </c>
      <c r="R24" s="257"/>
      <c r="S24" s="255"/>
      <c r="T24" s="257"/>
      <c r="U24" s="259"/>
      <c r="V24" s="258"/>
      <c r="W24" s="259"/>
      <c r="X24" s="258"/>
      <c r="Y24" s="259"/>
      <c r="Z24" s="255"/>
      <c r="AA24" s="256"/>
      <c r="AB24" s="255"/>
      <c r="AC24" s="256"/>
      <c r="AD24" s="255"/>
      <c r="AE24" s="256"/>
      <c r="AF24" s="255"/>
      <c r="AG24" s="256"/>
      <c r="AH24" s="255"/>
      <c r="AI24" s="256"/>
      <c r="AJ24" s="255"/>
      <c r="AK24" s="256"/>
      <c r="AL24" s="254">
        <v>123</v>
      </c>
      <c r="AM24" s="303">
        <v>43</v>
      </c>
      <c r="AN24" s="440">
        <v>17</v>
      </c>
      <c r="AS24" s="354">
        <v>123</v>
      </c>
      <c r="AT24" s="290"/>
    </row>
    <row r="25" spans="1:46" s="19" customFormat="1" ht="59.25" customHeight="1">
      <c r="A25" s="75">
        <v>18</v>
      </c>
      <c r="B25" s="191" t="s">
        <v>88</v>
      </c>
      <c r="C25" s="66">
        <v>76</v>
      </c>
      <c r="D25" s="55" t="s">
        <v>449</v>
      </c>
      <c r="E25" s="74" t="s">
        <v>450</v>
      </c>
      <c r="F25" s="56" t="s">
        <v>514</v>
      </c>
      <c r="G25" s="255" t="s">
        <v>527</v>
      </c>
      <c r="H25" s="256" t="s">
        <v>527</v>
      </c>
      <c r="I25" s="255" t="s">
        <v>527</v>
      </c>
      <c r="J25" s="257" t="s">
        <v>527</v>
      </c>
      <c r="K25" s="255" t="s">
        <v>528</v>
      </c>
      <c r="L25" s="257" t="s">
        <v>528</v>
      </c>
      <c r="M25" s="255" t="s">
        <v>528</v>
      </c>
      <c r="N25" s="257" t="s">
        <v>528</v>
      </c>
      <c r="O25" s="255" t="s">
        <v>532</v>
      </c>
      <c r="P25" s="257" t="s">
        <v>530</v>
      </c>
      <c r="Q25" s="255"/>
      <c r="R25" s="257"/>
      <c r="S25" s="255"/>
      <c r="T25" s="257"/>
      <c r="U25" s="259"/>
      <c r="V25" s="258"/>
      <c r="W25" s="259"/>
      <c r="X25" s="258"/>
      <c r="Y25" s="259"/>
      <c r="Z25" s="255"/>
      <c r="AA25" s="256"/>
      <c r="AB25" s="255"/>
      <c r="AC25" s="256"/>
      <c r="AD25" s="255"/>
      <c r="AE25" s="256"/>
      <c r="AF25" s="255"/>
      <c r="AG25" s="256"/>
      <c r="AH25" s="255"/>
      <c r="AI25" s="256"/>
      <c r="AJ25" s="255"/>
      <c r="AK25" s="256"/>
      <c r="AL25" s="254">
        <v>120</v>
      </c>
      <c r="AM25" s="303">
        <v>40</v>
      </c>
      <c r="AN25" s="440">
        <v>18</v>
      </c>
      <c r="AS25" s="354">
        <v>120</v>
      </c>
      <c r="AT25" s="290"/>
    </row>
    <row r="26" spans="1:46" s="19" customFormat="1" ht="59.25" customHeight="1">
      <c r="A26" s="75" t="s">
        <v>527</v>
      </c>
      <c r="B26" s="191" t="s">
        <v>91</v>
      </c>
      <c r="C26" s="66">
        <v>14</v>
      </c>
      <c r="D26" s="55">
        <v>37463</v>
      </c>
      <c r="E26" s="74" t="s">
        <v>358</v>
      </c>
      <c r="F26" s="56" t="s">
        <v>356</v>
      </c>
      <c r="G26" s="255"/>
      <c r="H26" s="256"/>
      <c r="I26" s="255"/>
      <c r="J26" s="257"/>
      <c r="K26" s="255"/>
      <c r="L26" s="257"/>
      <c r="M26" s="255"/>
      <c r="N26" s="257"/>
      <c r="O26" s="255"/>
      <c r="P26" s="257"/>
      <c r="Q26" s="255"/>
      <c r="R26" s="257"/>
      <c r="S26" s="255"/>
      <c r="T26" s="257"/>
      <c r="U26" s="255"/>
      <c r="V26" s="257"/>
      <c r="W26" s="255"/>
      <c r="X26" s="257"/>
      <c r="Y26" s="255"/>
      <c r="Z26" s="255"/>
      <c r="AA26" s="256"/>
      <c r="AB26" s="255"/>
      <c r="AC26" s="256"/>
      <c r="AD26" s="255"/>
      <c r="AE26" s="256"/>
      <c r="AF26" s="255"/>
      <c r="AG26" s="256"/>
      <c r="AH26" s="255"/>
      <c r="AI26" s="256"/>
      <c r="AJ26" s="255"/>
      <c r="AK26" s="256"/>
      <c r="AL26" s="254" t="s">
        <v>325</v>
      </c>
      <c r="AM26" s="303"/>
      <c r="AN26" s="440"/>
      <c r="AS26" s="354">
        <v>37</v>
      </c>
      <c r="AT26" s="290"/>
    </row>
    <row r="27" spans="1:46" s="19" customFormat="1" ht="59.25" customHeight="1">
      <c r="A27" s="75" t="s">
        <v>527</v>
      </c>
      <c r="B27" s="191" t="s">
        <v>100</v>
      </c>
      <c r="C27" s="66">
        <v>221</v>
      </c>
      <c r="D27" s="55">
        <v>37296</v>
      </c>
      <c r="E27" s="74" t="s">
        <v>496</v>
      </c>
      <c r="F27" s="56" t="s">
        <v>497</v>
      </c>
      <c r="G27" s="255"/>
      <c r="H27" s="256"/>
      <c r="I27" s="255"/>
      <c r="J27" s="257"/>
      <c r="K27" s="255"/>
      <c r="L27" s="257"/>
      <c r="M27" s="255"/>
      <c r="N27" s="257"/>
      <c r="O27" s="255"/>
      <c r="P27" s="257"/>
      <c r="Q27" s="255"/>
      <c r="R27" s="257"/>
      <c r="S27" s="255"/>
      <c r="T27" s="257"/>
      <c r="U27" s="259"/>
      <c r="V27" s="258"/>
      <c r="W27" s="259"/>
      <c r="X27" s="258"/>
      <c r="Y27" s="259"/>
      <c r="Z27" s="255"/>
      <c r="AA27" s="256"/>
      <c r="AB27" s="255"/>
      <c r="AC27" s="256"/>
      <c r="AD27" s="255"/>
      <c r="AE27" s="256"/>
      <c r="AF27" s="255"/>
      <c r="AG27" s="256"/>
      <c r="AH27" s="255"/>
      <c r="AI27" s="256"/>
      <c r="AJ27" s="255"/>
      <c r="AK27" s="256"/>
      <c r="AL27" s="254" t="s">
        <v>325</v>
      </c>
      <c r="AM27" s="303"/>
      <c r="AN27" s="440"/>
      <c r="AS27" s="354">
        <v>37</v>
      </c>
      <c r="AT27" s="290"/>
    </row>
    <row r="28" spans="1:46" s="19" customFormat="1" ht="59.25" customHeight="1">
      <c r="A28" s="75" t="s">
        <v>527</v>
      </c>
      <c r="B28" s="191" t="s">
        <v>102</v>
      </c>
      <c r="C28" s="66">
        <v>219</v>
      </c>
      <c r="D28" s="55">
        <v>37295</v>
      </c>
      <c r="E28" s="74" t="s">
        <v>492</v>
      </c>
      <c r="F28" s="56" t="s">
        <v>493</v>
      </c>
      <c r="G28" s="255"/>
      <c r="H28" s="256"/>
      <c r="I28" s="255"/>
      <c r="J28" s="257"/>
      <c r="K28" s="255"/>
      <c r="L28" s="257"/>
      <c r="M28" s="255"/>
      <c r="N28" s="257"/>
      <c r="O28" s="255"/>
      <c r="P28" s="257"/>
      <c r="Q28" s="255"/>
      <c r="R28" s="257"/>
      <c r="S28" s="255"/>
      <c r="T28" s="257"/>
      <c r="U28" s="259"/>
      <c r="V28" s="258"/>
      <c r="W28" s="259"/>
      <c r="X28" s="258"/>
      <c r="Y28" s="259"/>
      <c r="Z28" s="255"/>
      <c r="AA28" s="256"/>
      <c r="AB28" s="255"/>
      <c r="AC28" s="256"/>
      <c r="AD28" s="255"/>
      <c r="AE28" s="256"/>
      <c r="AF28" s="255"/>
      <c r="AG28" s="256"/>
      <c r="AH28" s="255"/>
      <c r="AI28" s="256"/>
      <c r="AJ28" s="255"/>
      <c r="AK28" s="256"/>
      <c r="AL28" s="254" t="s">
        <v>325</v>
      </c>
      <c r="AM28" s="303"/>
      <c r="AN28" s="440"/>
      <c r="AS28" s="354">
        <v>37</v>
      </c>
      <c r="AT28" s="290"/>
    </row>
    <row r="29" spans="1:46" s="19" customFormat="1" ht="47.25" hidden="1" customHeight="1">
      <c r="A29" s="75"/>
      <c r="B29" s="191" t="s">
        <v>105</v>
      </c>
      <c r="C29" s="66" t="s">
        <v>526</v>
      </c>
      <c r="D29" s="55" t="s">
        <v>526</v>
      </c>
      <c r="E29" s="74" t="s">
        <v>526</v>
      </c>
      <c r="F29" s="56" t="s">
        <v>526</v>
      </c>
      <c r="G29" s="255"/>
      <c r="H29" s="256"/>
      <c r="I29" s="255"/>
      <c r="J29" s="257"/>
      <c r="K29" s="255"/>
      <c r="L29" s="257"/>
      <c r="M29" s="255"/>
      <c r="N29" s="257"/>
      <c r="O29" s="255"/>
      <c r="P29" s="257"/>
      <c r="Q29" s="255"/>
      <c r="R29" s="257"/>
      <c r="S29" s="255"/>
      <c r="T29" s="257"/>
      <c r="U29" s="259"/>
      <c r="V29" s="258"/>
      <c r="W29" s="259"/>
      <c r="X29" s="258"/>
      <c r="Y29" s="259"/>
      <c r="Z29" s="255"/>
      <c r="AA29" s="256"/>
      <c r="AB29" s="255"/>
      <c r="AC29" s="256"/>
      <c r="AD29" s="255"/>
      <c r="AE29" s="256"/>
      <c r="AF29" s="255"/>
      <c r="AG29" s="256"/>
      <c r="AH29" s="255"/>
      <c r="AI29" s="256"/>
      <c r="AJ29" s="255"/>
      <c r="AK29" s="256"/>
      <c r="AL29" s="254"/>
      <c r="AM29" s="303" t="s">
        <v>526</v>
      </c>
      <c r="AN29" s="73"/>
      <c r="AS29" s="354">
        <v>0</v>
      </c>
      <c r="AT29" s="290"/>
    </row>
    <row r="30" spans="1:46" s="19" customFormat="1" ht="47.25" hidden="1" customHeight="1">
      <c r="A30" s="75"/>
      <c r="B30" s="191" t="s">
        <v>106</v>
      </c>
      <c r="C30" s="66" t="s">
        <v>526</v>
      </c>
      <c r="D30" s="55" t="s">
        <v>526</v>
      </c>
      <c r="E30" s="74" t="s">
        <v>526</v>
      </c>
      <c r="F30" s="56" t="s">
        <v>526</v>
      </c>
      <c r="G30" s="255"/>
      <c r="H30" s="256"/>
      <c r="I30" s="255"/>
      <c r="J30" s="257"/>
      <c r="K30" s="255"/>
      <c r="L30" s="257"/>
      <c r="M30" s="255"/>
      <c r="N30" s="257"/>
      <c r="O30" s="255"/>
      <c r="P30" s="257"/>
      <c r="Q30" s="255"/>
      <c r="R30" s="257"/>
      <c r="S30" s="255"/>
      <c r="T30" s="257"/>
      <c r="U30" s="259"/>
      <c r="V30" s="258"/>
      <c r="W30" s="259"/>
      <c r="X30" s="258"/>
      <c r="Y30" s="259"/>
      <c r="Z30" s="255"/>
      <c r="AA30" s="256"/>
      <c r="AB30" s="255"/>
      <c r="AC30" s="256"/>
      <c r="AD30" s="255"/>
      <c r="AE30" s="256"/>
      <c r="AF30" s="255"/>
      <c r="AG30" s="256"/>
      <c r="AH30" s="255"/>
      <c r="AI30" s="256"/>
      <c r="AJ30" s="255"/>
      <c r="AK30" s="256"/>
      <c r="AL30" s="254"/>
      <c r="AM30" s="303" t="s">
        <v>526</v>
      </c>
      <c r="AN30" s="73"/>
      <c r="AS30" s="354">
        <v>0</v>
      </c>
      <c r="AT30" s="290"/>
    </row>
    <row r="31" spans="1:46" s="19" customFormat="1" ht="47.25" hidden="1" customHeight="1">
      <c r="A31" s="75"/>
      <c r="B31" s="191" t="s">
        <v>107</v>
      </c>
      <c r="C31" s="66" t="s">
        <v>526</v>
      </c>
      <c r="D31" s="55" t="s">
        <v>526</v>
      </c>
      <c r="E31" s="74" t="s">
        <v>526</v>
      </c>
      <c r="F31" s="56" t="s">
        <v>526</v>
      </c>
      <c r="G31" s="255"/>
      <c r="H31" s="256"/>
      <c r="I31" s="255"/>
      <c r="J31" s="257"/>
      <c r="K31" s="255"/>
      <c r="L31" s="257"/>
      <c r="M31" s="255"/>
      <c r="N31" s="257"/>
      <c r="O31" s="255"/>
      <c r="P31" s="257"/>
      <c r="Q31" s="255"/>
      <c r="R31" s="257"/>
      <c r="S31" s="255"/>
      <c r="T31" s="257"/>
      <c r="U31" s="259"/>
      <c r="V31" s="258"/>
      <c r="W31" s="259"/>
      <c r="X31" s="258"/>
      <c r="Y31" s="259"/>
      <c r="Z31" s="255"/>
      <c r="AA31" s="256"/>
      <c r="AB31" s="255"/>
      <c r="AC31" s="256"/>
      <c r="AD31" s="255"/>
      <c r="AE31" s="256"/>
      <c r="AF31" s="255"/>
      <c r="AG31" s="256"/>
      <c r="AH31" s="255"/>
      <c r="AI31" s="256"/>
      <c r="AJ31" s="255"/>
      <c r="AK31" s="256"/>
      <c r="AL31" s="254"/>
      <c r="AM31" s="303" t="s">
        <v>526</v>
      </c>
      <c r="AN31" s="73"/>
      <c r="AS31" s="354">
        <v>0</v>
      </c>
      <c r="AT31" s="290"/>
    </row>
    <row r="32" spans="1:46" s="19" customFormat="1" ht="43.5" hidden="1" customHeight="1">
      <c r="A32" s="75"/>
      <c r="B32" s="191" t="s">
        <v>108</v>
      </c>
      <c r="C32" s="66" t="s">
        <v>526</v>
      </c>
      <c r="D32" s="55" t="s">
        <v>526</v>
      </c>
      <c r="E32" s="74" t="s">
        <v>526</v>
      </c>
      <c r="F32" s="56" t="s">
        <v>526</v>
      </c>
      <c r="G32" s="255"/>
      <c r="H32" s="256"/>
      <c r="I32" s="255"/>
      <c r="J32" s="257"/>
      <c r="K32" s="255"/>
      <c r="L32" s="257"/>
      <c r="M32" s="255"/>
      <c r="N32" s="257"/>
      <c r="O32" s="255"/>
      <c r="P32" s="257"/>
      <c r="Q32" s="255"/>
      <c r="R32" s="257"/>
      <c r="S32" s="255"/>
      <c r="T32" s="257"/>
      <c r="U32" s="259"/>
      <c r="V32" s="258"/>
      <c r="W32" s="259"/>
      <c r="X32" s="258"/>
      <c r="Y32" s="259"/>
      <c r="Z32" s="255"/>
      <c r="AA32" s="256"/>
      <c r="AB32" s="255"/>
      <c r="AC32" s="256"/>
      <c r="AD32" s="255"/>
      <c r="AE32" s="256"/>
      <c r="AF32" s="255"/>
      <c r="AG32" s="256"/>
      <c r="AH32" s="255"/>
      <c r="AI32" s="256"/>
      <c r="AJ32" s="255"/>
      <c r="AK32" s="256"/>
      <c r="AL32" s="254"/>
      <c r="AM32" s="303" t="s">
        <v>526</v>
      </c>
      <c r="AN32" s="73"/>
      <c r="AS32" s="354">
        <v>0</v>
      </c>
      <c r="AT32" s="290"/>
    </row>
    <row r="33" spans="1:46" ht="15" customHeight="1">
      <c r="E33" s="52"/>
    </row>
    <row r="34" spans="1:46" s="80" customFormat="1">
      <c r="A34" s="76" t="s">
        <v>21</v>
      </c>
      <c r="B34" s="76"/>
      <c r="C34" s="76"/>
      <c r="D34" s="77"/>
      <c r="E34" s="78"/>
      <c r="F34" s="79" t="s">
        <v>0</v>
      </c>
      <c r="H34" s="80" t="s">
        <v>1</v>
      </c>
      <c r="K34" s="80" t="s">
        <v>2</v>
      </c>
      <c r="AL34" s="81" t="s">
        <v>3</v>
      </c>
      <c r="AM34" s="79"/>
      <c r="AN34" s="79"/>
      <c r="AS34" s="294"/>
      <c r="AT34" s="290"/>
    </row>
    <row r="35" spans="1:46">
      <c r="E35" s="52"/>
    </row>
    <row r="36" spans="1:46">
      <c r="E36" s="52"/>
    </row>
    <row r="37" spans="1:46">
      <c r="E37" s="52"/>
    </row>
    <row r="113" spans="45:46" ht="22.5" customHeight="1">
      <c r="AS113" s="295"/>
      <c r="AT113" s="291"/>
    </row>
    <row r="114" spans="45:46" ht="22.5" customHeight="1">
      <c r="AS114" s="295"/>
      <c r="AT114" s="291"/>
    </row>
    <row r="115" spans="45:46" ht="22.5" customHeight="1">
      <c r="AS115" s="295"/>
      <c r="AT115" s="291"/>
    </row>
    <row r="116" spans="45:46" ht="22.5" customHeight="1">
      <c r="AS116" s="295"/>
      <c r="AT116" s="291"/>
    </row>
    <row r="117" spans="45:46" ht="22.5" customHeight="1">
      <c r="AS117" s="295"/>
      <c r="AT117" s="291"/>
    </row>
    <row r="118" spans="45:46" ht="22.5" customHeight="1">
      <c r="AS118" s="295"/>
      <c r="AT118" s="291"/>
    </row>
    <row r="119" spans="45:46" ht="22.5" customHeight="1">
      <c r="AS119" s="295"/>
      <c r="AT119" s="291"/>
    </row>
    <row r="120" spans="45:46" ht="22.5" customHeight="1">
      <c r="AS120" s="295"/>
      <c r="AT120" s="291"/>
    </row>
    <row r="121" spans="45:46" ht="22.5" customHeight="1">
      <c r="AS121" s="295"/>
      <c r="AT121" s="291"/>
    </row>
    <row r="122" spans="45:46" ht="22.5" customHeight="1">
      <c r="AS122" s="295"/>
      <c r="AT122" s="291"/>
    </row>
    <row r="123" spans="45:46" ht="22.5" customHeight="1">
      <c r="AS123" s="295"/>
      <c r="AT123" s="291"/>
    </row>
    <row r="124" spans="45:46" ht="22.5" customHeight="1">
      <c r="AS124" s="295"/>
      <c r="AT124" s="291"/>
    </row>
    <row r="125" spans="45:46" ht="22.5" customHeight="1">
      <c r="AS125" s="295"/>
      <c r="AT125" s="291"/>
    </row>
    <row r="126" spans="45:46" ht="22.5" customHeight="1">
      <c r="AS126" s="295"/>
      <c r="AT126" s="291"/>
    </row>
    <row r="127" spans="45:46" ht="22.5" customHeight="1">
      <c r="AS127" s="295"/>
      <c r="AT127" s="291"/>
    </row>
    <row r="128" spans="45:46" ht="22.5" customHeight="1">
      <c r="AS128" s="295"/>
      <c r="AT128" s="291"/>
    </row>
    <row r="129" spans="45:46" ht="22.5" customHeight="1">
      <c r="AS129" s="295"/>
      <c r="AT129" s="291"/>
    </row>
    <row r="130" spans="45:46" ht="22.5" customHeight="1">
      <c r="AS130" s="295"/>
      <c r="AT130" s="291"/>
    </row>
    <row r="131" spans="45:46" ht="22.5" customHeight="1">
      <c r="AS131" s="295"/>
      <c r="AT131" s="291"/>
    </row>
    <row r="132" spans="45:46" ht="22.5" customHeight="1">
      <c r="AS132" s="295"/>
      <c r="AT132" s="291"/>
    </row>
    <row r="133" spans="45:46" ht="22.5" customHeight="1">
      <c r="AS133" s="295"/>
      <c r="AT133" s="291"/>
    </row>
    <row r="134" spans="45:46" ht="22.5" customHeight="1">
      <c r="AS134" s="295"/>
      <c r="AT134" s="291"/>
    </row>
    <row r="135" spans="45:46" ht="22.5" customHeight="1">
      <c r="AS135" s="295"/>
      <c r="AT135" s="291"/>
    </row>
    <row r="136" spans="45:46" ht="22.5" customHeight="1">
      <c r="AS136" s="295"/>
      <c r="AT136" s="291"/>
    </row>
    <row r="137" spans="45:46" ht="22.5" customHeight="1">
      <c r="AS137" s="295"/>
      <c r="AT137" s="291"/>
    </row>
    <row r="140" spans="45:46">
      <c r="AS140" s="292"/>
      <c r="AT140" s="288"/>
    </row>
    <row r="141" spans="45:46" ht="22.5" customHeight="1">
      <c r="AS141" s="293"/>
      <c r="AT141" s="289"/>
    </row>
    <row r="142" spans="45:46" ht="22.5" customHeight="1">
      <c r="AS142" s="293"/>
      <c r="AT142" s="289"/>
    </row>
    <row r="143" spans="45:46">
      <c r="AS143" s="292"/>
      <c r="AT143" s="288"/>
    </row>
    <row r="144" spans="45:46">
      <c r="AS144" s="292"/>
      <c r="AT144" s="288"/>
    </row>
  </sheetData>
  <sortState ref="B8:AN28">
    <sortCondition ref="AN8:AN28"/>
  </sortState>
  <customSheetViews>
    <customSheetView guid="{EC999A80-859B-4475-B63F-D6CE8B953956}" scale="55" showPageBreaks="1" printArea="1" hiddenColumns="1" view="pageBreakPreview" topLeftCell="F7">
      <selection activeCell="M9" sqref="M9"/>
      <pageMargins left="0.27" right="0.15748031496062992" top="0.55118110236220474" bottom="0.27559055118110237" header="0.19685039370078741" footer="0.19685039370078741"/>
      <printOptions horizontalCentered="1"/>
      <pageSetup paperSize="9" scale="34" orientation="landscape" r:id="rId1"/>
      <headerFooter scaleWithDoc="0" alignWithMargins="0"/>
    </customSheetView>
  </customSheetViews>
  <mergeCells count="24">
    <mergeCell ref="D6:D7"/>
    <mergeCell ref="M3:N3"/>
    <mergeCell ref="F6:F7"/>
    <mergeCell ref="U3:V3"/>
    <mergeCell ref="W3:AN3"/>
    <mergeCell ref="U4:V4"/>
    <mergeCell ref="P3:S3"/>
    <mergeCell ref="M4:S4"/>
    <mergeCell ref="A6:A7"/>
    <mergeCell ref="A1:AN1"/>
    <mergeCell ref="A2:AN2"/>
    <mergeCell ref="A3:D3"/>
    <mergeCell ref="E3:F3"/>
    <mergeCell ref="AL6:AL7"/>
    <mergeCell ref="AM6:AM7"/>
    <mergeCell ref="AN6:AN7"/>
    <mergeCell ref="E4:F4"/>
    <mergeCell ref="AL5:AN5"/>
    <mergeCell ref="C6:C7"/>
    <mergeCell ref="E6:E7"/>
    <mergeCell ref="A4:D4"/>
    <mergeCell ref="W4:AN4"/>
    <mergeCell ref="G6:AF6"/>
    <mergeCell ref="B6:B7"/>
  </mergeCells>
  <conditionalFormatting sqref="F1:F1048576">
    <cfRule type="containsText" dxfId="133" priority="3" stopIfTrue="1" operator="containsText" text="FERDİ">
      <formula>NOT(ISERROR(SEARCH("FERDİ",F1)))</formula>
    </cfRule>
  </conditionalFormatting>
  <conditionalFormatting sqref="E1:E1048576">
    <cfRule type="containsText" dxfId="132" priority="1" operator="containsText" text="(F)">
      <formula>NOT(ISERROR(SEARCH("(F)",E1)))</formula>
    </cfRule>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4" orientation="landscape" r:id="rId2"/>
  <headerFooter scaleWithDoc="0" alignWithMargins="0"/>
  <drawing r:id="rId3"/>
  <legacyDrawing r:id="rId4"/>
</worksheet>
</file>

<file path=xl/worksheets/sheet7.xml><?xml version="1.0" encoding="utf-8"?>
<worksheet xmlns="http://schemas.openxmlformats.org/spreadsheetml/2006/main" xmlns:r="http://schemas.openxmlformats.org/officeDocument/2006/relationships">
  <sheetPr codeName="Sayfa7">
    <tabColor rgb="FFFFC000"/>
  </sheetPr>
  <dimension ref="A1:Z1493"/>
  <sheetViews>
    <sheetView view="pageBreakPreview" topLeftCell="A28" zoomScale="106" zoomScaleSheetLayoutView="106" workbookViewId="0">
      <selection activeCell="I11" sqref="I11"/>
    </sheetView>
  </sheetViews>
  <sheetFormatPr defaultRowHeight="12.75"/>
  <cols>
    <col min="1" max="1" width="6" style="95" customWidth="1"/>
    <col min="2" max="2" width="15.5703125" style="95" hidden="1" customWidth="1"/>
    <col min="3" max="3" width="7" style="95" customWidth="1"/>
    <col min="4" max="4" width="13.5703125" style="96" customWidth="1"/>
    <col min="5" max="5" width="15.85546875" style="95" bestFit="1" customWidth="1"/>
    <col min="6" max="6" width="31.28515625" style="3" customWidth="1"/>
    <col min="7" max="9" width="10.85546875" style="3" customWidth="1"/>
    <col min="10" max="10" width="10.7109375" style="3" customWidth="1"/>
    <col min="11" max="11" width="9.140625" style="97" customWidth="1"/>
    <col min="12" max="12" width="12.28515625" style="95" customWidth="1"/>
    <col min="13" max="13" width="10.140625" style="3" customWidth="1"/>
    <col min="14" max="15" width="9.140625" style="3"/>
    <col min="16" max="16" width="6" style="297" bestFit="1" customWidth="1"/>
    <col min="17" max="17" width="5.5703125" style="296" bestFit="1" customWidth="1"/>
    <col min="18" max="25" width="9.140625" style="3"/>
    <col min="26" max="26" width="5.28515625" style="3" bestFit="1" customWidth="1"/>
    <col min="27" max="16384" width="9.140625" style="3"/>
  </cols>
  <sheetData>
    <row r="1" spans="1:26" ht="48.75" customHeight="1">
      <c r="A1" s="555" t="s">
        <v>115</v>
      </c>
      <c r="B1" s="555"/>
      <c r="C1" s="555"/>
      <c r="D1" s="555"/>
      <c r="E1" s="555"/>
      <c r="F1" s="555"/>
      <c r="G1" s="555"/>
      <c r="H1" s="555"/>
      <c r="I1" s="555"/>
      <c r="J1" s="555"/>
      <c r="K1" s="555"/>
      <c r="L1" s="555"/>
      <c r="M1" s="555"/>
    </row>
    <row r="2" spans="1:26" ht="25.5" customHeight="1">
      <c r="A2" s="556" t="s">
        <v>512</v>
      </c>
      <c r="B2" s="556"/>
      <c r="C2" s="556"/>
      <c r="D2" s="556"/>
      <c r="E2" s="556"/>
      <c r="F2" s="556"/>
      <c r="G2" s="556"/>
      <c r="H2" s="556"/>
      <c r="I2" s="556"/>
      <c r="J2" s="556"/>
      <c r="K2" s="556"/>
      <c r="L2" s="556"/>
      <c r="M2" s="556"/>
    </row>
    <row r="3" spans="1:26" s="4" customFormat="1" ht="27" customHeight="1">
      <c r="A3" s="563" t="s">
        <v>66</v>
      </c>
      <c r="B3" s="563"/>
      <c r="C3" s="563"/>
      <c r="D3" s="564" t="s">
        <v>117</v>
      </c>
      <c r="E3" s="564"/>
      <c r="F3" s="205"/>
      <c r="G3" s="560"/>
      <c r="H3" s="560"/>
      <c r="I3" s="208"/>
      <c r="J3" s="310"/>
      <c r="K3" s="310"/>
      <c r="L3" s="310"/>
      <c r="M3" s="310"/>
      <c r="P3" s="297"/>
      <c r="Q3" s="296"/>
    </row>
    <row r="4" spans="1:26" s="4" customFormat="1" ht="17.25" customHeight="1">
      <c r="A4" s="558" t="s">
        <v>67</v>
      </c>
      <c r="B4" s="558"/>
      <c r="C4" s="558"/>
      <c r="D4" s="561" t="s">
        <v>265</v>
      </c>
      <c r="E4" s="561"/>
      <c r="F4" s="565" t="s">
        <v>508</v>
      </c>
      <c r="G4" s="565"/>
      <c r="H4" s="565"/>
      <c r="I4" s="210" t="s">
        <v>65</v>
      </c>
      <c r="J4" s="559" t="s">
        <v>509</v>
      </c>
      <c r="K4" s="559"/>
      <c r="L4" s="559"/>
      <c r="M4" s="216"/>
      <c r="P4" s="297"/>
      <c r="Q4" s="296"/>
    </row>
    <row r="5" spans="1:26" ht="15" customHeight="1">
      <c r="A5" s="5"/>
      <c r="B5" s="5"/>
      <c r="C5" s="5"/>
      <c r="D5" s="9"/>
      <c r="E5" s="6"/>
      <c r="F5" s="7"/>
      <c r="G5" s="8"/>
      <c r="H5" s="8"/>
      <c r="I5" s="8"/>
      <c r="J5" s="8"/>
      <c r="K5" s="568">
        <v>41790.746664467595</v>
      </c>
      <c r="L5" s="568"/>
    </row>
    <row r="6" spans="1:26" ht="15.75">
      <c r="A6" s="557" t="s">
        <v>6</v>
      </c>
      <c r="B6" s="557"/>
      <c r="C6" s="562" t="s">
        <v>50</v>
      </c>
      <c r="D6" s="562" t="s">
        <v>69</v>
      </c>
      <c r="E6" s="557" t="s">
        <v>7</v>
      </c>
      <c r="F6" s="557" t="s">
        <v>155</v>
      </c>
      <c r="G6" s="569" t="s">
        <v>323</v>
      </c>
      <c r="H6" s="569"/>
      <c r="I6" s="569"/>
      <c r="J6" s="569"/>
      <c r="K6" s="554" t="s">
        <v>8</v>
      </c>
      <c r="L6" s="554" t="s">
        <v>114</v>
      </c>
      <c r="M6" s="554" t="s">
        <v>9</v>
      </c>
    </row>
    <row r="7" spans="1:26" ht="21" customHeight="1">
      <c r="A7" s="557"/>
      <c r="B7" s="557"/>
      <c r="C7" s="562"/>
      <c r="D7" s="562"/>
      <c r="E7" s="557"/>
      <c r="F7" s="557"/>
      <c r="G7" s="204">
        <v>1</v>
      </c>
      <c r="H7" s="204">
        <v>2</v>
      </c>
      <c r="I7" s="204">
        <v>3</v>
      </c>
      <c r="J7" s="204">
        <v>4</v>
      </c>
      <c r="K7" s="554"/>
      <c r="L7" s="554"/>
      <c r="M7" s="554"/>
    </row>
    <row r="8" spans="1:26" s="89" customFormat="1" ht="45.75" customHeight="1">
      <c r="A8" s="100">
        <v>1</v>
      </c>
      <c r="B8" s="101" t="s">
        <v>203</v>
      </c>
      <c r="C8" s="86">
        <v>59</v>
      </c>
      <c r="D8" s="87" t="s">
        <v>416</v>
      </c>
      <c r="E8" s="227" t="s">
        <v>417</v>
      </c>
      <c r="F8" s="227" t="s">
        <v>418</v>
      </c>
      <c r="G8" s="192" t="s">
        <v>529</v>
      </c>
      <c r="H8" s="192">
        <v>6429</v>
      </c>
      <c r="I8" s="192">
        <v>6645</v>
      </c>
      <c r="J8" s="248">
        <v>6071</v>
      </c>
      <c r="K8" s="331">
        <v>6645</v>
      </c>
      <c r="L8" s="414">
        <v>64</v>
      </c>
      <c r="M8" s="309"/>
      <c r="P8" s="297"/>
      <c r="Q8" s="296"/>
      <c r="Z8" s="353">
        <v>6645</v>
      </c>
    </row>
    <row r="9" spans="1:26" s="89" customFormat="1" ht="45.75" customHeight="1">
      <c r="A9" s="100">
        <v>2</v>
      </c>
      <c r="B9" s="101" t="s">
        <v>207</v>
      </c>
      <c r="C9" s="86">
        <v>28</v>
      </c>
      <c r="D9" s="87">
        <v>37268</v>
      </c>
      <c r="E9" s="227" t="s">
        <v>376</v>
      </c>
      <c r="F9" s="227" t="s">
        <v>373</v>
      </c>
      <c r="G9" s="192">
        <v>6614</v>
      </c>
      <c r="H9" s="192">
        <v>6442</v>
      </c>
      <c r="I9" s="192">
        <v>6542</v>
      </c>
      <c r="J9" s="248">
        <v>6481</v>
      </c>
      <c r="K9" s="331">
        <v>6614</v>
      </c>
      <c r="L9" s="414">
        <v>63</v>
      </c>
      <c r="M9" s="309"/>
      <c r="P9" s="297"/>
      <c r="Q9" s="296"/>
      <c r="Z9" s="353">
        <v>6614</v>
      </c>
    </row>
    <row r="10" spans="1:26" s="89" customFormat="1" ht="45.75" customHeight="1">
      <c r="A10" s="100">
        <v>3</v>
      </c>
      <c r="B10" s="101" t="s">
        <v>212</v>
      </c>
      <c r="C10" s="86">
        <v>34</v>
      </c>
      <c r="D10" s="87" t="s">
        <v>384</v>
      </c>
      <c r="E10" s="227" t="s">
        <v>385</v>
      </c>
      <c r="F10" s="227" t="s">
        <v>381</v>
      </c>
      <c r="G10" s="192">
        <v>6074</v>
      </c>
      <c r="H10" s="192">
        <v>6587</v>
      </c>
      <c r="I10" s="192">
        <v>6367</v>
      </c>
      <c r="J10" s="248">
        <v>6507</v>
      </c>
      <c r="K10" s="331">
        <v>6587</v>
      </c>
      <c r="L10" s="414">
        <v>63</v>
      </c>
      <c r="M10" s="309"/>
      <c r="P10" s="297"/>
      <c r="Q10" s="296"/>
      <c r="Z10" s="353">
        <v>6587</v>
      </c>
    </row>
    <row r="11" spans="1:26" s="89" customFormat="1" ht="45.75" customHeight="1">
      <c r="A11" s="100">
        <v>4</v>
      </c>
      <c r="B11" s="101" t="s">
        <v>211</v>
      </c>
      <c r="C11" s="86">
        <v>47</v>
      </c>
      <c r="D11" s="87">
        <v>37468</v>
      </c>
      <c r="E11" s="227" t="s">
        <v>404</v>
      </c>
      <c r="F11" s="227" t="s">
        <v>405</v>
      </c>
      <c r="G11" s="192">
        <v>6248</v>
      </c>
      <c r="H11" s="192">
        <v>6373</v>
      </c>
      <c r="I11" s="192">
        <v>6333</v>
      </c>
      <c r="J11" s="248">
        <v>6107</v>
      </c>
      <c r="K11" s="331">
        <v>6373</v>
      </c>
      <c r="L11" s="414">
        <v>59</v>
      </c>
      <c r="M11" s="309"/>
      <c r="P11" s="297"/>
      <c r="Q11" s="296"/>
      <c r="Z11" s="353">
        <v>6373</v>
      </c>
    </row>
    <row r="12" spans="1:26" s="89" customFormat="1" ht="45.75" customHeight="1">
      <c r="A12" s="100">
        <v>5</v>
      </c>
      <c r="B12" s="101" t="s">
        <v>216</v>
      </c>
      <c r="C12" s="86">
        <v>210</v>
      </c>
      <c r="D12" s="87">
        <v>37257</v>
      </c>
      <c r="E12" s="227" t="s">
        <v>519</v>
      </c>
      <c r="F12" s="227" t="s">
        <v>520</v>
      </c>
      <c r="G12" s="192">
        <v>6371</v>
      </c>
      <c r="H12" s="192">
        <v>5872</v>
      </c>
      <c r="I12" s="192">
        <v>5868</v>
      </c>
      <c r="J12" s="248">
        <v>6297</v>
      </c>
      <c r="K12" s="331">
        <v>6371</v>
      </c>
      <c r="L12" s="414"/>
      <c r="M12" s="309"/>
      <c r="P12" s="297"/>
      <c r="Q12" s="296"/>
      <c r="Z12" s="353">
        <v>6371</v>
      </c>
    </row>
    <row r="13" spans="1:26" s="89" customFormat="1" ht="45.75" customHeight="1">
      <c r="A13" s="100">
        <v>6</v>
      </c>
      <c r="B13" s="101" t="s">
        <v>215</v>
      </c>
      <c r="C13" s="86">
        <v>211</v>
      </c>
      <c r="D13" s="87">
        <v>37257</v>
      </c>
      <c r="E13" s="227" t="s">
        <v>515</v>
      </c>
      <c r="F13" s="227" t="s">
        <v>516</v>
      </c>
      <c r="G13" s="192">
        <v>6199</v>
      </c>
      <c r="H13" s="192">
        <v>5651</v>
      </c>
      <c r="I13" s="192">
        <v>5574</v>
      </c>
      <c r="J13" s="248">
        <v>5510</v>
      </c>
      <c r="K13" s="331">
        <v>6199</v>
      </c>
      <c r="L13" s="414"/>
      <c r="M13" s="309"/>
      <c r="P13" s="297"/>
      <c r="Q13" s="296"/>
      <c r="Z13" s="353">
        <v>6199</v>
      </c>
    </row>
    <row r="14" spans="1:26" s="89" customFormat="1" ht="45.75" customHeight="1">
      <c r="A14" s="100">
        <v>7</v>
      </c>
      <c r="B14" s="101" t="s">
        <v>206</v>
      </c>
      <c r="C14" s="86">
        <v>23</v>
      </c>
      <c r="D14" s="87">
        <v>37257</v>
      </c>
      <c r="E14" s="227" t="s">
        <v>370</v>
      </c>
      <c r="F14" s="227" t="s">
        <v>368</v>
      </c>
      <c r="G14" s="192">
        <v>5483</v>
      </c>
      <c r="H14" s="192">
        <v>5975</v>
      </c>
      <c r="I14" s="192">
        <v>5427</v>
      </c>
      <c r="J14" s="248">
        <v>5585</v>
      </c>
      <c r="K14" s="331">
        <v>5975</v>
      </c>
      <c r="L14" s="414">
        <v>52</v>
      </c>
      <c r="M14" s="309"/>
      <c r="P14" s="297"/>
      <c r="Q14" s="296"/>
      <c r="Z14" s="353">
        <v>5975</v>
      </c>
    </row>
    <row r="15" spans="1:26" s="89" customFormat="1" ht="45.75" customHeight="1">
      <c r="A15" s="100">
        <v>8</v>
      </c>
      <c r="B15" s="101" t="s">
        <v>210</v>
      </c>
      <c r="C15" s="86">
        <v>69</v>
      </c>
      <c r="D15" s="87">
        <v>37440</v>
      </c>
      <c r="E15" s="227" t="s">
        <v>438</v>
      </c>
      <c r="F15" s="227" t="s">
        <v>434</v>
      </c>
      <c r="G15" s="192">
        <v>5047</v>
      </c>
      <c r="H15" s="192">
        <v>4957</v>
      </c>
      <c r="I15" s="192">
        <v>5612</v>
      </c>
      <c r="J15" s="248">
        <v>5132</v>
      </c>
      <c r="K15" s="331">
        <v>5612</v>
      </c>
      <c r="L15" s="414">
        <v>47</v>
      </c>
      <c r="M15" s="309"/>
      <c r="P15" s="297"/>
      <c r="Q15" s="296"/>
      <c r="Z15" s="353">
        <v>5612</v>
      </c>
    </row>
    <row r="16" spans="1:26" s="89" customFormat="1" ht="45.75" customHeight="1">
      <c r="A16" s="100">
        <v>9</v>
      </c>
      <c r="B16" s="101" t="s">
        <v>201</v>
      </c>
      <c r="C16" s="86">
        <v>80</v>
      </c>
      <c r="D16" s="87" t="s">
        <v>447</v>
      </c>
      <c r="E16" s="227" t="s">
        <v>448</v>
      </c>
      <c r="F16" s="227" t="s">
        <v>514</v>
      </c>
      <c r="G16" s="192">
        <v>5324</v>
      </c>
      <c r="H16" s="192">
        <v>4855</v>
      </c>
      <c r="I16" s="192">
        <v>5366</v>
      </c>
      <c r="J16" s="248">
        <v>5535</v>
      </c>
      <c r="K16" s="331">
        <v>5535</v>
      </c>
      <c r="L16" s="414">
        <v>46</v>
      </c>
      <c r="M16" s="309"/>
      <c r="P16" s="297"/>
      <c r="Q16" s="296"/>
      <c r="Z16" s="353">
        <v>5535</v>
      </c>
    </row>
    <row r="17" spans="1:26" s="89" customFormat="1" ht="45.75" customHeight="1">
      <c r="A17" s="100">
        <v>10</v>
      </c>
      <c r="B17" s="101" t="s">
        <v>208</v>
      </c>
      <c r="C17" s="86">
        <v>5</v>
      </c>
      <c r="D17" s="87">
        <v>0</v>
      </c>
      <c r="E17" s="227" t="s">
        <v>346</v>
      </c>
      <c r="F17" s="227" t="s">
        <v>343</v>
      </c>
      <c r="G17" s="192">
        <v>4721</v>
      </c>
      <c r="H17" s="192">
        <v>5430</v>
      </c>
      <c r="I17" s="192">
        <v>5069</v>
      </c>
      <c r="J17" s="248">
        <v>4849</v>
      </c>
      <c r="K17" s="331">
        <v>5430</v>
      </c>
      <c r="L17" s="414">
        <v>44</v>
      </c>
      <c r="M17" s="309"/>
      <c r="P17" s="297"/>
      <c r="Q17" s="296"/>
      <c r="Z17" s="353">
        <v>5430</v>
      </c>
    </row>
    <row r="18" spans="1:26" s="89" customFormat="1" ht="45.75" customHeight="1">
      <c r="A18" s="100">
        <v>11</v>
      </c>
      <c r="B18" s="101" t="s">
        <v>202</v>
      </c>
      <c r="C18" s="86">
        <v>63</v>
      </c>
      <c r="D18" s="87">
        <v>37678</v>
      </c>
      <c r="E18" s="227" t="s">
        <v>432</v>
      </c>
      <c r="F18" s="227" t="s">
        <v>429</v>
      </c>
      <c r="G18" s="192">
        <v>5384</v>
      </c>
      <c r="H18" s="192">
        <v>5054</v>
      </c>
      <c r="I18" s="192">
        <v>5251</v>
      </c>
      <c r="J18" s="248">
        <v>4893</v>
      </c>
      <c r="K18" s="331">
        <v>5384</v>
      </c>
      <c r="L18" s="414">
        <v>44</v>
      </c>
      <c r="M18" s="309"/>
      <c r="P18" s="297"/>
      <c r="Q18" s="296"/>
      <c r="Z18" s="353">
        <v>5384</v>
      </c>
    </row>
    <row r="19" spans="1:26" s="89" customFormat="1" ht="45.75" customHeight="1">
      <c r="A19" s="100">
        <v>12</v>
      </c>
      <c r="B19" s="101" t="s">
        <v>200</v>
      </c>
      <c r="C19" s="86">
        <v>50</v>
      </c>
      <c r="D19" s="87">
        <v>37456</v>
      </c>
      <c r="E19" s="227" t="s">
        <v>413</v>
      </c>
      <c r="F19" s="227" t="s">
        <v>410</v>
      </c>
      <c r="G19" s="192">
        <v>4406</v>
      </c>
      <c r="H19" s="192">
        <v>5347</v>
      </c>
      <c r="I19" s="192">
        <v>5173</v>
      </c>
      <c r="J19" s="248">
        <v>4767</v>
      </c>
      <c r="K19" s="331">
        <v>5347</v>
      </c>
      <c r="L19" s="414">
        <v>43</v>
      </c>
      <c r="M19" s="309"/>
      <c r="P19" s="297"/>
      <c r="Q19" s="296"/>
      <c r="Z19" s="353">
        <v>5347</v>
      </c>
    </row>
    <row r="20" spans="1:26" s="89" customFormat="1" ht="45.75" customHeight="1">
      <c r="A20" s="100">
        <v>13</v>
      </c>
      <c r="B20" s="101" t="s">
        <v>209</v>
      </c>
      <c r="C20" s="86">
        <v>43</v>
      </c>
      <c r="D20" s="87" t="s">
        <v>400</v>
      </c>
      <c r="E20" s="227" t="s">
        <v>401</v>
      </c>
      <c r="F20" s="227" t="s">
        <v>397</v>
      </c>
      <c r="G20" s="192" t="s">
        <v>529</v>
      </c>
      <c r="H20" s="192">
        <v>5121</v>
      </c>
      <c r="I20" s="192">
        <v>5135</v>
      </c>
      <c r="J20" s="248">
        <v>4932</v>
      </c>
      <c r="K20" s="331">
        <v>5135</v>
      </c>
      <c r="L20" s="414">
        <v>40</v>
      </c>
      <c r="M20" s="309"/>
      <c r="P20" s="297"/>
      <c r="Q20" s="296"/>
      <c r="Z20" s="353">
        <v>5135</v>
      </c>
    </row>
    <row r="21" spans="1:26" s="89" customFormat="1" ht="45.75" customHeight="1">
      <c r="A21" s="100">
        <v>14</v>
      </c>
      <c r="B21" s="101" t="s">
        <v>205</v>
      </c>
      <c r="C21" s="86">
        <v>6</v>
      </c>
      <c r="D21" s="87">
        <v>37491</v>
      </c>
      <c r="E21" s="227" t="s">
        <v>352</v>
      </c>
      <c r="F21" s="227" t="s">
        <v>349</v>
      </c>
      <c r="G21" s="192" t="s">
        <v>529</v>
      </c>
      <c r="H21" s="192">
        <v>4861</v>
      </c>
      <c r="I21" s="192">
        <v>4897</v>
      </c>
      <c r="J21" s="248">
        <v>4937</v>
      </c>
      <c r="K21" s="331">
        <v>4937</v>
      </c>
      <c r="L21" s="414">
        <v>37</v>
      </c>
      <c r="M21" s="309"/>
      <c r="P21" s="297"/>
      <c r="Q21" s="296"/>
      <c r="Z21" s="353">
        <v>4937</v>
      </c>
    </row>
    <row r="22" spans="1:26" s="89" customFormat="1" ht="45.75" customHeight="1">
      <c r="A22" s="100">
        <v>15</v>
      </c>
      <c r="B22" s="101" t="s">
        <v>197</v>
      </c>
      <c r="C22" s="86">
        <v>38</v>
      </c>
      <c r="D22" s="87">
        <v>37848</v>
      </c>
      <c r="E22" s="227" t="s">
        <v>393</v>
      </c>
      <c r="F22" s="227" t="s">
        <v>391</v>
      </c>
      <c r="G22" s="192">
        <v>4266</v>
      </c>
      <c r="H22" s="192">
        <v>4431</v>
      </c>
      <c r="I22" s="192">
        <v>4480</v>
      </c>
      <c r="J22" s="248">
        <v>4175</v>
      </c>
      <c r="K22" s="331">
        <v>4480</v>
      </c>
      <c r="L22" s="414">
        <v>31</v>
      </c>
      <c r="M22" s="309"/>
      <c r="P22" s="297"/>
      <c r="Q22" s="296"/>
      <c r="Z22" s="353">
        <v>4480</v>
      </c>
    </row>
    <row r="23" spans="1:26" s="89" customFormat="1" ht="45.75" customHeight="1">
      <c r="A23" s="100">
        <v>16</v>
      </c>
      <c r="B23" s="101" t="s">
        <v>198</v>
      </c>
      <c r="C23" s="86">
        <v>75</v>
      </c>
      <c r="D23" s="87">
        <v>37457</v>
      </c>
      <c r="E23" s="227" t="s">
        <v>443</v>
      </c>
      <c r="F23" s="227" t="s">
        <v>441</v>
      </c>
      <c r="G23" s="192" t="s">
        <v>527</v>
      </c>
      <c r="H23" s="192">
        <v>4013</v>
      </c>
      <c r="I23" s="192">
        <v>4347</v>
      </c>
      <c r="J23" s="248">
        <v>3827</v>
      </c>
      <c r="K23" s="331">
        <v>4347</v>
      </c>
      <c r="L23" s="414">
        <v>29</v>
      </c>
      <c r="M23" s="309"/>
      <c r="P23" s="297"/>
      <c r="Q23" s="296"/>
      <c r="Z23" s="353">
        <v>4347</v>
      </c>
    </row>
    <row r="24" spans="1:26" s="89" customFormat="1" ht="45.75" customHeight="1">
      <c r="A24" s="100">
        <v>17</v>
      </c>
      <c r="B24" s="101" t="s">
        <v>199</v>
      </c>
      <c r="C24" s="86">
        <v>16</v>
      </c>
      <c r="D24" s="87">
        <v>37448</v>
      </c>
      <c r="E24" s="227" t="s">
        <v>361</v>
      </c>
      <c r="F24" s="227" t="s">
        <v>362</v>
      </c>
      <c r="G24" s="192">
        <v>4077</v>
      </c>
      <c r="H24" s="192">
        <v>3562</v>
      </c>
      <c r="I24" s="192">
        <v>3844</v>
      </c>
      <c r="J24" s="248">
        <v>3961</v>
      </c>
      <c r="K24" s="331">
        <v>4077</v>
      </c>
      <c r="L24" s="414">
        <v>26</v>
      </c>
      <c r="M24" s="309"/>
      <c r="P24" s="297"/>
      <c r="Q24" s="296"/>
      <c r="Z24" s="353">
        <v>4077</v>
      </c>
    </row>
    <row r="25" spans="1:26" s="89" customFormat="1" ht="45.75" customHeight="1">
      <c r="A25" s="100" t="s">
        <v>527</v>
      </c>
      <c r="B25" s="101" t="s">
        <v>204</v>
      </c>
      <c r="C25" s="86">
        <v>14</v>
      </c>
      <c r="D25" s="87">
        <v>37463</v>
      </c>
      <c r="E25" s="227" t="s">
        <v>358</v>
      </c>
      <c r="F25" s="227" t="s">
        <v>356</v>
      </c>
      <c r="G25" s="192"/>
      <c r="H25" s="192"/>
      <c r="I25" s="192"/>
      <c r="J25" s="248"/>
      <c r="K25" s="331" t="s">
        <v>325</v>
      </c>
      <c r="L25" s="414">
        <v>0</v>
      </c>
      <c r="M25" s="309"/>
      <c r="P25" s="297"/>
      <c r="Q25" s="296"/>
      <c r="Z25" s="353">
        <v>37</v>
      </c>
    </row>
    <row r="26" spans="1:26" s="89" customFormat="1" ht="45.75" customHeight="1">
      <c r="A26" s="100" t="s">
        <v>527</v>
      </c>
      <c r="B26" s="101" t="s">
        <v>213</v>
      </c>
      <c r="C26" s="86">
        <v>213</v>
      </c>
      <c r="D26" s="87">
        <v>37647</v>
      </c>
      <c r="E26" s="227" t="s">
        <v>517</v>
      </c>
      <c r="F26" s="227" t="s">
        <v>518</v>
      </c>
      <c r="G26" s="192"/>
      <c r="H26" s="192"/>
      <c r="I26" s="192"/>
      <c r="J26" s="248"/>
      <c r="K26" s="331" t="s">
        <v>325</v>
      </c>
      <c r="L26" s="414"/>
      <c r="M26" s="309"/>
      <c r="P26" s="297"/>
      <c r="Q26" s="296"/>
      <c r="Z26" s="353">
        <v>37</v>
      </c>
    </row>
    <row r="27" spans="1:26" s="89" customFormat="1" ht="45.75" customHeight="1">
      <c r="A27" s="100" t="s">
        <v>527</v>
      </c>
      <c r="B27" s="101" t="s">
        <v>214</v>
      </c>
      <c r="C27" s="86">
        <v>212</v>
      </c>
      <c r="D27" s="87">
        <v>2112002</v>
      </c>
      <c r="E27" s="227" t="s">
        <v>521</v>
      </c>
      <c r="F27" s="227" t="s">
        <v>522</v>
      </c>
      <c r="G27" s="192"/>
      <c r="H27" s="192"/>
      <c r="I27" s="192"/>
      <c r="J27" s="248"/>
      <c r="K27" s="331" t="s">
        <v>325</v>
      </c>
      <c r="L27" s="414"/>
      <c r="M27" s="309"/>
      <c r="P27" s="297"/>
      <c r="Q27" s="296"/>
      <c r="Z27" s="353">
        <v>37</v>
      </c>
    </row>
    <row r="28" spans="1:26" s="89" customFormat="1" ht="45.75" customHeight="1">
      <c r="A28" s="100"/>
      <c r="B28" s="101" t="s">
        <v>217</v>
      </c>
      <c r="C28" s="86" t="s">
        <v>526</v>
      </c>
      <c r="D28" s="87" t="s">
        <v>526</v>
      </c>
      <c r="E28" s="227" t="s">
        <v>526</v>
      </c>
      <c r="F28" s="227" t="s">
        <v>526</v>
      </c>
      <c r="G28" s="192"/>
      <c r="H28" s="192"/>
      <c r="I28" s="192"/>
      <c r="J28" s="248"/>
      <c r="K28" s="331" t="s">
        <v>341</v>
      </c>
      <c r="L28" s="414" t="s">
        <v>341</v>
      </c>
      <c r="M28" s="309"/>
      <c r="P28" s="297"/>
      <c r="Q28" s="296"/>
      <c r="Z28" s="353">
        <v>0</v>
      </c>
    </row>
    <row r="29" spans="1:26" s="89" customFormat="1" ht="45.75" customHeight="1">
      <c r="A29" s="100"/>
      <c r="B29" s="101" t="s">
        <v>218</v>
      </c>
      <c r="C29" s="86" t="s">
        <v>526</v>
      </c>
      <c r="D29" s="87" t="s">
        <v>526</v>
      </c>
      <c r="E29" s="227" t="s">
        <v>526</v>
      </c>
      <c r="F29" s="227" t="s">
        <v>526</v>
      </c>
      <c r="G29" s="192"/>
      <c r="H29" s="192"/>
      <c r="I29" s="192"/>
      <c r="J29" s="248"/>
      <c r="K29" s="331" t="s">
        <v>341</v>
      </c>
      <c r="L29" s="414" t="s">
        <v>341</v>
      </c>
      <c r="M29" s="309"/>
      <c r="P29" s="297"/>
      <c r="Q29" s="296"/>
      <c r="Z29" s="353">
        <v>0</v>
      </c>
    </row>
    <row r="30" spans="1:26" s="89" customFormat="1" ht="24" hidden="1" customHeight="1">
      <c r="A30" s="100"/>
      <c r="B30" s="101" t="s">
        <v>219</v>
      </c>
      <c r="C30" s="86" t="s">
        <v>526</v>
      </c>
      <c r="D30" s="87" t="s">
        <v>526</v>
      </c>
      <c r="E30" s="227" t="s">
        <v>526</v>
      </c>
      <c r="F30" s="227" t="s">
        <v>526</v>
      </c>
      <c r="G30" s="192"/>
      <c r="H30" s="192"/>
      <c r="I30" s="192"/>
      <c r="J30" s="248"/>
      <c r="K30" s="331" t="s">
        <v>341</v>
      </c>
      <c r="L30" s="414" t="s">
        <v>341</v>
      </c>
      <c r="M30" s="309"/>
      <c r="P30" s="297"/>
      <c r="Q30" s="296"/>
      <c r="Z30" s="353">
        <v>0</v>
      </c>
    </row>
    <row r="31" spans="1:26" s="89" customFormat="1" ht="24" hidden="1" customHeight="1">
      <c r="A31" s="100"/>
      <c r="B31" s="101" t="s">
        <v>220</v>
      </c>
      <c r="C31" s="86" t="s">
        <v>526</v>
      </c>
      <c r="D31" s="87" t="s">
        <v>526</v>
      </c>
      <c r="E31" s="227" t="s">
        <v>526</v>
      </c>
      <c r="F31" s="227" t="s">
        <v>526</v>
      </c>
      <c r="G31" s="192"/>
      <c r="H31" s="192"/>
      <c r="I31" s="192"/>
      <c r="J31" s="248"/>
      <c r="K31" s="331" t="s">
        <v>341</v>
      </c>
      <c r="L31" s="414" t="s">
        <v>341</v>
      </c>
      <c r="M31" s="309"/>
      <c r="P31" s="297"/>
      <c r="Q31" s="296"/>
      <c r="Z31" s="353">
        <v>0</v>
      </c>
    </row>
    <row r="32" spans="1:26" s="89" customFormat="1" ht="24" hidden="1" customHeight="1">
      <c r="A32" s="100"/>
      <c r="B32" s="101" t="s">
        <v>221</v>
      </c>
      <c r="C32" s="86" t="s">
        <v>526</v>
      </c>
      <c r="D32" s="87" t="s">
        <v>526</v>
      </c>
      <c r="E32" s="227" t="s">
        <v>526</v>
      </c>
      <c r="F32" s="227" t="s">
        <v>526</v>
      </c>
      <c r="G32" s="192"/>
      <c r="H32" s="192"/>
      <c r="I32" s="192"/>
      <c r="J32" s="248"/>
      <c r="K32" s="331" t="s">
        <v>341</v>
      </c>
      <c r="L32" s="414" t="s">
        <v>341</v>
      </c>
      <c r="M32" s="309"/>
      <c r="P32" s="297"/>
      <c r="Q32" s="296"/>
      <c r="Z32" s="353">
        <v>0</v>
      </c>
    </row>
    <row r="33" spans="1:26" s="89" customFormat="1" ht="24" hidden="1" customHeight="1">
      <c r="A33" s="100"/>
      <c r="B33" s="101" t="s">
        <v>222</v>
      </c>
      <c r="C33" s="86" t="s">
        <v>526</v>
      </c>
      <c r="D33" s="87" t="s">
        <v>526</v>
      </c>
      <c r="E33" s="227" t="s">
        <v>526</v>
      </c>
      <c r="F33" s="227" t="s">
        <v>526</v>
      </c>
      <c r="G33" s="192"/>
      <c r="H33" s="192"/>
      <c r="I33" s="192"/>
      <c r="J33" s="248"/>
      <c r="K33" s="331" t="s">
        <v>341</v>
      </c>
      <c r="L33" s="414" t="s">
        <v>341</v>
      </c>
      <c r="M33" s="309"/>
      <c r="P33" s="297"/>
      <c r="Q33" s="296"/>
      <c r="Z33" s="353">
        <v>0</v>
      </c>
    </row>
    <row r="34" spans="1:26" s="89" customFormat="1" ht="24" hidden="1" customHeight="1">
      <c r="A34" s="100"/>
      <c r="B34" s="101" t="s">
        <v>223</v>
      </c>
      <c r="C34" s="86" t="s">
        <v>526</v>
      </c>
      <c r="D34" s="87" t="s">
        <v>526</v>
      </c>
      <c r="E34" s="227" t="s">
        <v>526</v>
      </c>
      <c r="F34" s="227" t="s">
        <v>526</v>
      </c>
      <c r="G34" s="192"/>
      <c r="H34" s="192"/>
      <c r="I34" s="192"/>
      <c r="J34" s="248"/>
      <c r="K34" s="331" t="s">
        <v>341</v>
      </c>
      <c r="L34" s="414" t="s">
        <v>341</v>
      </c>
      <c r="M34" s="309"/>
      <c r="P34" s="297"/>
      <c r="Q34" s="296"/>
      <c r="Z34" s="353">
        <v>0</v>
      </c>
    </row>
    <row r="35" spans="1:26" s="89" customFormat="1" ht="24" hidden="1" customHeight="1">
      <c r="A35" s="100"/>
      <c r="B35" s="101" t="s">
        <v>224</v>
      </c>
      <c r="C35" s="86" t="s">
        <v>526</v>
      </c>
      <c r="D35" s="87" t="s">
        <v>526</v>
      </c>
      <c r="E35" s="227" t="s">
        <v>526</v>
      </c>
      <c r="F35" s="227" t="s">
        <v>526</v>
      </c>
      <c r="G35" s="192"/>
      <c r="H35" s="192"/>
      <c r="I35" s="192"/>
      <c r="J35" s="248"/>
      <c r="K35" s="331" t="s">
        <v>341</v>
      </c>
      <c r="L35" s="414" t="s">
        <v>341</v>
      </c>
      <c r="M35" s="309"/>
      <c r="P35" s="297"/>
      <c r="Q35" s="296"/>
      <c r="Z35" s="353">
        <v>0</v>
      </c>
    </row>
    <row r="36" spans="1:26" s="89" customFormat="1" ht="24" hidden="1" customHeight="1">
      <c r="A36" s="100"/>
      <c r="B36" s="101" t="s">
        <v>225</v>
      </c>
      <c r="C36" s="86" t="s">
        <v>526</v>
      </c>
      <c r="D36" s="87" t="s">
        <v>526</v>
      </c>
      <c r="E36" s="227" t="s">
        <v>526</v>
      </c>
      <c r="F36" s="227" t="s">
        <v>526</v>
      </c>
      <c r="G36" s="192"/>
      <c r="H36" s="192"/>
      <c r="I36" s="192"/>
      <c r="J36" s="248"/>
      <c r="K36" s="331" t="s">
        <v>341</v>
      </c>
      <c r="L36" s="414" t="s">
        <v>341</v>
      </c>
      <c r="M36" s="309"/>
      <c r="P36" s="297"/>
      <c r="Q36" s="296"/>
      <c r="Z36" s="353">
        <v>0</v>
      </c>
    </row>
    <row r="37" spans="1:26" s="89" customFormat="1" ht="24" hidden="1" customHeight="1">
      <c r="A37" s="100"/>
      <c r="B37" s="101" t="s">
        <v>226</v>
      </c>
      <c r="C37" s="86" t="s">
        <v>526</v>
      </c>
      <c r="D37" s="87" t="s">
        <v>526</v>
      </c>
      <c r="E37" s="227" t="s">
        <v>526</v>
      </c>
      <c r="F37" s="227" t="s">
        <v>526</v>
      </c>
      <c r="G37" s="192"/>
      <c r="H37" s="192"/>
      <c r="I37" s="192"/>
      <c r="J37" s="248"/>
      <c r="K37" s="331" t="s">
        <v>341</v>
      </c>
      <c r="L37" s="414" t="s">
        <v>341</v>
      </c>
      <c r="M37" s="309"/>
      <c r="P37" s="297"/>
      <c r="Q37" s="296"/>
      <c r="Z37" s="353">
        <v>0</v>
      </c>
    </row>
    <row r="38" spans="1:26" s="89" customFormat="1" ht="24" hidden="1" customHeight="1">
      <c r="A38" s="100"/>
      <c r="B38" s="101" t="s">
        <v>227</v>
      </c>
      <c r="C38" s="86" t="s">
        <v>526</v>
      </c>
      <c r="D38" s="87" t="s">
        <v>526</v>
      </c>
      <c r="E38" s="227" t="s">
        <v>526</v>
      </c>
      <c r="F38" s="227" t="s">
        <v>526</v>
      </c>
      <c r="G38" s="192"/>
      <c r="H38" s="192"/>
      <c r="I38" s="192"/>
      <c r="J38" s="248"/>
      <c r="K38" s="331" t="s">
        <v>341</v>
      </c>
      <c r="L38" s="414" t="s">
        <v>341</v>
      </c>
      <c r="M38" s="309"/>
      <c r="P38" s="297"/>
      <c r="Q38" s="296"/>
      <c r="Z38" s="353">
        <v>0</v>
      </c>
    </row>
    <row r="39" spans="1:26" s="89" customFormat="1" ht="24" hidden="1" customHeight="1">
      <c r="A39" s="100"/>
      <c r="B39" s="101" t="s">
        <v>228</v>
      </c>
      <c r="C39" s="86" t="s">
        <v>526</v>
      </c>
      <c r="D39" s="87" t="s">
        <v>526</v>
      </c>
      <c r="E39" s="227" t="s">
        <v>526</v>
      </c>
      <c r="F39" s="227" t="s">
        <v>526</v>
      </c>
      <c r="G39" s="192"/>
      <c r="H39" s="192"/>
      <c r="I39" s="192"/>
      <c r="J39" s="248"/>
      <c r="K39" s="331" t="s">
        <v>341</v>
      </c>
      <c r="L39" s="414" t="s">
        <v>341</v>
      </c>
      <c r="M39" s="309"/>
      <c r="P39" s="297"/>
      <c r="Q39" s="296"/>
      <c r="Z39" s="353">
        <v>0</v>
      </c>
    </row>
    <row r="40" spans="1:26" s="89" customFormat="1" ht="24" hidden="1" customHeight="1">
      <c r="A40" s="100"/>
      <c r="B40" s="101" t="s">
        <v>229</v>
      </c>
      <c r="C40" s="86" t="s">
        <v>526</v>
      </c>
      <c r="D40" s="87" t="s">
        <v>526</v>
      </c>
      <c r="E40" s="227" t="s">
        <v>526</v>
      </c>
      <c r="F40" s="227" t="s">
        <v>526</v>
      </c>
      <c r="G40" s="192"/>
      <c r="H40" s="192"/>
      <c r="I40" s="192"/>
      <c r="J40" s="248"/>
      <c r="K40" s="331" t="s">
        <v>341</v>
      </c>
      <c r="L40" s="414" t="s">
        <v>341</v>
      </c>
      <c r="M40" s="309"/>
      <c r="P40" s="297"/>
      <c r="Q40" s="296"/>
      <c r="Z40" s="353">
        <v>0</v>
      </c>
    </row>
    <row r="41" spans="1:26" s="89" customFormat="1" ht="24" hidden="1" customHeight="1">
      <c r="A41" s="100"/>
      <c r="B41" s="101" t="s">
        <v>230</v>
      </c>
      <c r="C41" s="86" t="s">
        <v>526</v>
      </c>
      <c r="D41" s="87" t="s">
        <v>526</v>
      </c>
      <c r="E41" s="227" t="s">
        <v>526</v>
      </c>
      <c r="F41" s="227" t="s">
        <v>526</v>
      </c>
      <c r="G41" s="192"/>
      <c r="H41" s="192"/>
      <c r="I41" s="192"/>
      <c r="J41" s="248"/>
      <c r="K41" s="331" t="s">
        <v>341</v>
      </c>
      <c r="L41" s="414" t="s">
        <v>341</v>
      </c>
      <c r="M41" s="309"/>
      <c r="P41" s="297"/>
      <c r="Q41" s="296"/>
      <c r="Z41" s="353">
        <v>0</v>
      </c>
    </row>
    <row r="42" spans="1:26" s="89" customFormat="1" ht="24" hidden="1" customHeight="1">
      <c r="A42" s="100"/>
      <c r="B42" s="101" t="s">
        <v>231</v>
      </c>
      <c r="C42" s="86" t="s">
        <v>526</v>
      </c>
      <c r="D42" s="87" t="s">
        <v>526</v>
      </c>
      <c r="E42" s="227" t="s">
        <v>526</v>
      </c>
      <c r="F42" s="227" t="s">
        <v>526</v>
      </c>
      <c r="G42" s="192"/>
      <c r="H42" s="192"/>
      <c r="I42" s="192"/>
      <c r="J42" s="248"/>
      <c r="K42" s="331" t="s">
        <v>341</v>
      </c>
      <c r="L42" s="414" t="s">
        <v>341</v>
      </c>
      <c r="M42" s="309"/>
      <c r="P42" s="297"/>
      <c r="Q42" s="296"/>
      <c r="Z42" s="353">
        <v>0</v>
      </c>
    </row>
    <row r="43" spans="1:26" s="89" customFormat="1" ht="24" hidden="1" customHeight="1">
      <c r="A43" s="100"/>
      <c r="B43" s="101" t="s">
        <v>232</v>
      </c>
      <c r="C43" s="86" t="s">
        <v>526</v>
      </c>
      <c r="D43" s="87" t="s">
        <v>526</v>
      </c>
      <c r="E43" s="227" t="s">
        <v>526</v>
      </c>
      <c r="F43" s="227" t="s">
        <v>526</v>
      </c>
      <c r="G43" s="192"/>
      <c r="H43" s="192"/>
      <c r="I43" s="192"/>
      <c r="J43" s="248"/>
      <c r="K43" s="331" t="s">
        <v>341</v>
      </c>
      <c r="L43" s="414" t="s">
        <v>341</v>
      </c>
      <c r="M43" s="309"/>
      <c r="P43" s="297"/>
      <c r="Q43" s="296"/>
      <c r="Z43" s="353">
        <v>0</v>
      </c>
    </row>
    <row r="44" spans="1:26" s="89" customFormat="1" ht="24" hidden="1" customHeight="1">
      <c r="A44" s="100"/>
      <c r="B44" s="101" t="s">
        <v>233</v>
      </c>
      <c r="C44" s="86" t="s">
        <v>526</v>
      </c>
      <c r="D44" s="87" t="s">
        <v>526</v>
      </c>
      <c r="E44" s="227" t="s">
        <v>526</v>
      </c>
      <c r="F44" s="227" t="s">
        <v>526</v>
      </c>
      <c r="G44" s="192"/>
      <c r="H44" s="192"/>
      <c r="I44" s="192"/>
      <c r="J44" s="248"/>
      <c r="K44" s="331" t="s">
        <v>341</v>
      </c>
      <c r="L44" s="414" t="s">
        <v>341</v>
      </c>
      <c r="M44" s="309"/>
      <c r="P44" s="297"/>
      <c r="Q44" s="296"/>
      <c r="Z44" s="353">
        <v>0</v>
      </c>
    </row>
    <row r="45" spans="1:26" s="89" customFormat="1" ht="24" hidden="1" customHeight="1">
      <c r="A45" s="100"/>
      <c r="B45" s="101" t="s">
        <v>234</v>
      </c>
      <c r="C45" s="86" t="s">
        <v>526</v>
      </c>
      <c r="D45" s="87" t="s">
        <v>526</v>
      </c>
      <c r="E45" s="227" t="s">
        <v>526</v>
      </c>
      <c r="F45" s="227" t="s">
        <v>526</v>
      </c>
      <c r="G45" s="192"/>
      <c r="H45" s="192"/>
      <c r="I45" s="192"/>
      <c r="J45" s="248"/>
      <c r="K45" s="331" t="s">
        <v>341</v>
      </c>
      <c r="L45" s="414" t="s">
        <v>341</v>
      </c>
      <c r="M45" s="309"/>
      <c r="P45" s="297"/>
      <c r="Q45" s="296"/>
      <c r="Z45" s="353">
        <v>0</v>
      </c>
    </row>
    <row r="46" spans="1:26" s="89" customFormat="1" ht="24" hidden="1" customHeight="1">
      <c r="A46" s="100"/>
      <c r="B46" s="101" t="s">
        <v>235</v>
      </c>
      <c r="C46" s="86" t="s">
        <v>526</v>
      </c>
      <c r="D46" s="87" t="s">
        <v>526</v>
      </c>
      <c r="E46" s="227" t="s">
        <v>526</v>
      </c>
      <c r="F46" s="227" t="s">
        <v>526</v>
      </c>
      <c r="G46" s="192"/>
      <c r="H46" s="192"/>
      <c r="I46" s="192"/>
      <c r="J46" s="248"/>
      <c r="K46" s="331" t="s">
        <v>341</v>
      </c>
      <c r="L46" s="414" t="s">
        <v>341</v>
      </c>
      <c r="M46" s="309"/>
      <c r="P46" s="297"/>
      <c r="Q46" s="296"/>
      <c r="Z46" s="353">
        <v>0</v>
      </c>
    </row>
    <row r="47" spans="1:26" s="89" customFormat="1" ht="24" hidden="1" customHeight="1">
      <c r="A47" s="100"/>
      <c r="B47" s="101" t="s">
        <v>236</v>
      </c>
      <c r="C47" s="86" t="s">
        <v>526</v>
      </c>
      <c r="D47" s="87" t="s">
        <v>526</v>
      </c>
      <c r="E47" s="227" t="s">
        <v>526</v>
      </c>
      <c r="F47" s="227" t="s">
        <v>526</v>
      </c>
      <c r="G47" s="192"/>
      <c r="H47" s="192"/>
      <c r="I47" s="192"/>
      <c r="J47" s="248"/>
      <c r="K47" s="331" t="s">
        <v>341</v>
      </c>
      <c r="L47" s="414" t="s">
        <v>341</v>
      </c>
      <c r="M47" s="309"/>
      <c r="P47" s="297"/>
      <c r="Q47" s="296"/>
      <c r="Z47" s="353">
        <v>0</v>
      </c>
    </row>
    <row r="48" spans="1:26" s="92" customFormat="1" ht="9" customHeight="1">
      <c r="A48" s="90"/>
      <c r="B48" s="90"/>
      <c r="C48" s="90"/>
      <c r="D48" s="91"/>
      <c r="E48" s="90"/>
      <c r="K48" s="93"/>
      <c r="L48" s="90"/>
      <c r="P48" s="297"/>
      <c r="Q48" s="296"/>
    </row>
    <row r="49" spans="1:17" s="92" customFormat="1" ht="25.5" customHeight="1">
      <c r="A49" s="566" t="s">
        <v>4</v>
      </c>
      <c r="B49" s="566"/>
      <c r="C49" s="566"/>
      <c r="D49" s="566"/>
      <c r="E49" s="94" t="s">
        <v>0</v>
      </c>
      <c r="F49" s="94" t="s">
        <v>1</v>
      </c>
      <c r="G49" s="567" t="s">
        <v>2</v>
      </c>
      <c r="H49" s="567"/>
      <c r="I49" s="567"/>
      <c r="J49" s="567"/>
      <c r="K49" s="567" t="s">
        <v>3</v>
      </c>
      <c r="L49" s="567"/>
      <c r="P49" s="297"/>
      <c r="Q49" s="296"/>
    </row>
    <row r="1452" spans="16:17">
      <c r="P1452" s="298"/>
      <c r="Q1452" s="94"/>
    </row>
    <row r="1453" spans="16:17">
      <c r="P1453" s="298"/>
      <c r="Q1453" s="94"/>
    </row>
    <row r="1454" spans="16:17">
      <c r="P1454" s="298"/>
      <c r="Q1454" s="94"/>
    </row>
    <row r="1455" spans="16:17">
      <c r="P1455" s="298"/>
      <c r="Q1455" s="94"/>
    </row>
    <row r="1456" spans="16:17">
      <c r="P1456" s="298"/>
      <c r="Q1456" s="94"/>
    </row>
    <row r="1457" spans="16:17">
      <c r="P1457" s="298"/>
      <c r="Q1457" s="94"/>
    </row>
    <row r="1458" spans="16:17">
      <c r="P1458" s="298"/>
      <c r="Q1458" s="94"/>
    </row>
    <row r="1459" spans="16:17">
      <c r="P1459" s="298"/>
      <c r="Q1459" s="94"/>
    </row>
    <row r="1460" spans="16:17">
      <c r="P1460" s="298"/>
      <c r="Q1460" s="94"/>
    </row>
    <row r="1461" spans="16:17">
      <c r="P1461" s="298"/>
      <c r="Q1461" s="94"/>
    </row>
    <row r="1462" spans="16:17">
      <c r="P1462" s="298"/>
      <c r="Q1462" s="94"/>
    </row>
    <row r="1463" spans="16:17">
      <c r="P1463" s="298"/>
      <c r="Q1463" s="94"/>
    </row>
    <row r="1464" spans="16:17">
      <c r="P1464" s="298"/>
      <c r="Q1464" s="94"/>
    </row>
    <row r="1465" spans="16:17">
      <c r="P1465" s="298"/>
      <c r="Q1465" s="94"/>
    </row>
    <row r="1466" spans="16:17">
      <c r="P1466" s="298"/>
      <c r="Q1466" s="94"/>
    </row>
    <row r="1467" spans="16:17">
      <c r="P1467" s="298"/>
      <c r="Q1467" s="94"/>
    </row>
    <row r="1468" spans="16:17">
      <c r="P1468" s="298"/>
      <c r="Q1468" s="94"/>
    </row>
    <row r="1469" spans="16:17">
      <c r="P1469" s="298"/>
      <c r="Q1469" s="94"/>
    </row>
    <row r="1470" spans="16:17">
      <c r="P1470" s="298"/>
      <c r="Q1470" s="94"/>
    </row>
    <row r="1471" spans="16:17">
      <c r="P1471" s="298"/>
      <c r="Q1471" s="94"/>
    </row>
    <row r="1472" spans="16:17">
      <c r="P1472" s="298"/>
      <c r="Q1472" s="94"/>
    </row>
    <row r="1473" spans="16:17">
      <c r="P1473" s="298"/>
      <c r="Q1473" s="94"/>
    </row>
    <row r="1474" spans="16:17">
      <c r="P1474" s="298"/>
      <c r="Q1474" s="94"/>
    </row>
    <row r="1475" spans="16:17">
      <c r="P1475" s="298"/>
      <c r="Q1475" s="94"/>
    </row>
    <row r="1476" spans="16:17">
      <c r="P1476" s="298"/>
      <c r="Q1476" s="94"/>
    </row>
    <row r="1477" spans="16:17">
      <c r="P1477" s="298"/>
      <c r="Q1477" s="94"/>
    </row>
    <row r="1478" spans="16:17">
      <c r="P1478" s="298"/>
      <c r="Q1478" s="94"/>
    </row>
    <row r="1479" spans="16:17">
      <c r="P1479" s="298"/>
      <c r="Q1479" s="94"/>
    </row>
    <row r="1480" spans="16:17">
      <c r="P1480" s="298"/>
      <c r="Q1480" s="94"/>
    </row>
    <row r="1481" spans="16:17">
      <c r="P1481" s="298"/>
      <c r="Q1481" s="94"/>
    </row>
    <row r="1482" spans="16:17">
      <c r="P1482" s="298"/>
      <c r="Q1482" s="94"/>
    </row>
    <row r="1483" spans="16:17">
      <c r="P1483" s="298"/>
      <c r="Q1483" s="94"/>
    </row>
    <row r="1484" spans="16:17">
      <c r="P1484" s="298"/>
      <c r="Q1484" s="94"/>
    </row>
    <row r="1485" spans="16:17">
      <c r="P1485" s="298"/>
      <c r="Q1485" s="94"/>
    </row>
    <row r="1486" spans="16:17">
      <c r="P1486" s="298"/>
      <c r="Q1486" s="94"/>
    </row>
    <row r="1487" spans="16:17">
      <c r="P1487" s="298"/>
      <c r="Q1487" s="94"/>
    </row>
    <row r="1488" spans="16:17">
      <c r="P1488" s="298"/>
      <c r="Q1488" s="94"/>
    </row>
    <row r="1489" spans="16:17">
      <c r="P1489" s="298"/>
      <c r="Q1489" s="94"/>
    </row>
    <row r="1490" spans="16:17">
      <c r="P1490" s="298"/>
      <c r="Q1490" s="94"/>
    </row>
    <row r="1491" spans="16:17">
      <c r="P1491" s="298"/>
      <c r="Q1491" s="94"/>
    </row>
    <row r="1492" spans="16:17">
      <c r="P1492" s="298"/>
      <c r="Q1492" s="94"/>
    </row>
    <row r="1493" spans="16:17">
      <c r="P1493" s="298"/>
      <c r="Q1493" s="94"/>
    </row>
  </sheetData>
  <sortState ref="B8:Z29">
    <sortCondition descending="1" ref="Z8"/>
  </sortState>
  <customSheetViews>
    <customSheetView guid="{EC999A80-859B-4475-B63F-D6CE8B953956}" hiddenColumns="1" topLeftCell="A2">
      <selection activeCell="O8" sqref="O8"/>
      <pageMargins left="0.43307086614173229" right="0.15748031496062992" top="0.35433070866141736" bottom="0.23622047244094491" header="0.27559055118110237" footer="0.15748031496062992"/>
      <printOptions horizontalCentered="1"/>
      <pageSetup paperSize="9" scale="68" orientation="portrait" horizontalDpi="300" verticalDpi="300" r:id="rId1"/>
      <headerFooter alignWithMargins="0"/>
    </customSheetView>
  </customSheetViews>
  <mergeCells count="23">
    <mergeCell ref="F4:H4"/>
    <mergeCell ref="A49:D49"/>
    <mergeCell ref="G49:J49"/>
    <mergeCell ref="K49:L49"/>
    <mergeCell ref="K5:L5"/>
    <mergeCell ref="G6:J6"/>
    <mergeCell ref="D6:D7"/>
    <mergeCell ref="M6:M7"/>
    <mergeCell ref="A1:M1"/>
    <mergeCell ref="A2:M2"/>
    <mergeCell ref="L6:L7"/>
    <mergeCell ref="A6:A7"/>
    <mergeCell ref="A4:C4"/>
    <mergeCell ref="K6:K7"/>
    <mergeCell ref="F6:F7"/>
    <mergeCell ref="J4:L4"/>
    <mergeCell ref="G3:H3"/>
    <mergeCell ref="D4:E4"/>
    <mergeCell ref="E6:E7"/>
    <mergeCell ref="C6:C7"/>
    <mergeCell ref="B6:B7"/>
    <mergeCell ref="A3:C3"/>
    <mergeCell ref="D3:E3"/>
  </mergeCells>
  <conditionalFormatting sqref="F1:F1048576">
    <cfRule type="containsText" dxfId="131" priority="3" stopIfTrue="1" operator="containsText" text="FERDİ">
      <formula>NOT(ISERROR(SEARCH("FERDİ",F1)))</formula>
    </cfRule>
  </conditionalFormatting>
  <conditionalFormatting sqref="E1:E1048576">
    <cfRule type="containsText" dxfId="130" priority="1" operator="containsText" text="(F)">
      <formula>NOT(ISERROR(SEARCH("(F)",E1)))</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65" orientation="portrait" horizontalDpi="300" verticalDpi="300" r:id="rId2"/>
  <headerFooter alignWithMargins="0"/>
  <drawing r:id="rId3"/>
</worksheet>
</file>

<file path=xl/worksheets/sheet8.xml><?xml version="1.0" encoding="utf-8"?>
<worksheet xmlns="http://schemas.openxmlformats.org/spreadsheetml/2006/main" xmlns:r="http://schemas.openxmlformats.org/officeDocument/2006/relationships">
  <sheetPr codeName="Sayfa8">
    <tabColor rgb="FF00B0F0"/>
    <pageSetUpPr fitToPage="1"/>
  </sheetPr>
  <dimension ref="A1:S84"/>
  <sheetViews>
    <sheetView view="pageBreakPreview" zoomScale="60" workbookViewId="0">
      <selection sqref="A1:S23"/>
    </sheetView>
  </sheetViews>
  <sheetFormatPr defaultRowHeight="12.75"/>
  <cols>
    <col min="2" max="2" width="44.140625" customWidth="1"/>
    <col min="3" max="3" width="10.85546875" customWidth="1"/>
    <col min="4" max="4" width="9.7109375" customWidth="1"/>
    <col min="5" max="5" width="11.7109375" customWidth="1"/>
    <col min="6" max="6" width="12.42578125" customWidth="1"/>
    <col min="7" max="7" width="12.85546875" customWidth="1"/>
    <col min="8" max="8" width="9.140625" customWidth="1"/>
    <col min="9" max="9" width="12.42578125" customWidth="1"/>
    <col min="10" max="10" width="0.28515625" customWidth="1"/>
    <col min="11" max="11" width="13.140625" customWidth="1"/>
    <col min="12" max="12" width="9.140625" bestFit="1" customWidth="1"/>
    <col min="13" max="13" width="11.28515625" customWidth="1"/>
    <col min="14" max="15" width="11.7109375" customWidth="1"/>
    <col min="18" max="18" width="11.7109375" customWidth="1"/>
  </cols>
  <sheetData>
    <row r="1" spans="1:19" ht="57.75" customHeight="1">
      <c r="A1" s="572" t="s">
        <v>115</v>
      </c>
      <c r="B1" s="572"/>
      <c r="C1" s="572"/>
      <c r="D1" s="572"/>
      <c r="E1" s="572"/>
      <c r="F1" s="572"/>
      <c r="G1" s="572"/>
      <c r="H1" s="572"/>
      <c r="I1" s="572"/>
      <c r="J1" s="572"/>
      <c r="K1" s="572"/>
      <c r="L1" s="572"/>
      <c r="M1" s="572"/>
      <c r="N1" s="572"/>
      <c r="O1" s="572"/>
      <c r="P1" s="572"/>
      <c r="Q1" s="572"/>
      <c r="R1" s="572"/>
      <c r="S1" s="572"/>
    </row>
    <row r="2" spans="1:19" ht="27.75" customHeight="1">
      <c r="A2" s="573" t="s">
        <v>512</v>
      </c>
      <c r="B2" s="573"/>
      <c r="C2" s="573"/>
      <c r="D2" s="573"/>
      <c r="E2" s="573"/>
      <c r="F2" s="573"/>
      <c r="G2" s="573"/>
      <c r="H2" s="573"/>
      <c r="I2" s="573"/>
      <c r="J2" s="573"/>
      <c r="K2" s="573"/>
      <c r="L2" s="573"/>
      <c r="M2" s="573"/>
      <c r="N2" s="573"/>
      <c r="O2" s="573"/>
      <c r="P2" s="573"/>
      <c r="Q2" s="573"/>
      <c r="R2" s="573"/>
      <c r="S2" s="573"/>
    </row>
    <row r="3" spans="1:19" ht="23.25" customHeight="1">
      <c r="A3" s="570" t="s">
        <v>260</v>
      </c>
      <c r="B3" s="570"/>
      <c r="C3" s="570"/>
      <c r="D3" s="570"/>
      <c r="E3" s="570"/>
      <c r="F3" s="570"/>
      <c r="G3" s="570"/>
      <c r="H3" s="570"/>
      <c r="I3" s="570"/>
      <c r="J3" s="570"/>
      <c r="K3" s="570"/>
      <c r="L3" s="570"/>
      <c r="M3" s="570"/>
      <c r="N3" s="570"/>
      <c r="O3" s="570"/>
      <c r="P3" s="570"/>
      <c r="Q3" s="570"/>
      <c r="R3" s="570"/>
      <c r="S3" s="570"/>
    </row>
    <row r="4" spans="1:19" ht="23.25" customHeight="1">
      <c r="A4" s="570" t="s">
        <v>265</v>
      </c>
      <c r="B4" s="570"/>
      <c r="C4" s="570"/>
      <c r="D4" s="570"/>
      <c r="E4" s="570"/>
      <c r="F4" s="570"/>
      <c r="G4" s="570"/>
      <c r="H4" s="570"/>
      <c r="I4" s="570"/>
      <c r="J4" s="570"/>
      <c r="K4" s="570"/>
      <c r="L4" s="570"/>
      <c r="M4" s="570"/>
      <c r="N4" s="570"/>
      <c r="O4" s="570"/>
      <c r="P4" s="570"/>
      <c r="Q4" s="570"/>
      <c r="R4" s="570"/>
      <c r="S4" s="570"/>
    </row>
    <row r="5" spans="1:19" ht="23.25" customHeight="1">
      <c r="A5" s="286"/>
      <c r="B5" s="286"/>
      <c r="C5" s="286"/>
      <c r="D5" s="286"/>
      <c r="E5" s="286"/>
      <c r="F5" s="286"/>
      <c r="G5" s="286"/>
      <c r="H5" s="286"/>
      <c r="I5" s="286"/>
      <c r="J5" s="286"/>
      <c r="K5" s="286"/>
      <c r="L5" s="286"/>
      <c r="M5" s="286"/>
      <c r="N5" s="286"/>
      <c r="O5" s="576">
        <v>41791.830933680554</v>
      </c>
      <c r="P5" s="576"/>
      <c r="Q5" s="576"/>
      <c r="R5" s="576"/>
      <c r="S5" s="576"/>
    </row>
    <row r="6" spans="1:19" ht="36.75" customHeight="1">
      <c r="A6" s="575" t="s">
        <v>261</v>
      </c>
      <c r="B6" s="575" t="s">
        <v>155</v>
      </c>
      <c r="C6" s="571" t="s">
        <v>254</v>
      </c>
      <c r="D6" s="571"/>
      <c r="E6" s="571" t="s">
        <v>256</v>
      </c>
      <c r="F6" s="571"/>
      <c r="G6" s="571" t="s">
        <v>257</v>
      </c>
      <c r="H6" s="571"/>
      <c r="I6" s="412" t="s">
        <v>61</v>
      </c>
      <c r="J6" s="237"/>
      <c r="K6" s="571" t="s">
        <v>316</v>
      </c>
      <c r="L6" s="571"/>
      <c r="M6" s="571" t="s">
        <v>258</v>
      </c>
      <c r="N6" s="571"/>
      <c r="O6" s="571" t="s">
        <v>259</v>
      </c>
      <c r="P6" s="571"/>
      <c r="Q6" s="574" t="s">
        <v>262</v>
      </c>
      <c r="R6" s="574" t="s">
        <v>263</v>
      </c>
      <c r="S6" s="236"/>
    </row>
    <row r="7" spans="1:19" ht="27" customHeight="1">
      <c r="A7" s="575"/>
      <c r="B7" s="575"/>
      <c r="C7" s="238" t="s">
        <v>25</v>
      </c>
      <c r="D7" s="239" t="s">
        <v>114</v>
      </c>
      <c r="E7" s="238" t="s">
        <v>25</v>
      </c>
      <c r="F7" s="239" t="s">
        <v>114</v>
      </c>
      <c r="G7" s="238" t="s">
        <v>25</v>
      </c>
      <c r="H7" s="239" t="s">
        <v>114</v>
      </c>
      <c r="I7" s="413" t="s">
        <v>332</v>
      </c>
      <c r="J7" s="240"/>
      <c r="K7" s="238" t="s">
        <v>25</v>
      </c>
      <c r="L7" s="239" t="s">
        <v>114</v>
      </c>
      <c r="M7" s="238" t="s">
        <v>25</v>
      </c>
      <c r="N7" s="239" t="s">
        <v>114</v>
      </c>
      <c r="O7" s="238" t="s">
        <v>25</v>
      </c>
      <c r="P7" s="239" t="s">
        <v>114</v>
      </c>
      <c r="Q7" s="574"/>
      <c r="R7" s="574"/>
      <c r="S7" s="236"/>
    </row>
    <row r="8" spans="1:19" ht="33.75" customHeight="1">
      <c r="A8" s="242">
        <v>1</v>
      </c>
      <c r="B8" s="401" t="s">
        <v>381</v>
      </c>
      <c r="C8" s="243">
        <v>1366</v>
      </c>
      <c r="D8" s="304">
        <v>51</v>
      </c>
      <c r="E8" s="244">
        <v>135</v>
      </c>
      <c r="F8" s="305">
        <v>55</v>
      </c>
      <c r="G8" s="243">
        <v>6587</v>
      </c>
      <c r="H8" s="304">
        <v>63</v>
      </c>
      <c r="I8" s="411">
        <v>169</v>
      </c>
      <c r="J8" s="241"/>
      <c r="K8" s="245">
        <v>31114</v>
      </c>
      <c r="L8" s="304">
        <v>51</v>
      </c>
      <c r="M8" s="244">
        <v>456</v>
      </c>
      <c r="N8" s="305">
        <v>54</v>
      </c>
      <c r="O8" s="245">
        <v>5517</v>
      </c>
      <c r="P8" s="304">
        <v>79</v>
      </c>
      <c r="Q8" s="399">
        <v>184</v>
      </c>
      <c r="R8" s="399">
        <v>353</v>
      </c>
      <c r="S8" s="236"/>
    </row>
    <row r="9" spans="1:19" ht="33.75" customHeight="1">
      <c r="A9" s="242">
        <v>2</v>
      </c>
      <c r="B9" s="401" t="s">
        <v>434</v>
      </c>
      <c r="C9" s="243">
        <v>1360</v>
      </c>
      <c r="D9" s="304">
        <v>52</v>
      </c>
      <c r="E9" s="244">
        <v>147</v>
      </c>
      <c r="F9" s="305">
        <v>67</v>
      </c>
      <c r="G9" s="243">
        <v>5612</v>
      </c>
      <c r="H9" s="304">
        <v>47</v>
      </c>
      <c r="I9" s="411">
        <v>166</v>
      </c>
      <c r="J9" s="241"/>
      <c r="K9" s="245">
        <v>32693</v>
      </c>
      <c r="L9" s="304">
        <v>36</v>
      </c>
      <c r="M9" s="244">
        <v>493</v>
      </c>
      <c r="N9" s="305">
        <v>63</v>
      </c>
      <c r="O9" s="245">
        <v>5495</v>
      </c>
      <c r="P9" s="304">
        <v>80</v>
      </c>
      <c r="Q9" s="399">
        <v>179</v>
      </c>
      <c r="R9" s="399">
        <v>345</v>
      </c>
      <c r="S9" s="236"/>
    </row>
    <row r="10" spans="1:19" ht="33.75" customHeight="1">
      <c r="A10" s="242">
        <v>3</v>
      </c>
      <c r="B10" s="400" t="s">
        <v>343</v>
      </c>
      <c r="C10" s="243">
        <v>1358</v>
      </c>
      <c r="D10" s="304">
        <v>52</v>
      </c>
      <c r="E10" s="244">
        <v>123</v>
      </c>
      <c r="F10" s="305">
        <v>43</v>
      </c>
      <c r="G10" s="243">
        <v>5430</v>
      </c>
      <c r="H10" s="304">
        <v>44</v>
      </c>
      <c r="I10" s="411">
        <v>139</v>
      </c>
      <c r="J10" s="241"/>
      <c r="K10" s="245">
        <v>25815</v>
      </c>
      <c r="L10" s="304">
        <v>74</v>
      </c>
      <c r="M10" s="244">
        <v>435</v>
      </c>
      <c r="N10" s="305">
        <v>49</v>
      </c>
      <c r="O10" s="245">
        <v>5596</v>
      </c>
      <c r="P10" s="304">
        <v>75</v>
      </c>
      <c r="Q10" s="399">
        <v>198</v>
      </c>
      <c r="R10" s="399">
        <v>337</v>
      </c>
      <c r="S10" s="236"/>
    </row>
    <row r="11" spans="1:19" ht="33.75" customHeight="1">
      <c r="A11" s="242">
        <v>4</v>
      </c>
      <c r="B11" s="401" t="s">
        <v>397</v>
      </c>
      <c r="C11" s="243">
        <v>1354</v>
      </c>
      <c r="D11" s="304">
        <v>53</v>
      </c>
      <c r="E11" s="244">
        <v>135</v>
      </c>
      <c r="F11" s="305">
        <v>55</v>
      </c>
      <c r="G11" s="243">
        <v>5135</v>
      </c>
      <c r="H11" s="304">
        <v>40</v>
      </c>
      <c r="I11" s="411">
        <v>148</v>
      </c>
      <c r="J11" s="241"/>
      <c r="K11" s="245">
        <v>30958</v>
      </c>
      <c r="L11" s="304">
        <v>54</v>
      </c>
      <c r="M11" s="244">
        <v>462</v>
      </c>
      <c r="N11" s="305">
        <v>55</v>
      </c>
      <c r="O11" s="245">
        <v>5579</v>
      </c>
      <c r="P11" s="304">
        <v>76</v>
      </c>
      <c r="Q11" s="399">
        <v>185</v>
      </c>
      <c r="R11" s="399">
        <v>333</v>
      </c>
      <c r="S11" s="236"/>
    </row>
    <row r="12" spans="1:19" ht="33.75" customHeight="1">
      <c r="A12" s="242">
        <v>5</v>
      </c>
      <c r="B12" s="401" t="s">
        <v>349</v>
      </c>
      <c r="C12" s="243">
        <v>1353</v>
      </c>
      <c r="D12" s="304">
        <v>53</v>
      </c>
      <c r="E12" s="244">
        <v>126</v>
      </c>
      <c r="F12" s="305">
        <v>46</v>
      </c>
      <c r="G12" s="243">
        <v>4937</v>
      </c>
      <c r="H12" s="304">
        <v>37</v>
      </c>
      <c r="I12" s="411">
        <v>136</v>
      </c>
      <c r="J12" s="241"/>
      <c r="K12" s="245">
        <v>25573</v>
      </c>
      <c r="L12" s="304">
        <v>79</v>
      </c>
      <c r="M12" s="244">
        <v>408</v>
      </c>
      <c r="N12" s="305">
        <v>43</v>
      </c>
      <c r="O12" s="245">
        <v>5617</v>
      </c>
      <c r="P12" s="304">
        <v>74</v>
      </c>
      <c r="Q12" s="399">
        <v>196</v>
      </c>
      <c r="R12" s="399">
        <v>332</v>
      </c>
      <c r="S12" s="236"/>
    </row>
    <row r="13" spans="1:19" ht="33.75" customHeight="1">
      <c r="A13" s="242">
        <v>6</v>
      </c>
      <c r="B13" s="401" t="s">
        <v>405</v>
      </c>
      <c r="C13" s="243">
        <v>1399</v>
      </c>
      <c r="D13" s="304">
        <v>47</v>
      </c>
      <c r="E13" s="244">
        <v>126</v>
      </c>
      <c r="F13" s="305">
        <v>46</v>
      </c>
      <c r="G13" s="243">
        <v>6373</v>
      </c>
      <c r="H13" s="304">
        <v>59</v>
      </c>
      <c r="I13" s="411">
        <v>152</v>
      </c>
      <c r="J13" s="241"/>
      <c r="K13" s="245">
        <v>30536</v>
      </c>
      <c r="L13" s="304">
        <v>62</v>
      </c>
      <c r="M13" s="244">
        <v>415</v>
      </c>
      <c r="N13" s="305">
        <v>45</v>
      </c>
      <c r="O13" s="245">
        <v>5757</v>
      </c>
      <c r="P13" s="304">
        <v>67</v>
      </c>
      <c r="Q13" s="399">
        <v>174</v>
      </c>
      <c r="R13" s="399">
        <v>326</v>
      </c>
      <c r="S13" s="236"/>
    </row>
    <row r="14" spans="1:19" ht="33.75" customHeight="1">
      <c r="A14" s="242">
        <v>7</v>
      </c>
      <c r="B14" s="401" t="s">
        <v>410</v>
      </c>
      <c r="C14" s="243">
        <v>1299</v>
      </c>
      <c r="D14" s="304">
        <v>65</v>
      </c>
      <c r="E14" s="244">
        <v>123</v>
      </c>
      <c r="F14" s="305">
        <v>43</v>
      </c>
      <c r="G14" s="243">
        <v>5347</v>
      </c>
      <c r="H14" s="304">
        <v>43</v>
      </c>
      <c r="I14" s="411">
        <v>151</v>
      </c>
      <c r="J14" s="241"/>
      <c r="K14" s="245">
        <v>34296</v>
      </c>
      <c r="L14" s="304">
        <v>27</v>
      </c>
      <c r="M14" s="244">
        <v>475</v>
      </c>
      <c r="N14" s="305">
        <v>59</v>
      </c>
      <c r="O14" s="245">
        <v>5692</v>
      </c>
      <c r="P14" s="304">
        <v>70</v>
      </c>
      <c r="Q14" s="399">
        <v>156</v>
      </c>
      <c r="R14" s="399">
        <v>307</v>
      </c>
      <c r="S14" s="236"/>
    </row>
    <row r="15" spans="1:19" ht="33.75" customHeight="1">
      <c r="A15" s="242">
        <v>8</v>
      </c>
      <c r="B15" s="401" t="s">
        <v>429</v>
      </c>
      <c r="C15" s="243">
        <v>1417</v>
      </c>
      <c r="D15" s="304">
        <v>44</v>
      </c>
      <c r="E15" s="244">
        <v>132</v>
      </c>
      <c r="F15" s="305">
        <v>52</v>
      </c>
      <c r="G15" s="243">
        <v>5384</v>
      </c>
      <c r="H15" s="304">
        <v>44</v>
      </c>
      <c r="I15" s="411">
        <v>140</v>
      </c>
      <c r="J15" s="241"/>
      <c r="K15" s="245">
        <v>32225</v>
      </c>
      <c r="L15" s="304">
        <v>39</v>
      </c>
      <c r="M15" s="244">
        <v>444</v>
      </c>
      <c r="N15" s="305">
        <v>51</v>
      </c>
      <c r="O15" s="245">
        <v>5672</v>
      </c>
      <c r="P15" s="304">
        <v>71</v>
      </c>
      <c r="Q15" s="399">
        <v>161</v>
      </c>
      <c r="R15" s="399">
        <v>301</v>
      </c>
      <c r="S15" s="236"/>
    </row>
    <row r="16" spans="1:19" ht="33.75" customHeight="1">
      <c r="A16" s="242">
        <v>9</v>
      </c>
      <c r="B16" s="401" t="s">
        <v>373</v>
      </c>
      <c r="C16" s="243">
        <v>1424</v>
      </c>
      <c r="D16" s="304">
        <v>44</v>
      </c>
      <c r="E16" s="244">
        <v>123</v>
      </c>
      <c r="F16" s="305">
        <v>43</v>
      </c>
      <c r="G16" s="243">
        <v>6614</v>
      </c>
      <c r="H16" s="304">
        <v>63</v>
      </c>
      <c r="I16" s="411">
        <v>150</v>
      </c>
      <c r="J16" s="241"/>
      <c r="K16" s="245">
        <v>33177</v>
      </c>
      <c r="L16" s="304">
        <v>33</v>
      </c>
      <c r="M16" s="244">
        <v>433</v>
      </c>
      <c r="N16" s="305">
        <v>48</v>
      </c>
      <c r="O16" s="245">
        <v>5714</v>
      </c>
      <c r="P16" s="304">
        <v>69</v>
      </c>
      <c r="Q16" s="399">
        <v>150</v>
      </c>
      <c r="R16" s="399">
        <v>300</v>
      </c>
      <c r="S16" s="236"/>
    </row>
    <row r="17" spans="1:19" ht="33.75" customHeight="1">
      <c r="A17" s="242">
        <v>10</v>
      </c>
      <c r="B17" s="401" t="s">
        <v>418</v>
      </c>
      <c r="C17" s="243">
        <v>1378</v>
      </c>
      <c r="D17" s="304">
        <v>50</v>
      </c>
      <c r="E17" s="244">
        <v>129</v>
      </c>
      <c r="F17" s="305">
        <v>49</v>
      </c>
      <c r="G17" s="456">
        <v>6645</v>
      </c>
      <c r="H17" s="457">
        <v>64</v>
      </c>
      <c r="I17" s="411">
        <v>163</v>
      </c>
      <c r="J17" s="241"/>
      <c r="K17" s="245">
        <v>33191</v>
      </c>
      <c r="L17" s="304">
        <v>33</v>
      </c>
      <c r="M17" s="244">
        <v>399</v>
      </c>
      <c r="N17" s="305">
        <v>41</v>
      </c>
      <c r="O17" s="245">
        <v>5924</v>
      </c>
      <c r="P17" s="304">
        <v>59</v>
      </c>
      <c r="Q17" s="399">
        <v>133</v>
      </c>
      <c r="R17" s="399">
        <v>296</v>
      </c>
      <c r="S17" s="236"/>
    </row>
    <row r="18" spans="1:19" ht="33.75" customHeight="1">
      <c r="A18" s="242">
        <v>11</v>
      </c>
      <c r="B18" s="401" t="s">
        <v>368</v>
      </c>
      <c r="C18" s="243">
        <v>1402</v>
      </c>
      <c r="D18" s="304">
        <v>46</v>
      </c>
      <c r="E18" s="244">
        <v>129</v>
      </c>
      <c r="F18" s="305">
        <v>49</v>
      </c>
      <c r="G18" s="243">
        <v>5975</v>
      </c>
      <c r="H18" s="304">
        <v>52</v>
      </c>
      <c r="I18" s="411">
        <v>147</v>
      </c>
      <c r="J18" s="241"/>
      <c r="K18" s="245">
        <v>32336</v>
      </c>
      <c r="L18" s="304">
        <v>39</v>
      </c>
      <c r="M18" s="244">
        <v>421</v>
      </c>
      <c r="N18" s="305">
        <v>46</v>
      </c>
      <c r="O18" s="245">
        <v>5821</v>
      </c>
      <c r="P18" s="304">
        <v>64</v>
      </c>
      <c r="Q18" s="399">
        <v>149</v>
      </c>
      <c r="R18" s="399">
        <v>296</v>
      </c>
      <c r="S18" s="236"/>
    </row>
    <row r="19" spans="1:19" ht="33.75" customHeight="1">
      <c r="A19" s="242">
        <v>12</v>
      </c>
      <c r="B19" s="401" t="s">
        <v>514</v>
      </c>
      <c r="C19" s="243">
        <v>1450</v>
      </c>
      <c r="D19" s="304">
        <v>41</v>
      </c>
      <c r="E19" s="244">
        <v>120</v>
      </c>
      <c r="F19" s="305">
        <v>40</v>
      </c>
      <c r="G19" s="243">
        <v>5535</v>
      </c>
      <c r="H19" s="304">
        <v>46</v>
      </c>
      <c r="I19" s="411">
        <v>127</v>
      </c>
      <c r="J19" s="241"/>
      <c r="K19" s="245">
        <v>31645</v>
      </c>
      <c r="L19" s="304">
        <v>45</v>
      </c>
      <c r="M19" s="244">
        <v>440</v>
      </c>
      <c r="N19" s="305">
        <v>50</v>
      </c>
      <c r="O19" s="245">
        <v>5809</v>
      </c>
      <c r="P19" s="304">
        <v>65</v>
      </c>
      <c r="Q19" s="399">
        <v>160</v>
      </c>
      <c r="R19" s="399">
        <v>287</v>
      </c>
      <c r="S19" s="236"/>
    </row>
    <row r="20" spans="1:19" ht="33.75" customHeight="1">
      <c r="A20" s="242">
        <v>13</v>
      </c>
      <c r="B20" s="401" t="s">
        <v>362</v>
      </c>
      <c r="C20" s="243">
        <v>1420</v>
      </c>
      <c r="D20" s="304">
        <v>44</v>
      </c>
      <c r="E20" s="244">
        <v>129</v>
      </c>
      <c r="F20" s="305">
        <v>49</v>
      </c>
      <c r="G20" s="243">
        <v>4077</v>
      </c>
      <c r="H20" s="304">
        <v>26</v>
      </c>
      <c r="I20" s="411">
        <v>119</v>
      </c>
      <c r="J20" s="241"/>
      <c r="K20" s="245">
        <v>33866</v>
      </c>
      <c r="L20" s="304">
        <v>29</v>
      </c>
      <c r="M20" s="244">
        <v>432</v>
      </c>
      <c r="N20" s="305">
        <v>48</v>
      </c>
      <c r="O20" s="245">
        <v>5703</v>
      </c>
      <c r="P20" s="304">
        <v>70</v>
      </c>
      <c r="Q20" s="399">
        <v>147</v>
      </c>
      <c r="R20" s="399">
        <v>266</v>
      </c>
      <c r="S20" s="236"/>
    </row>
    <row r="21" spans="1:19" ht="33.75" customHeight="1">
      <c r="A21" s="242">
        <v>14</v>
      </c>
      <c r="B21" s="401" t="s">
        <v>441</v>
      </c>
      <c r="C21" s="243">
        <v>1456</v>
      </c>
      <c r="D21" s="304">
        <v>41</v>
      </c>
      <c r="E21" s="244">
        <v>144</v>
      </c>
      <c r="F21" s="305">
        <v>64</v>
      </c>
      <c r="G21" s="243">
        <v>4347</v>
      </c>
      <c r="H21" s="304">
        <v>29</v>
      </c>
      <c r="I21" s="411">
        <v>134</v>
      </c>
      <c r="J21" s="241"/>
      <c r="K21" s="245">
        <v>32779</v>
      </c>
      <c r="L21" s="304">
        <v>36</v>
      </c>
      <c r="M21" s="244">
        <v>381</v>
      </c>
      <c r="N21" s="305">
        <v>38</v>
      </c>
      <c r="O21" s="245">
        <v>5950</v>
      </c>
      <c r="P21" s="304">
        <v>57</v>
      </c>
      <c r="Q21" s="399">
        <v>131</v>
      </c>
      <c r="R21" s="399">
        <v>265</v>
      </c>
      <c r="S21" s="236"/>
    </row>
    <row r="22" spans="1:19" ht="33.75" customHeight="1">
      <c r="A22" s="242">
        <v>15</v>
      </c>
      <c r="B22" s="401" t="s">
        <v>391</v>
      </c>
      <c r="C22" s="243">
        <v>1524</v>
      </c>
      <c r="D22" s="304">
        <v>36</v>
      </c>
      <c r="E22" s="244">
        <v>126</v>
      </c>
      <c r="F22" s="305">
        <v>46</v>
      </c>
      <c r="G22" s="243">
        <v>4480</v>
      </c>
      <c r="H22" s="304">
        <v>31</v>
      </c>
      <c r="I22" s="411">
        <v>113</v>
      </c>
      <c r="J22" s="241"/>
      <c r="K22" s="245">
        <v>33819</v>
      </c>
      <c r="L22" s="304">
        <v>29</v>
      </c>
      <c r="M22" s="244">
        <v>344</v>
      </c>
      <c r="N22" s="305">
        <v>30</v>
      </c>
      <c r="O22" s="453" t="s">
        <v>549</v>
      </c>
      <c r="P22" s="304">
        <v>0</v>
      </c>
      <c r="Q22" s="399">
        <v>59</v>
      </c>
      <c r="R22" s="399">
        <v>172</v>
      </c>
      <c r="S22" s="236"/>
    </row>
    <row r="23" spans="1:19" ht="33.75" customHeight="1">
      <c r="A23" s="242" t="s">
        <v>527</v>
      </c>
      <c r="B23" s="401" t="s">
        <v>356</v>
      </c>
      <c r="C23" s="243" t="s">
        <v>325</v>
      </c>
      <c r="D23" s="304" t="s">
        <v>526</v>
      </c>
      <c r="E23" s="244" t="s">
        <v>325</v>
      </c>
      <c r="F23" s="305">
        <v>0</v>
      </c>
      <c r="G23" s="243" t="s">
        <v>325</v>
      </c>
      <c r="H23" s="304">
        <v>0</v>
      </c>
      <c r="I23" s="411">
        <v>0</v>
      </c>
      <c r="J23" s="241"/>
      <c r="K23" s="245" t="s">
        <v>325</v>
      </c>
      <c r="L23" s="304">
        <v>0</v>
      </c>
      <c r="M23" s="244" t="s">
        <v>325</v>
      </c>
      <c r="N23" s="305">
        <v>0</v>
      </c>
      <c r="O23" s="245" t="s">
        <v>325</v>
      </c>
      <c r="P23" s="304">
        <v>0</v>
      </c>
      <c r="Q23" s="399">
        <v>0</v>
      </c>
      <c r="R23" s="399">
        <v>0</v>
      </c>
      <c r="S23" s="236"/>
    </row>
    <row r="24" spans="1:19" ht="26.25" hidden="1" customHeight="1">
      <c r="A24" s="242">
        <v>19</v>
      </c>
      <c r="B24" s="247"/>
      <c r="C24" s="243" t="s">
        <v>341</v>
      </c>
      <c r="D24" s="304" t="s">
        <v>341</v>
      </c>
      <c r="E24" s="244" t="s">
        <v>341</v>
      </c>
      <c r="F24" s="305" t="s">
        <v>341</v>
      </c>
      <c r="G24" s="243" t="s">
        <v>341</v>
      </c>
      <c r="H24" s="304" t="s">
        <v>341</v>
      </c>
      <c r="I24" s="304" t="s">
        <v>341</v>
      </c>
      <c r="J24" s="241"/>
      <c r="K24" s="245" t="s">
        <v>341</v>
      </c>
      <c r="L24" s="304" t="s">
        <v>341</v>
      </c>
      <c r="M24" s="244" t="s">
        <v>341</v>
      </c>
      <c r="N24" s="305" t="s">
        <v>341</v>
      </c>
      <c r="O24" s="245" t="str">
        <f>IF(ISERROR(VLOOKUP(B24,'4x100m.'!$E$8:$F$1032,2,0)),"",(VLOOKUP(B24,'4x100m.'!$E$8:$H$1032,2,0)))</f>
        <v/>
      </c>
      <c r="P24" s="304" t="str">
        <f>IF(ISERROR(VLOOKUP(B24,'4x100m.'!$E$8:$G$1032,3,0)),"",(VLOOKUP(B24,'4x100m.'!$E$8:$G$1032,3,0)))</f>
        <v/>
      </c>
      <c r="Q24" s="399" t="s">
        <v>341</v>
      </c>
      <c r="R24" s="399" t="s">
        <v>341</v>
      </c>
      <c r="S24" s="236"/>
    </row>
    <row r="25" spans="1:19" ht="26.25" hidden="1" customHeight="1">
      <c r="A25" s="242">
        <v>20</v>
      </c>
      <c r="B25" s="247"/>
      <c r="C25" s="243" t="s">
        <v>341</v>
      </c>
      <c r="D25" s="304" t="s">
        <v>341</v>
      </c>
      <c r="E25" s="244" t="s">
        <v>341</v>
      </c>
      <c r="F25" s="305" t="s">
        <v>341</v>
      </c>
      <c r="G25" s="243" t="s">
        <v>341</v>
      </c>
      <c r="H25" s="304" t="s">
        <v>341</v>
      </c>
      <c r="I25" s="304" t="s">
        <v>341</v>
      </c>
      <c r="J25" s="241"/>
      <c r="K25" s="245" t="s">
        <v>341</v>
      </c>
      <c r="L25" s="304" t="s">
        <v>341</v>
      </c>
      <c r="M25" s="244" t="s">
        <v>341</v>
      </c>
      <c r="N25" s="305" t="s">
        <v>341</v>
      </c>
      <c r="O25" s="245" t="str">
        <f>IF(ISERROR(VLOOKUP(B25,'4x100m.'!$E$8:$F$1032,2,0)),"",(VLOOKUP(B25,'4x100m.'!$E$8:$H$1032,2,0)))</f>
        <v/>
      </c>
      <c r="P25" s="304" t="str">
        <f>IF(ISERROR(VLOOKUP(B25,'4x100m.'!$E$8:$G$1032,3,0)),"",(VLOOKUP(B25,'4x100m.'!$E$8:$G$1032,3,0)))</f>
        <v/>
      </c>
      <c r="Q25" s="399" t="s">
        <v>341</v>
      </c>
      <c r="R25" s="399" t="s">
        <v>341</v>
      </c>
      <c r="S25" s="236"/>
    </row>
    <row r="26" spans="1:19" ht="26.25" hidden="1" customHeight="1">
      <c r="A26" s="242">
        <v>21</v>
      </c>
      <c r="B26" s="247"/>
      <c r="C26" s="243" t="s">
        <v>341</v>
      </c>
      <c r="D26" s="304" t="s">
        <v>341</v>
      </c>
      <c r="E26" s="244" t="s">
        <v>341</v>
      </c>
      <c r="F26" s="305" t="s">
        <v>341</v>
      </c>
      <c r="G26" s="243" t="s">
        <v>341</v>
      </c>
      <c r="H26" s="304" t="s">
        <v>341</v>
      </c>
      <c r="I26" s="304" t="s">
        <v>341</v>
      </c>
      <c r="J26" s="241"/>
      <c r="K26" s="245" t="s">
        <v>341</v>
      </c>
      <c r="L26" s="304" t="s">
        <v>341</v>
      </c>
      <c r="M26" s="244" t="s">
        <v>341</v>
      </c>
      <c r="N26" s="305" t="s">
        <v>341</v>
      </c>
      <c r="O26" s="245" t="str">
        <f>IF(ISERROR(VLOOKUP(B26,'4x100m.'!$E$8:$F$1032,2,0)),"",(VLOOKUP(B26,'4x100m.'!$E$8:$H$1032,2,0)))</f>
        <v/>
      </c>
      <c r="P26" s="304" t="str">
        <f>IF(ISERROR(VLOOKUP(B26,'4x100m.'!$E$8:$G$1032,3,0)),"",(VLOOKUP(B26,'4x100m.'!$E$8:$G$1032,3,0)))</f>
        <v/>
      </c>
      <c r="Q26" s="344" t="s">
        <v>341</v>
      </c>
      <c r="R26" s="344" t="s">
        <v>341</v>
      </c>
      <c r="S26" s="236"/>
    </row>
    <row r="27" spans="1:19" ht="26.25" hidden="1" customHeight="1">
      <c r="A27" s="242">
        <v>22</v>
      </c>
      <c r="B27" s="247"/>
      <c r="C27" s="243" t="s">
        <v>341</v>
      </c>
      <c r="D27" s="304" t="s">
        <v>341</v>
      </c>
      <c r="E27" s="244" t="s">
        <v>341</v>
      </c>
      <c r="F27" s="305" t="s">
        <v>341</v>
      </c>
      <c r="G27" s="243" t="s">
        <v>341</v>
      </c>
      <c r="H27" s="304" t="s">
        <v>341</v>
      </c>
      <c r="I27" s="304" t="s">
        <v>341</v>
      </c>
      <c r="J27" s="241"/>
      <c r="K27" s="245" t="s">
        <v>341</v>
      </c>
      <c r="L27" s="304" t="s">
        <v>341</v>
      </c>
      <c r="M27" s="244" t="s">
        <v>341</v>
      </c>
      <c r="N27" s="305" t="s">
        <v>341</v>
      </c>
      <c r="O27" s="245" t="str">
        <f>IF(ISERROR(VLOOKUP(B27,'4x100m.'!$E$8:$F$1032,2,0)),"",(VLOOKUP(B27,'4x100m.'!$E$8:$H$1032,2,0)))</f>
        <v/>
      </c>
      <c r="P27" s="304" t="str">
        <f>IF(ISERROR(VLOOKUP(B27,'4x100m.'!$E$8:$G$1032,3,0)),"",(VLOOKUP(B27,'4x100m.'!$E$8:$G$1032,3,0)))</f>
        <v/>
      </c>
      <c r="Q27" s="344" t="s">
        <v>341</v>
      </c>
      <c r="R27" s="344" t="s">
        <v>341</v>
      </c>
    </row>
    <row r="28" spans="1:19" ht="26.25" hidden="1" customHeight="1">
      <c r="A28" s="242">
        <v>23</v>
      </c>
      <c r="B28" s="247"/>
      <c r="C28" s="243" t="s">
        <v>341</v>
      </c>
      <c r="D28" s="304" t="s">
        <v>341</v>
      </c>
      <c r="E28" s="244" t="s">
        <v>341</v>
      </c>
      <c r="F28" s="305" t="s">
        <v>341</v>
      </c>
      <c r="G28" s="243" t="s">
        <v>341</v>
      </c>
      <c r="H28" s="304" t="s">
        <v>341</v>
      </c>
      <c r="I28" s="304" t="s">
        <v>341</v>
      </c>
      <c r="J28" s="241"/>
      <c r="K28" s="245" t="s">
        <v>341</v>
      </c>
      <c r="L28" s="304" t="s">
        <v>341</v>
      </c>
      <c r="M28" s="244" t="s">
        <v>341</v>
      </c>
      <c r="N28" s="305" t="s">
        <v>341</v>
      </c>
      <c r="O28" s="245" t="str">
        <f>IF(ISERROR(VLOOKUP(B28,'4x100m.'!$E$8:$F$1032,2,0)),"",(VLOOKUP(B28,'4x100m.'!$E$8:$H$1032,2,0)))</f>
        <v/>
      </c>
      <c r="P28" s="304" t="str">
        <f>IF(ISERROR(VLOOKUP(B28,'4x100m.'!$E$8:$G$1032,3,0)),"",(VLOOKUP(B28,'4x100m.'!$E$8:$G$1032,3,0)))</f>
        <v/>
      </c>
      <c r="Q28" s="344" t="s">
        <v>341</v>
      </c>
      <c r="R28" s="344" t="s">
        <v>341</v>
      </c>
    </row>
    <row r="29" spans="1:19" ht="26.25" hidden="1" customHeight="1">
      <c r="A29" s="242">
        <v>24</v>
      </c>
      <c r="B29" s="247"/>
      <c r="C29" s="243" t="s">
        <v>341</v>
      </c>
      <c r="D29" s="304" t="s">
        <v>341</v>
      </c>
      <c r="E29" s="244" t="s">
        <v>341</v>
      </c>
      <c r="F29" s="305" t="s">
        <v>341</v>
      </c>
      <c r="G29" s="243" t="s">
        <v>341</v>
      </c>
      <c r="H29" s="304" t="s">
        <v>341</v>
      </c>
      <c r="I29" s="304" t="s">
        <v>341</v>
      </c>
      <c r="J29" s="241"/>
      <c r="K29" s="245" t="s">
        <v>341</v>
      </c>
      <c r="L29" s="304" t="s">
        <v>341</v>
      </c>
      <c r="M29" s="244" t="s">
        <v>341</v>
      </c>
      <c r="N29" s="305" t="s">
        <v>341</v>
      </c>
      <c r="O29" s="245" t="str">
        <f>IF(ISERROR(VLOOKUP(B29,'4x100m.'!$E$8:$F$1032,2,0)),"",(VLOOKUP(B29,'4x100m.'!$E$8:$H$1032,2,0)))</f>
        <v/>
      </c>
      <c r="P29" s="304" t="str">
        <f>IF(ISERROR(VLOOKUP(B29,'4x100m.'!$E$8:$G$1032,3,0)),"",(VLOOKUP(B29,'4x100m.'!$E$8:$G$1032,3,0)))</f>
        <v/>
      </c>
      <c r="Q29" s="344" t="s">
        <v>341</v>
      </c>
      <c r="R29" s="344" t="s">
        <v>341</v>
      </c>
    </row>
    <row r="30" spans="1:19" ht="26.25" hidden="1" customHeight="1">
      <c r="A30" s="242">
        <v>25</v>
      </c>
      <c r="B30" s="247"/>
      <c r="C30" s="243" t="s">
        <v>341</v>
      </c>
      <c r="D30" s="304" t="s">
        <v>341</v>
      </c>
      <c r="E30" s="244" t="s">
        <v>341</v>
      </c>
      <c r="F30" s="305" t="s">
        <v>341</v>
      </c>
      <c r="G30" s="243" t="s">
        <v>341</v>
      </c>
      <c r="H30" s="304" t="s">
        <v>341</v>
      </c>
      <c r="I30" s="343" t="s">
        <v>341</v>
      </c>
      <c r="J30" s="241"/>
      <c r="K30" s="245" t="s">
        <v>341</v>
      </c>
      <c r="L30" s="304" t="s">
        <v>341</v>
      </c>
      <c r="M30" s="244" t="s">
        <v>341</v>
      </c>
      <c r="N30" s="305" t="s">
        <v>341</v>
      </c>
      <c r="O30" s="245" t="str">
        <f>IF(ISERROR(VLOOKUP(B30,'4x100m.'!$E$8:$F$1032,2,0)),"",(VLOOKUP(B30,'4x100m.'!$E$8:$H$1032,2,0)))</f>
        <v/>
      </c>
      <c r="P30" s="304" t="str">
        <f>IF(ISERROR(VLOOKUP(B30,'4x100m.'!$E$8:$G$1032,3,0)),"",(VLOOKUP(B30,'4x100m.'!$E$8:$G$1032,3,0)))</f>
        <v/>
      </c>
      <c r="Q30" s="344" t="s">
        <v>341</v>
      </c>
      <c r="R30" s="344" t="s">
        <v>341</v>
      </c>
    </row>
    <row r="31" spans="1:19" ht="24" customHeight="1"/>
    <row r="32" spans="1:19"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2.5" customHeight="1"/>
    <row r="67" ht="50.25" customHeight="1"/>
    <row r="68" ht="50.25" customHeight="1"/>
    <row r="69" ht="50.25" customHeight="1"/>
    <row r="70" ht="50.25" customHeight="1"/>
    <row r="71" ht="50.25" customHeight="1"/>
    <row r="72" ht="50.25" customHeight="1"/>
    <row r="73" ht="50.25" customHeight="1"/>
    <row r="74" ht="50.25" customHeight="1"/>
    <row r="77" ht="61.5" customHeight="1"/>
    <row r="78" ht="61.5" customHeight="1"/>
    <row r="79" ht="61.5" customHeight="1"/>
    <row r="80" ht="61.5" customHeight="1"/>
    <row r="81" ht="61.5" customHeight="1"/>
    <row r="82" ht="61.5" customHeight="1"/>
    <row r="83" ht="61.5" customHeight="1"/>
    <row r="84" ht="61.5" customHeight="1"/>
  </sheetData>
  <sortState ref="B8:R22">
    <sortCondition descending="1" ref="R8:R22"/>
  </sortState>
  <customSheetViews>
    <customSheetView guid="{EC999A80-859B-4475-B63F-D6CE8B953956}" scale="60" showPageBreaks="1" fitToPage="1" printArea="1" view="pageBreakPreview" topLeftCell="A4">
      <selection activeCell="P8" sqref="P8:P21"/>
      <pageMargins left="0.7" right="0.7" top="0.75" bottom="0.75" header="0.3" footer="0.3"/>
      <pageSetup paperSize="9" scale="61" fitToHeight="0" orientation="landscape" r:id="rId1"/>
    </customSheetView>
  </customSheetViews>
  <mergeCells count="15">
    <mergeCell ref="A4:S4"/>
    <mergeCell ref="O6:P6"/>
    <mergeCell ref="A1:S1"/>
    <mergeCell ref="A2:S2"/>
    <mergeCell ref="A3:S3"/>
    <mergeCell ref="Q6:Q7"/>
    <mergeCell ref="R6:R7"/>
    <mergeCell ref="A6:A7"/>
    <mergeCell ref="B6:B7"/>
    <mergeCell ref="C6:D6"/>
    <mergeCell ref="E6:F6"/>
    <mergeCell ref="G6:H6"/>
    <mergeCell ref="K6:L6"/>
    <mergeCell ref="M6:N6"/>
    <mergeCell ref="O5:S5"/>
  </mergeCells>
  <conditionalFormatting sqref="B8:B20">
    <cfRule type="containsText" dxfId="129" priority="1" stopIfTrue="1" operator="containsText" text="FERDİ">
      <formula>NOT(ISERROR(SEARCH("FERDİ",B8)))</formula>
    </cfRule>
  </conditionalFormatting>
  <hyperlinks>
    <hyperlink ref="A3:S3" location="'YARIŞMA PROGRAMI'!A1" display="GENEL PUAN TABLOSU"/>
  </hyperlinks>
  <pageMargins left="0.70866141732283472" right="0.70866141732283472" top="0.35433070866141736" bottom="0.74803149606299213" header="0.31496062992125984" footer="0.31496062992125984"/>
  <pageSetup paperSize="9" scale="60" fitToHeight="0" orientation="landscape" r:id="rId2"/>
  <drawing r:id="rId3"/>
</worksheet>
</file>

<file path=xl/worksheets/sheet9.xml><?xml version="1.0" encoding="utf-8"?>
<worksheet xmlns="http://schemas.openxmlformats.org/spreadsheetml/2006/main" xmlns:r="http://schemas.openxmlformats.org/officeDocument/2006/relationships">
  <sheetPr codeName="Sayfa9">
    <tabColor theme="8" tint="0.39997558519241921"/>
  </sheetPr>
  <dimension ref="A1:P87"/>
  <sheetViews>
    <sheetView view="pageBreakPreview" zoomScale="60" workbookViewId="0">
      <selection activeCell="S17" sqref="S17"/>
    </sheetView>
  </sheetViews>
  <sheetFormatPr defaultRowHeight="12.75"/>
  <cols>
    <col min="2" max="2" width="13.42578125" hidden="1" customWidth="1"/>
    <col min="4" max="4" width="16.140625" customWidth="1"/>
    <col min="5" max="5" width="19.5703125" customWidth="1"/>
    <col min="6" max="6" width="19.28515625" customWidth="1"/>
    <col min="7" max="7" width="12.85546875" customWidth="1"/>
    <col min="8" max="8" width="0" hidden="1" customWidth="1"/>
    <col min="11" max="11" width="13.140625" hidden="1" customWidth="1"/>
    <col min="12" max="12" width="10" customWidth="1"/>
    <col min="13" max="13" width="16.28515625" customWidth="1"/>
    <col min="14" max="14" width="20.28515625" customWidth="1"/>
    <col min="15" max="15" width="27.42578125" customWidth="1"/>
    <col min="16" max="16" width="14.140625" customWidth="1"/>
  </cols>
  <sheetData>
    <row r="1" spans="1:16" ht="48" customHeight="1">
      <c r="A1" s="511" t="str">
        <f>('YARIŞMA BİLGİLERİ'!A2)</f>
        <v>Gençlik ve Spor Bakanlığı
Spor Genel Müdürlüğü
Spor Faaliyetleri Daire Başkanlığı</v>
      </c>
      <c r="B1" s="511"/>
      <c r="C1" s="511"/>
      <c r="D1" s="511"/>
      <c r="E1" s="511"/>
      <c r="F1" s="511"/>
      <c r="G1" s="511"/>
      <c r="H1" s="511"/>
      <c r="I1" s="511"/>
      <c r="J1" s="511"/>
      <c r="K1" s="511"/>
      <c r="L1" s="511"/>
      <c r="M1" s="511"/>
      <c r="N1" s="511"/>
      <c r="O1" s="511"/>
      <c r="P1" s="511"/>
    </row>
    <row r="2" spans="1:16" ht="18" customHeight="1">
      <c r="A2" s="512" t="str">
        <f>'YARIŞMA BİLGİLERİ'!F19</f>
        <v>2013-14 Öğretim Yılı Okullararası Puanlı  Atletizm Türkiye Birinciliği</v>
      </c>
      <c r="B2" s="512"/>
      <c r="C2" s="512"/>
      <c r="D2" s="512"/>
      <c r="E2" s="512"/>
      <c r="F2" s="512"/>
      <c r="G2" s="512"/>
      <c r="H2" s="512"/>
      <c r="I2" s="512"/>
      <c r="J2" s="512"/>
      <c r="K2" s="512"/>
      <c r="L2" s="512"/>
      <c r="M2" s="512"/>
      <c r="N2" s="512"/>
      <c r="O2" s="512"/>
      <c r="P2" s="512"/>
    </row>
    <row r="3" spans="1:16" ht="23.25" customHeight="1">
      <c r="A3" s="513" t="s">
        <v>318</v>
      </c>
      <c r="B3" s="513"/>
      <c r="C3" s="513"/>
      <c r="D3" s="513"/>
      <c r="E3" s="513"/>
      <c r="F3" s="513"/>
      <c r="G3" s="513"/>
      <c r="H3" s="513"/>
      <c r="I3" s="513"/>
      <c r="J3" s="513"/>
      <c r="K3" s="513"/>
      <c r="L3" s="513"/>
      <c r="M3" s="513"/>
      <c r="N3" s="513"/>
      <c r="O3" s="513"/>
      <c r="P3" s="513"/>
    </row>
    <row r="4" spans="1:16" ht="23.25" customHeight="1">
      <c r="A4" s="514" t="s">
        <v>316</v>
      </c>
      <c r="B4" s="514"/>
      <c r="C4" s="514"/>
      <c r="D4" s="514"/>
      <c r="E4" s="514"/>
      <c r="F4" s="514"/>
      <c r="G4" s="514"/>
      <c r="J4" s="579" t="s">
        <v>258</v>
      </c>
      <c r="K4" s="579"/>
      <c r="L4" s="579"/>
      <c r="M4" s="579"/>
      <c r="N4" s="579"/>
      <c r="O4" s="579"/>
      <c r="P4" s="579"/>
    </row>
    <row r="5" spans="1:16" ht="27" customHeight="1">
      <c r="A5" s="580" t="s">
        <v>15</v>
      </c>
      <c r="B5" s="581"/>
      <c r="C5" s="581"/>
      <c r="D5" s="581"/>
      <c r="E5" s="581"/>
      <c r="F5" s="581"/>
      <c r="G5" s="581"/>
      <c r="H5" s="517" t="s">
        <v>6</v>
      </c>
      <c r="I5" s="582"/>
      <c r="J5" s="281"/>
      <c r="K5" s="282"/>
      <c r="L5" s="281"/>
      <c r="M5" s="281"/>
      <c r="N5" s="281"/>
      <c r="O5" s="281"/>
      <c r="P5" s="281"/>
    </row>
    <row r="6" spans="1:16" ht="28.5">
      <c r="A6" s="232" t="s">
        <v>11</v>
      </c>
      <c r="B6" s="232" t="s">
        <v>52</v>
      </c>
      <c r="C6" s="232" t="s">
        <v>51</v>
      </c>
      <c r="D6" s="233" t="s">
        <v>12</v>
      </c>
      <c r="E6" s="234" t="s">
        <v>13</v>
      </c>
      <c r="F6" s="234" t="s">
        <v>156</v>
      </c>
      <c r="G6" s="235" t="s">
        <v>255</v>
      </c>
      <c r="H6" s="518"/>
      <c r="I6" s="583"/>
      <c r="J6" s="232" t="s">
        <v>11</v>
      </c>
      <c r="K6" s="232" t="s">
        <v>52</v>
      </c>
      <c r="L6" s="232" t="s">
        <v>51</v>
      </c>
      <c r="M6" s="233" t="s">
        <v>12</v>
      </c>
      <c r="N6" s="234" t="s">
        <v>13</v>
      </c>
      <c r="O6" s="234" t="s">
        <v>156</v>
      </c>
      <c r="P6" s="235" t="s">
        <v>255</v>
      </c>
    </row>
    <row r="7" spans="1:16" ht="24" customHeight="1">
      <c r="A7" s="71">
        <v>1</v>
      </c>
      <c r="B7" s="249" t="s">
        <v>266</v>
      </c>
      <c r="C7" s="72">
        <f>IF(ISERROR(VLOOKUP(B7,'KAYIT LİSTESİ'!$B$4:$H$1097,2,0)),"",(VLOOKUP(B7,'KAYIT LİSTESİ'!$B$4:$H$1097,2,0)))</f>
        <v>0</v>
      </c>
      <c r="D7" s="129">
        <f>IF(ISERROR(VLOOKUP(B7,'KAYIT LİSTESİ'!$B$4:$H$1097,4,0)),"",(VLOOKUP(B7,'KAYIT LİSTESİ'!$B$4:$H$1097,4,0)))</f>
        <v>37561</v>
      </c>
      <c r="E7" s="250" t="str">
        <f>IF(ISERROR(VLOOKUP(B7,'KAYIT LİSTESİ'!$B$4:$H$1097,5,0)),"",(VLOOKUP(B7,'KAYIT LİSTESİ'!$B$4:$H$1097,5,0)))</f>
        <v>MUSTAFA KÜÇÜK</v>
      </c>
      <c r="F7" s="250" t="str">
        <f>IF(ISERROR(VLOOKUP(B7,'KAYIT LİSTESİ'!$B$4:$H$1097,6,0)),"",(VLOOKUP(B7,'KAYIT LİSTESİ'!$B$4:$H$1097,6,0)))</f>
        <v>TRABZON-BEŞİRLİ İMKB ORTAOKULU</v>
      </c>
      <c r="G7" s="198"/>
      <c r="H7" s="75">
        <v>1</v>
      </c>
      <c r="I7" s="583"/>
      <c r="J7" s="71">
        <v>1</v>
      </c>
      <c r="K7" s="249" t="s">
        <v>157</v>
      </c>
      <c r="L7" s="251">
        <f>IF(ISERROR(VLOOKUP(K7,'KAYIT LİSTESİ'!$B$4:$H$1097,2,0)),"",(VLOOKUP(K7,'KAYIT LİSTESİ'!$B$4:$H$1097,2,0)))</f>
        <v>0</v>
      </c>
      <c r="M7" s="252">
        <f>IF(ISERROR(VLOOKUP(K7,'KAYIT LİSTESİ'!$B$4:$H$1097,4,0)),"",(VLOOKUP(K7,'KAYIT LİSTESİ'!$B$4:$H$1097,4,0)))</f>
        <v>37742</v>
      </c>
      <c r="N7" s="193" t="str">
        <f>IF(ISERROR(VLOOKUP(K7,'KAYIT LİSTESİ'!$B$4:$H$1097,5,0)),"",(VLOOKUP(K7,'KAYIT LİSTESİ'!$B$4:$H$1097,5,0)))</f>
        <v>ATAKAN CEMOĞLU</v>
      </c>
      <c r="O7" s="253" t="str">
        <f>IF(ISERROR(VLOOKUP(K7,'KAYIT LİSTESİ'!$B$4:$H$1097,6,0)),"",(VLOOKUP(K7,'KAYIT LİSTESİ'!$B$4:$H$1097,6,0)))</f>
        <v>KKTC YAKIN DOĞU İLKOKULU</v>
      </c>
      <c r="P7" s="253"/>
    </row>
    <row r="8" spans="1:16" ht="24" customHeight="1">
      <c r="A8" s="71">
        <v>2</v>
      </c>
      <c r="B8" s="249" t="s">
        <v>267</v>
      </c>
      <c r="C8" s="72">
        <f>IF(ISERROR(VLOOKUP(B8,'KAYIT LİSTESİ'!$B$4:$H$1097,2,0)),"",(VLOOKUP(B8,'KAYIT LİSTESİ'!$B$4:$H$1097,2,0)))</f>
        <v>0</v>
      </c>
      <c r="D8" s="129">
        <f>IF(ISERROR(VLOOKUP(B8,'KAYIT LİSTESİ'!$B$4:$H$1097,4,0)),"",(VLOOKUP(B8,'KAYIT LİSTESİ'!$B$4:$H$1097,4,0)))</f>
        <v>37257</v>
      </c>
      <c r="E8" s="250" t="str">
        <f>IF(ISERROR(VLOOKUP(B8,'KAYIT LİSTESİ'!$B$4:$H$1097,5,0)),"",(VLOOKUP(B8,'KAYIT LİSTESİ'!$B$4:$H$1097,5,0)))</f>
        <v>Emiray TUNCEL</v>
      </c>
      <c r="F8" s="250" t="str">
        <f>IF(ISERROR(VLOOKUP(B8,'KAYIT LİSTESİ'!$B$4:$H$1097,6,0)),"",(VLOOKUP(B8,'KAYIT LİSTESİ'!$B$4:$H$1097,6,0)))</f>
        <v>SAMSUN İLKADIM TİCARET VE SANAYİ ODASI ORTAOKULU</v>
      </c>
      <c r="G8" s="198"/>
      <c r="H8" s="75">
        <v>2</v>
      </c>
      <c r="I8" s="583"/>
      <c r="J8" s="71">
        <v>2</v>
      </c>
      <c r="K8" s="249" t="s">
        <v>158</v>
      </c>
      <c r="L8" s="251">
        <f>IF(ISERROR(VLOOKUP(K8,'KAYIT LİSTESİ'!$B$4:$H$1097,2,0)),"",(VLOOKUP(K8,'KAYIT LİSTESİ'!$B$4:$H$1097,2,0)))</f>
        <v>0</v>
      </c>
      <c r="M8" s="252">
        <f>IF(ISERROR(VLOOKUP(K8,'KAYIT LİSTESİ'!$B$4:$H$1097,4,0)),"",(VLOOKUP(K8,'KAYIT LİSTESİ'!$B$4:$H$1097,4,0)))</f>
        <v>37277</v>
      </c>
      <c r="N8" s="193" t="str">
        <f>IF(ISERROR(VLOOKUP(K8,'KAYIT LİSTESİ'!$B$4:$H$1097,5,0)),"",(VLOOKUP(K8,'KAYIT LİSTESİ'!$B$4:$H$1097,5,0)))</f>
        <v>EMİRHAN KALAYCI</v>
      </c>
      <c r="O8" s="253" t="str">
        <f>IF(ISERROR(VLOOKUP(K8,'KAYIT LİSTESİ'!$B$4:$H$1097,6,0)),"",(VLOOKUP(K8,'KAYIT LİSTESİ'!$B$4:$H$1097,6,0)))</f>
        <v>TRABZON-BEŞİRLİ İMKB ORTAOKULU</v>
      </c>
      <c r="P8" s="253"/>
    </row>
    <row r="9" spans="1:16" ht="24" customHeight="1">
      <c r="A9" s="71">
        <v>3</v>
      </c>
      <c r="B9" s="249" t="s">
        <v>268</v>
      </c>
      <c r="C9" s="72">
        <f>IF(ISERROR(VLOOKUP(B9,'KAYIT LİSTESİ'!$B$4:$H$1097,2,0)),"",(VLOOKUP(B9,'KAYIT LİSTESİ'!$B$4:$H$1097,2,0)))</f>
        <v>0</v>
      </c>
      <c r="D9" s="129">
        <f>IF(ISERROR(VLOOKUP(B9,'KAYIT LİSTESİ'!$B$4:$H$1097,4,0)),"",(VLOOKUP(B9,'KAYIT LİSTESİ'!$B$4:$H$1097,4,0)))</f>
        <v>37438</v>
      </c>
      <c r="E9" s="250" t="str">
        <f>IF(ISERROR(VLOOKUP(B9,'KAYIT LİSTESİ'!$B$4:$H$1097,5,0)),"",(VLOOKUP(B9,'KAYIT LİSTESİ'!$B$4:$H$1097,5,0)))</f>
        <v>FIRAT DURSUN</v>
      </c>
      <c r="F9" s="250" t="str">
        <f>IF(ISERROR(VLOOKUP(B9,'KAYIT LİSTESİ'!$B$4:$H$1097,6,0)),"",(VLOOKUP(B9,'KAYIT LİSTESİ'!$B$4:$H$1097,6,0)))</f>
        <v>SİVAS-YILDIZELİ ATATÜRK ORTAOKULU</v>
      </c>
      <c r="G9" s="198"/>
      <c r="H9" s="75">
        <v>3</v>
      </c>
      <c r="I9" s="583"/>
      <c r="J9" s="71">
        <v>3</v>
      </c>
      <c r="K9" s="249" t="s">
        <v>159</v>
      </c>
      <c r="L9" s="251">
        <f>IF(ISERROR(VLOOKUP(K9,'KAYIT LİSTESİ'!$B$4:$H$1097,2,0)),"",(VLOOKUP(K9,'KAYIT LİSTESİ'!$B$4:$H$1097,2,0)))</f>
        <v>0</v>
      </c>
      <c r="M9" s="252">
        <f>IF(ISERROR(VLOOKUP(K9,'KAYIT LİSTESİ'!$B$4:$H$1097,4,0)),"",(VLOOKUP(K9,'KAYIT LİSTESİ'!$B$4:$H$1097,4,0)))</f>
        <v>37448</v>
      </c>
      <c r="N9" s="193" t="str">
        <f>IF(ISERROR(VLOOKUP(K9,'KAYIT LİSTESİ'!$B$4:$H$1097,5,0)),"",(VLOOKUP(K9,'KAYIT LİSTESİ'!$B$4:$H$1097,5,0)))</f>
        <v>TAHA ÇALIŞKAN</v>
      </c>
      <c r="O9" s="253" t="str">
        <f>IF(ISERROR(VLOOKUP(K9,'KAYIT LİSTESİ'!$B$4:$H$1097,6,0)),"",(VLOOKUP(K9,'KAYIT LİSTESİ'!$B$4:$H$1097,6,0)))</f>
        <v>İSTANBUL-ÖZEL BAKIRKÖY FATİH ORTAOKULU</v>
      </c>
      <c r="P9" s="253"/>
    </row>
    <row r="10" spans="1:16" ht="24" customHeight="1">
      <c r="A10" s="71">
        <v>4</v>
      </c>
      <c r="B10" s="249" t="s">
        <v>269</v>
      </c>
      <c r="C10" s="72">
        <f>IF(ISERROR(VLOOKUP(B10,'KAYIT LİSTESİ'!$B$4:$H$1097,2,0)),"",(VLOOKUP(B10,'KAYIT LİSTESİ'!$B$4:$H$1097,2,0)))</f>
        <v>0</v>
      </c>
      <c r="D10" s="129">
        <f>IF(ISERROR(VLOOKUP(B10,'KAYIT LİSTESİ'!$B$4:$H$1097,4,0)),"",(VLOOKUP(B10,'KAYIT LİSTESİ'!$B$4:$H$1097,4,0)))</f>
        <v>37456</v>
      </c>
      <c r="E10" s="250" t="str">
        <f>IF(ISERROR(VLOOKUP(B10,'KAYIT LİSTESİ'!$B$4:$H$1097,5,0)),"",(VLOOKUP(B10,'KAYIT LİSTESİ'!$B$4:$H$1097,5,0)))</f>
        <v>ONURALP GÖRMEZ</v>
      </c>
      <c r="F10" s="250" t="str">
        <f>IF(ISERROR(VLOOKUP(B10,'KAYIT LİSTESİ'!$B$4:$H$1097,6,0)),"",(VLOOKUP(B10,'KAYIT LİSTESİ'!$B$4:$H$1097,6,0)))</f>
        <v>ANKARA- ATATÜRK ORTAOKULU</v>
      </c>
      <c r="G10" s="198"/>
      <c r="H10" s="75">
        <v>4</v>
      </c>
      <c r="I10" s="583"/>
      <c r="J10" s="71">
        <v>4</v>
      </c>
      <c r="K10" s="249" t="s">
        <v>160</v>
      </c>
      <c r="L10" s="251">
        <f>IF(ISERROR(VLOOKUP(K10,'KAYIT LİSTESİ'!$B$4:$H$1097,2,0)),"",(VLOOKUP(K10,'KAYIT LİSTESİ'!$B$4:$H$1097,2,0)))</f>
        <v>0</v>
      </c>
      <c r="M10" s="252">
        <f>IF(ISERROR(VLOOKUP(K10,'KAYIT LİSTESİ'!$B$4:$H$1097,4,0)),"",(VLOOKUP(K10,'KAYIT LİSTESİ'!$B$4:$H$1097,4,0)))</f>
        <v>37400</v>
      </c>
      <c r="N10" s="193" t="str">
        <f>IF(ISERROR(VLOOKUP(K10,'KAYIT LİSTESİ'!$B$4:$H$1097,5,0)),"",(VLOOKUP(K10,'KAYIT LİSTESİ'!$B$4:$H$1097,5,0)))</f>
        <v>Reşit B. AKBULUT</v>
      </c>
      <c r="O10" s="253" t="str">
        <f>IF(ISERROR(VLOOKUP(K10,'KAYIT LİSTESİ'!$B$4:$H$1097,6,0)),"",(VLOOKUP(K10,'KAYIT LİSTESİ'!$B$4:$H$1097,6,0)))</f>
        <v>SAMSUN İLKADIM TİCARET VE SANAYİ ODASI ORTAOKULU</v>
      </c>
      <c r="P10" s="253"/>
    </row>
    <row r="11" spans="1:16" ht="24" customHeight="1">
      <c r="A11" s="71">
        <v>5</v>
      </c>
      <c r="B11" s="249" t="s">
        <v>270</v>
      </c>
      <c r="C11" s="72">
        <f>IF(ISERROR(VLOOKUP(B11,'KAYIT LİSTESİ'!$B$4:$H$1097,2,0)),"",(VLOOKUP(B11,'KAYIT LİSTESİ'!$B$4:$H$1097,2,0)))</f>
        <v>0</v>
      </c>
      <c r="D11" s="129" t="str">
        <f>IF(ISERROR(VLOOKUP(B11,'KAYIT LİSTESİ'!$B$4:$H$1097,4,0)),"",(VLOOKUP(B11,'KAYIT LİSTESİ'!$B$4:$H$1097,4,0)))</f>
        <v>29.10.2003</v>
      </c>
      <c r="E11" s="250" t="str">
        <f>IF(ISERROR(VLOOKUP(B11,'KAYIT LİSTESİ'!$B$4:$H$1097,5,0)),"",(VLOOKUP(B11,'KAYIT LİSTESİ'!$B$4:$H$1097,5,0)))</f>
        <v>ABDULLAH HALİL YILDIRIM</v>
      </c>
      <c r="F11" s="250" t="str">
        <f>IF(ISERROR(VLOOKUP(B11,'KAYIT LİSTESİ'!$B$4:$H$1097,6,0)),"",(VLOOKUP(B11,'KAYIT LİSTESİ'!$B$4:$H$1097,6,0)))</f>
        <v>SİVAS YAHYA KEMAL ORTAOKULU</v>
      </c>
      <c r="G11" s="198"/>
      <c r="H11" s="75">
        <v>5</v>
      </c>
      <c r="I11" s="583"/>
      <c r="J11" s="71">
        <v>5</v>
      </c>
      <c r="K11" s="249" t="s">
        <v>161</v>
      </c>
      <c r="L11" s="251">
        <f>IF(ISERROR(VLOOKUP(K11,'KAYIT LİSTESİ'!$B$4:$H$1097,2,0)),"",(VLOOKUP(K11,'KAYIT LİSTESİ'!$B$4:$H$1097,2,0)))</f>
        <v>0</v>
      </c>
      <c r="M11" s="252" t="str">
        <f>IF(ISERROR(VLOOKUP(K11,'KAYIT LİSTESİ'!$B$4:$H$1097,4,0)),"",(VLOOKUP(K11,'KAYIT LİSTESİ'!$B$4:$H$1097,4,0)))</f>
        <v>01,02,2002</v>
      </c>
      <c r="N11" s="193" t="str">
        <f>IF(ISERROR(VLOOKUP(K11,'KAYIT LİSTESİ'!$B$4:$H$1097,5,0)),"",(VLOOKUP(K11,'KAYIT LİSTESİ'!$B$4:$H$1097,5,0)))</f>
        <v>YİĞİT EMRE ÖZDEN</v>
      </c>
      <c r="O11" s="253" t="str">
        <f>IF(ISERROR(VLOOKUP(K11,'KAYIT LİSTESİ'!$B$4:$H$1097,6,0)),"",(VLOOKUP(K11,'KAYIT LİSTESİ'!$B$4:$H$1097,6,0)))</f>
        <v>ZONGULDAK EREĞLİ TURGUT REİS ORTAOKULU</v>
      </c>
      <c r="P11" s="253"/>
    </row>
    <row r="12" spans="1:16" ht="24" customHeight="1">
      <c r="A12" s="71">
        <v>6</v>
      </c>
      <c r="B12" s="249" t="s">
        <v>271</v>
      </c>
      <c r="C12" s="72">
        <f>IF(ISERROR(VLOOKUP(B12,'KAYIT LİSTESİ'!$B$4:$H$1097,2,0)),"",(VLOOKUP(B12,'KAYIT LİSTESİ'!$B$4:$H$1097,2,0)))</f>
        <v>0</v>
      </c>
      <c r="D12" s="129" t="str">
        <f>IF(ISERROR(VLOOKUP(B12,'KAYIT LİSTESİ'!$B$4:$H$1097,4,0)),"",(VLOOKUP(B12,'KAYIT LİSTESİ'!$B$4:$H$1097,4,0)))</f>
        <v>18,01,2002</v>
      </c>
      <c r="E12" s="250" t="str">
        <f>IF(ISERROR(VLOOKUP(B12,'KAYIT LİSTESİ'!$B$4:$H$1097,5,0)),"",(VLOOKUP(B12,'KAYIT LİSTESİ'!$B$4:$H$1097,5,0)))</f>
        <v>YASİN DEMİR</v>
      </c>
      <c r="F12" s="250" t="str">
        <f>IF(ISERROR(VLOOKUP(B12,'KAYIT LİSTESİ'!$B$4:$H$1097,6,0)),"",(VLOOKUP(B12,'KAYIT LİSTESİ'!$B$4:$H$1097,6,0)))</f>
        <v>ZONGULDAK EREĞLİ TURGUT REİS ORTAOKULU</v>
      </c>
      <c r="G12" s="198"/>
      <c r="H12" s="75">
        <v>6</v>
      </c>
      <c r="I12" s="583"/>
      <c r="J12" s="71">
        <v>6</v>
      </c>
      <c r="K12" s="249" t="s">
        <v>162</v>
      </c>
      <c r="L12" s="251">
        <f>IF(ISERROR(VLOOKUP(K12,'KAYIT LİSTESİ'!$B$4:$H$1097,2,0)),"",(VLOOKUP(K12,'KAYIT LİSTESİ'!$B$4:$H$1097,2,0)))</f>
        <v>0</v>
      </c>
      <c r="M12" s="252">
        <f>IF(ISERROR(VLOOKUP(K12,'KAYIT LİSTESİ'!$B$4:$H$1097,4,0)),"",(VLOOKUP(K12,'KAYIT LİSTESİ'!$B$4:$H$1097,4,0)))</f>
        <v>37438</v>
      </c>
      <c r="N12" s="193" t="str">
        <f>IF(ISERROR(VLOOKUP(K12,'KAYIT LİSTESİ'!$B$4:$H$1097,5,0)),"",(VLOOKUP(K12,'KAYIT LİSTESİ'!$B$4:$H$1097,5,0)))</f>
        <v>FIRAT DURSUN</v>
      </c>
      <c r="O12" s="253" t="str">
        <f>IF(ISERROR(VLOOKUP(K12,'KAYIT LİSTESİ'!$B$4:$H$1097,6,0)),"",(VLOOKUP(K12,'KAYIT LİSTESİ'!$B$4:$H$1097,6,0)))</f>
        <v>SİVAS-YILDIZELİ ATATÜRK ORTAOKULU</v>
      </c>
      <c r="P12" s="253"/>
    </row>
    <row r="13" spans="1:16" ht="24" customHeight="1">
      <c r="A13" s="71">
        <v>7</v>
      </c>
      <c r="B13" s="249" t="s">
        <v>272</v>
      </c>
      <c r="C13" s="72">
        <f>IF(ISERROR(VLOOKUP(B13,'KAYIT LİSTESİ'!$B$4:$H$1097,2,0)),"",(VLOOKUP(B13,'KAYIT LİSTESİ'!$B$4:$H$1097,2,0)))</f>
        <v>0</v>
      </c>
      <c r="D13" s="129">
        <f>IF(ISERROR(VLOOKUP(B13,'KAYIT LİSTESİ'!$B$4:$H$1097,4,0)),"",(VLOOKUP(B13,'KAYIT LİSTESİ'!$B$4:$H$1097,4,0)))</f>
        <v>37371</v>
      </c>
      <c r="E13" s="250" t="str">
        <f>IF(ISERROR(VLOOKUP(B13,'KAYIT LİSTESİ'!$B$4:$H$1097,5,0)),"",(VLOOKUP(B13,'KAYIT LİSTESİ'!$B$4:$H$1097,5,0)))</f>
        <v>MUHAMMET FARUK KARATAŞ</v>
      </c>
      <c r="F13" s="250" t="str">
        <f>IF(ISERROR(VLOOKUP(B13,'KAYIT LİSTESİ'!$B$4:$H$1097,6,0)),"",(VLOOKUP(B13,'KAYIT LİSTESİ'!$B$4:$H$1097,6,0)))</f>
        <v>İSTANBUL-ÖZEL BAKIRKÖY FATİH ORTAOKULU</v>
      </c>
      <c r="G13" s="198"/>
      <c r="H13" s="75">
        <v>7</v>
      </c>
      <c r="I13" s="583"/>
      <c r="J13" s="71">
        <v>7</v>
      </c>
      <c r="K13" s="249" t="s">
        <v>163</v>
      </c>
      <c r="L13" s="251">
        <f>IF(ISERROR(VLOOKUP(K13,'KAYIT LİSTESİ'!$B$4:$H$1097,2,0)),"",(VLOOKUP(K13,'KAYIT LİSTESİ'!$B$4:$H$1097,2,0)))</f>
        <v>0</v>
      </c>
      <c r="M13" s="252" t="str">
        <f>IF(ISERROR(VLOOKUP(K13,'KAYIT LİSTESİ'!$B$4:$H$1097,4,0)),"",(VLOOKUP(K13,'KAYIT LİSTESİ'!$B$4:$H$1097,4,0)))</f>
        <v>04.06.2002</v>
      </c>
      <c r="N13" s="193" t="str">
        <f>IF(ISERROR(VLOOKUP(K13,'KAYIT LİSTESİ'!$B$4:$H$1097,5,0)),"",(VLOOKUP(K13,'KAYIT LİSTESİ'!$B$4:$H$1097,5,0)))</f>
        <v>TARIK BUĞRA KARAKAŞ</v>
      </c>
      <c r="O13" s="253" t="str">
        <f>IF(ISERROR(VLOOKUP(K13,'KAYIT LİSTESİ'!$B$4:$H$1097,6,0)),"",(VLOOKUP(K13,'KAYIT LİSTESİ'!$B$4:$H$1097,6,0)))</f>
        <v>SİVAS YAHYA KEMAL ORTAOKULU</v>
      </c>
      <c r="P13" s="253"/>
    </row>
    <row r="14" spans="1:16" ht="24" customHeight="1">
      <c r="A14" s="71">
        <v>8</v>
      </c>
      <c r="B14" s="249" t="s">
        <v>273</v>
      </c>
      <c r="C14" s="72">
        <f>IF(ISERROR(VLOOKUP(B14,'KAYIT LİSTESİ'!$B$4:$H$1097,2,0)),"",(VLOOKUP(B14,'KAYIT LİSTESİ'!$B$4:$H$1097,2,0)))</f>
        <v>0</v>
      </c>
      <c r="D14" s="129">
        <f>IF(ISERROR(VLOOKUP(B14,'KAYIT LİSTESİ'!$B$4:$H$1097,4,0)),"",(VLOOKUP(B14,'KAYIT LİSTESİ'!$B$4:$H$1097,4,0)))</f>
        <v>37536</v>
      </c>
      <c r="E14" s="250" t="str">
        <f>IF(ISERROR(VLOOKUP(B14,'KAYIT LİSTESİ'!$B$4:$H$1097,5,0)),"",(VLOOKUP(B14,'KAYIT LİSTESİ'!$B$4:$H$1097,5,0)))</f>
        <v>ORAZGELDİ DALKANOV</v>
      </c>
      <c r="F14" s="250" t="str">
        <f>IF(ISERROR(VLOOKUP(B14,'KAYIT LİSTESİ'!$B$4:$H$1097,6,0)),"",(VLOOKUP(B14,'KAYIT LİSTESİ'!$B$4:$H$1097,6,0)))</f>
        <v>KKTC YAKIN DOĞU İLKOKULU</v>
      </c>
      <c r="G14" s="198"/>
      <c r="H14" s="75">
        <v>8</v>
      </c>
      <c r="I14" s="583"/>
      <c r="J14" s="71">
        <v>8</v>
      </c>
      <c r="K14" s="249" t="s">
        <v>164</v>
      </c>
      <c r="L14" s="251">
        <f>IF(ISERROR(VLOOKUP(K14,'KAYIT LİSTESİ'!$B$4:$H$1097,2,0)),"",(VLOOKUP(K14,'KAYIT LİSTESİ'!$B$4:$H$1097,2,0)))</f>
        <v>0</v>
      </c>
      <c r="M14" s="252" t="str">
        <f>IF(ISERROR(VLOOKUP(K14,'KAYIT LİSTESİ'!$B$4:$H$1097,4,0)),"",(VLOOKUP(K14,'KAYIT LİSTESİ'!$B$4:$H$1097,4,0)))</f>
        <v>01.01.2002</v>
      </c>
      <c r="N14" s="193" t="str">
        <f>IF(ISERROR(VLOOKUP(K14,'KAYIT LİSTESİ'!$B$4:$H$1097,5,0)),"",(VLOOKUP(K14,'KAYIT LİSTESİ'!$B$4:$H$1097,5,0)))</f>
        <v>ŞAFAK  KARSAVRAN</v>
      </c>
      <c r="O14" s="253" t="str">
        <f>IF(ISERROR(VLOOKUP(K14,'KAYIT LİSTESİ'!$B$4:$H$1097,6,0)),"",(VLOOKUP(K14,'KAYIT LİSTESİ'!$B$4:$H$1097,6,0)))</f>
        <v>ANKARA- ATATÜRK ORTAOKULU</v>
      </c>
      <c r="P14" s="253"/>
    </row>
    <row r="15" spans="1:16" ht="24" customHeight="1">
      <c r="A15" s="71">
        <v>9</v>
      </c>
      <c r="B15" s="249" t="s">
        <v>274</v>
      </c>
      <c r="C15" s="72" t="str">
        <f>IF(ISERROR(VLOOKUP(B15,'KAYIT LİSTESİ'!$B$4:$H$1097,2,0)),"",(VLOOKUP(B15,'KAYIT LİSTESİ'!$B$4:$H$1097,2,0)))</f>
        <v/>
      </c>
      <c r="D15" s="129" t="str">
        <f>IF(ISERROR(VLOOKUP(B15,'KAYIT LİSTESİ'!$B$4:$H$1097,4,0)),"",(VLOOKUP(B15,'KAYIT LİSTESİ'!$B$4:$H$1097,4,0)))</f>
        <v/>
      </c>
      <c r="E15" s="250" t="str">
        <f>IF(ISERROR(VLOOKUP(B15,'KAYIT LİSTESİ'!$B$4:$H$1097,5,0)),"",(VLOOKUP(B15,'KAYIT LİSTESİ'!$B$4:$H$1097,5,0)))</f>
        <v/>
      </c>
      <c r="F15" s="250" t="str">
        <f>IF(ISERROR(VLOOKUP(B15,'KAYIT LİSTESİ'!$B$4:$H$1097,6,0)),"",(VLOOKUP(B15,'KAYIT LİSTESİ'!$B$4:$H$1097,6,0)))</f>
        <v/>
      </c>
      <c r="G15" s="198"/>
      <c r="H15" s="75">
        <v>9</v>
      </c>
      <c r="I15" s="583"/>
      <c r="J15" s="71">
        <v>9</v>
      </c>
      <c r="K15" s="249" t="s">
        <v>165</v>
      </c>
      <c r="L15" s="251">
        <f>IF(ISERROR(VLOOKUP(K15,'KAYIT LİSTESİ'!$B$4:$H$1097,2,0)),"",(VLOOKUP(K15,'KAYIT LİSTESİ'!$B$4:$H$1097,2,0)))</f>
        <v>0</v>
      </c>
      <c r="M15" s="252">
        <f>IF(ISERROR(VLOOKUP(K15,'KAYIT LİSTESİ'!$B$4:$H$1097,4,0)),"",(VLOOKUP(K15,'KAYIT LİSTESİ'!$B$4:$H$1097,4,0)))</f>
        <v>37268</v>
      </c>
      <c r="N15" s="193" t="str">
        <f>IF(ISERROR(VLOOKUP(K15,'KAYIT LİSTESİ'!$B$4:$H$1097,5,0)),"",(VLOOKUP(K15,'KAYIT LİSTESİ'!$B$4:$H$1097,5,0)))</f>
        <v>DOGUKAN NALBAT</v>
      </c>
      <c r="O15" s="253" t="str">
        <f>IF(ISERROR(VLOOKUP(K15,'KAYIT LİSTESİ'!$B$4:$H$1097,6,0)),"",(VLOOKUP(K15,'KAYIT LİSTESİ'!$B$4:$H$1097,6,0)))</f>
        <v>KOCAELİ -AHMET ZEKİ BÜYÜKKUŞOĞLU</v>
      </c>
      <c r="P15" s="253"/>
    </row>
    <row r="16" spans="1:16" ht="24" customHeight="1">
      <c r="A16" s="71">
        <v>10</v>
      </c>
      <c r="B16" s="249" t="s">
        <v>275</v>
      </c>
      <c r="C16" s="72" t="str">
        <f>IF(ISERROR(VLOOKUP(B16,'KAYIT LİSTESİ'!$B$4:$H$1097,2,0)),"",(VLOOKUP(B16,'KAYIT LİSTESİ'!$B$4:$H$1097,2,0)))</f>
        <v/>
      </c>
      <c r="D16" s="129" t="str">
        <f>IF(ISERROR(VLOOKUP(B16,'KAYIT LİSTESİ'!$B$4:$H$1097,4,0)),"",(VLOOKUP(B16,'KAYIT LİSTESİ'!$B$4:$H$1097,4,0)))</f>
        <v/>
      </c>
      <c r="E16" s="250" t="str">
        <f>IF(ISERROR(VLOOKUP(B16,'KAYIT LİSTESİ'!$B$4:$H$1097,5,0)),"",(VLOOKUP(B16,'KAYIT LİSTESİ'!$B$4:$H$1097,5,0)))</f>
        <v/>
      </c>
      <c r="F16" s="250" t="str">
        <f>IF(ISERROR(VLOOKUP(B16,'KAYIT LİSTESİ'!$B$4:$H$1097,6,0)),"",(VLOOKUP(B16,'KAYIT LİSTESİ'!$B$4:$H$1097,6,0)))</f>
        <v/>
      </c>
      <c r="G16" s="198"/>
      <c r="H16" s="75">
        <v>10</v>
      </c>
      <c r="I16" s="583"/>
      <c r="J16" s="71">
        <v>10</v>
      </c>
      <c r="K16" s="249" t="s">
        <v>166</v>
      </c>
      <c r="L16" s="251">
        <f>IF(ISERROR(VLOOKUP(K16,'KAYIT LİSTESİ'!$B$4:$H$1097,2,0)),"",(VLOOKUP(K16,'KAYIT LİSTESİ'!$B$4:$H$1097,2,0)))</f>
        <v>0</v>
      </c>
      <c r="M16" s="252">
        <f>IF(ISERROR(VLOOKUP(K16,'KAYIT LİSTESİ'!$B$4:$H$1097,4,0)),"",(VLOOKUP(K16,'KAYIT LİSTESİ'!$B$4:$H$1097,4,0)))</f>
        <v>37378</v>
      </c>
      <c r="N16" s="193" t="str">
        <f>IF(ISERROR(VLOOKUP(K16,'KAYIT LİSTESİ'!$B$4:$H$1097,5,0)),"",(VLOOKUP(K16,'KAYIT LİSTESİ'!$B$4:$H$1097,5,0)))</f>
        <v>METEHAN BOZOĞLU</v>
      </c>
      <c r="O16" s="253" t="str">
        <f>IF(ISERROR(VLOOKUP(K16,'KAYIT LİSTESİ'!$B$4:$H$1097,6,0)),"",(VLOOKUP(K16,'KAYIT LİSTESİ'!$B$4:$H$1097,6,0)))</f>
        <v>BURSA-ÜÇEVLER ŞEHİT FAİK GÖKÇEN ORTA OKULU</v>
      </c>
      <c r="P16" s="253"/>
    </row>
    <row r="17" spans="1:16" ht="24" customHeight="1">
      <c r="A17" s="71">
        <v>11</v>
      </c>
      <c r="B17" s="249" t="s">
        <v>276</v>
      </c>
      <c r="C17" s="72" t="str">
        <f>IF(ISERROR(VLOOKUP(B17,'KAYIT LİSTESİ'!$B$4:$H$1097,2,0)),"",(VLOOKUP(B17,'KAYIT LİSTESİ'!$B$4:$H$1097,2,0)))</f>
        <v/>
      </c>
      <c r="D17" s="129" t="str">
        <f>IF(ISERROR(VLOOKUP(B17,'KAYIT LİSTESİ'!$B$4:$H$1097,4,0)),"",(VLOOKUP(B17,'KAYIT LİSTESİ'!$B$4:$H$1097,4,0)))</f>
        <v/>
      </c>
      <c r="E17" s="250" t="str">
        <f>IF(ISERROR(VLOOKUP(B17,'KAYIT LİSTESİ'!$B$4:$H$1097,5,0)),"",(VLOOKUP(B17,'KAYIT LİSTESİ'!$B$4:$H$1097,5,0)))</f>
        <v/>
      </c>
      <c r="F17" s="250" t="str">
        <f>IF(ISERROR(VLOOKUP(B17,'KAYIT LİSTESİ'!$B$4:$H$1097,6,0)),"",(VLOOKUP(B17,'KAYIT LİSTESİ'!$B$4:$H$1097,6,0)))</f>
        <v/>
      </c>
      <c r="G17" s="198"/>
      <c r="H17" s="75">
        <v>11</v>
      </c>
      <c r="I17" s="583"/>
      <c r="J17" s="71">
        <v>11</v>
      </c>
      <c r="K17" s="249" t="s">
        <v>167</v>
      </c>
      <c r="L17" s="251">
        <f>IF(ISERROR(VLOOKUP(K17,'KAYIT LİSTESİ'!$B$4:$H$1097,2,0)),"",(VLOOKUP(K17,'KAYIT LİSTESİ'!$B$4:$H$1097,2,0)))</f>
        <v>0</v>
      </c>
      <c r="M17" s="252">
        <f>IF(ISERROR(VLOOKUP(K17,'KAYIT LİSTESİ'!$B$4:$H$1097,4,0)),"",(VLOOKUP(K17,'KAYIT LİSTESİ'!$B$4:$H$1097,4,0)))</f>
        <v>37785</v>
      </c>
      <c r="N17" s="193" t="str">
        <f>IF(ISERROR(VLOOKUP(K17,'KAYIT LİSTESİ'!$B$4:$H$1097,5,0)),"",(VLOOKUP(K17,'KAYIT LİSTESİ'!$B$4:$H$1097,5,0)))</f>
        <v>KAAN ÇOBAN</v>
      </c>
      <c r="O17" s="253" t="str">
        <f>IF(ISERROR(VLOOKUP(K17,'KAYIT LİSTESİ'!$B$4:$H$1097,6,0)),"",(VLOOKUP(K17,'KAYIT LİSTESİ'!$B$4:$H$1097,6,0)))</f>
        <v>ESKİŞEHİR - SAMİ SİPAHİ ORTAOKULU</v>
      </c>
      <c r="P17" s="253"/>
    </row>
    <row r="18" spans="1:16" ht="24" customHeight="1">
      <c r="A18" s="71">
        <v>12</v>
      </c>
      <c r="B18" s="249" t="s">
        <v>277</v>
      </c>
      <c r="C18" s="72" t="str">
        <f>IF(ISERROR(VLOOKUP(B18,'KAYIT LİSTESİ'!$B$4:$H$1097,2,0)),"",(VLOOKUP(B18,'KAYIT LİSTESİ'!$B$4:$H$1097,2,0)))</f>
        <v/>
      </c>
      <c r="D18" s="129" t="str">
        <f>IF(ISERROR(VLOOKUP(B18,'KAYIT LİSTESİ'!$B$4:$H$1097,4,0)),"",(VLOOKUP(B18,'KAYIT LİSTESİ'!$B$4:$H$1097,4,0)))</f>
        <v/>
      </c>
      <c r="E18" s="250" t="str">
        <f>IF(ISERROR(VLOOKUP(B18,'KAYIT LİSTESİ'!$B$4:$H$1097,5,0)),"",(VLOOKUP(B18,'KAYIT LİSTESİ'!$B$4:$H$1097,5,0)))</f>
        <v/>
      </c>
      <c r="F18" s="250" t="str">
        <f>IF(ISERROR(VLOOKUP(B18,'KAYIT LİSTESİ'!$B$4:$H$1097,6,0)),"",(VLOOKUP(B18,'KAYIT LİSTESİ'!$B$4:$H$1097,6,0)))</f>
        <v/>
      </c>
      <c r="G18" s="198"/>
      <c r="H18" s="75">
        <v>12</v>
      </c>
      <c r="I18" s="583"/>
      <c r="J18" s="71">
        <v>12</v>
      </c>
      <c r="K18" s="249" t="s">
        <v>168</v>
      </c>
      <c r="L18" s="251">
        <f>IF(ISERROR(VLOOKUP(K18,'KAYIT LİSTESİ'!$B$4:$H$1097,2,0)),"",(VLOOKUP(K18,'KAYIT LİSTESİ'!$B$4:$H$1097,2,0)))</f>
        <v>0</v>
      </c>
      <c r="M18" s="252">
        <f>IF(ISERROR(VLOOKUP(K18,'KAYIT LİSTESİ'!$B$4:$H$1097,4,0)),"",(VLOOKUP(K18,'KAYIT LİSTESİ'!$B$4:$H$1097,4,0)))</f>
        <v>37257</v>
      </c>
      <c r="N18" s="193" t="str">
        <f>IF(ISERROR(VLOOKUP(K18,'KAYIT LİSTESİ'!$B$4:$H$1097,5,0)),"",(VLOOKUP(K18,'KAYIT LİSTESİ'!$B$4:$H$1097,5,0)))</f>
        <v xml:space="preserve">
YUNUS YALÇIN
</v>
      </c>
      <c r="O18" s="253" t="str">
        <f>IF(ISERROR(VLOOKUP(K18,'KAYIT LİSTESİ'!$B$4:$H$1097,6,0)),"",(VLOOKUP(K18,'KAYIT LİSTESİ'!$B$4:$H$1097,6,0)))</f>
        <v>AGRI-15 NİSAN O.O</v>
      </c>
      <c r="P18" s="253"/>
    </row>
    <row r="19" spans="1:16" ht="24" customHeight="1">
      <c r="A19" s="515" t="s">
        <v>16</v>
      </c>
      <c r="B19" s="516"/>
      <c r="C19" s="516"/>
      <c r="D19" s="516"/>
      <c r="E19" s="516"/>
      <c r="F19" s="516"/>
      <c r="G19" s="516"/>
      <c r="H19" s="75">
        <v>13</v>
      </c>
      <c r="I19" s="583"/>
      <c r="J19" s="71">
        <v>13</v>
      </c>
      <c r="K19" s="249" t="s">
        <v>169</v>
      </c>
      <c r="L19" s="251">
        <f>IF(ISERROR(VLOOKUP(K19,'KAYIT LİSTESİ'!$B$4:$H$1097,2,0)),"",(VLOOKUP(K19,'KAYIT LİSTESİ'!$B$4:$H$1097,2,0)))</f>
        <v>0</v>
      </c>
      <c r="M19" s="252">
        <f>IF(ISERROR(VLOOKUP(K19,'KAYIT LİSTESİ'!$B$4:$H$1097,4,0)),"",(VLOOKUP(K19,'KAYIT LİSTESİ'!$B$4:$H$1097,4,0)))</f>
        <v>37418</v>
      </c>
      <c r="N19" s="193" t="str">
        <f>IF(ISERROR(VLOOKUP(K19,'KAYIT LİSTESİ'!$B$4:$H$1097,5,0)),"",(VLOOKUP(K19,'KAYIT LİSTESİ'!$B$4:$H$1097,5,0)))</f>
        <v>EMİRHAN KARA</v>
      </c>
      <c r="O19" s="253" t="str">
        <f>IF(ISERROR(VLOOKUP(K19,'KAYIT LİSTESİ'!$B$4:$H$1097,6,0)),"",(VLOOKUP(K19,'KAYIT LİSTESİ'!$B$4:$H$1097,6,0)))</f>
        <v>MERSİN-SİLİFKE ATATÜRK ORTAOKULU</v>
      </c>
      <c r="P19" s="253"/>
    </row>
    <row r="20" spans="1:16" ht="24" customHeight="1">
      <c r="A20" s="232" t="s">
        <v>11</v>
      </c>
      <c r="B20" s="232" t="s">
        <v>52</v>
      </c>
      <c r="C20" s="232" t="s">
        <v>51</v>
      </c>
      <c r="D20" s="233" t="s">
        <v>12</v>
      </c>
      <c r="E20" s="234" t="s">
        <v>13</v>
      </c>
      <c r="F20" s="234" t="s">
        <v>156</v>
      </c>
      <c r="G20" s="235" t="s">
        <v>255</v>
      </c>
      <c r="H20" s="75">
        <v>14</v>
      </c>
      <c r="I20" s="583"/>
      <c r="J20" s="71">
        <v>14</v>
      </c>
      <c r="K20" s="249" t="s">
        <v>170</v>
      </c>
      <c r="L20" s="251">
        <f>IF(ISERROR(VLOOKUP(K20,'KAYIT LİSTESİ'!$B$4:$H$1097,2,0)),"",(VLOOKUP(K20,'KAYIT LİSTESİ'!$B$4:$H$1097,2,0)))</f>
        <v>0</v>
      </c>
      <c r="M20" s="252">
        <f>IF(ISERROR(VLOOKUP(K20,'KAYIT LİSTESİ'!$B$4:$H$1097,4,0)),"",(VLOOKUP(K20,'KAYIT LİSTESİ'!$B$4:$H$1097,4,0)))</f>
        <v>37581</v>
      </c>
      <c r="N20" s="193" t="str">
        <f>IF(ISERROR(VLOOKUP(K20,'KAYIT LİSTESİ'!$B$4:$H$1097,5,0)),"",(VLOOKUP(K20,'KAYIT LİSTESİ'!$B$4:$H$1097,5,0)))</f>
        <v>GÖKHAN GENÇTÜRK</v>
      </c>
      <c r="O20" s="253" t="str">
        <f>IF(ISERROR(VLOOKUP(K20,'KAYIT LİSTESİ'!$B$4:$H$1097,6,0)),"",(VLOOKUP(K20,'KAYIT LİSTESİ'!$B$4:$H$1097,6,0)))</f>
        <v>TEKİRDAG-ÇORLU ORTA OKULU</v>
      </c>
      <c r="P20" s="253"/>
    </row>
    <row r="21" spans="1:16" ht="24" customHeight="1">
      <c r="A21" s="71">
        <v>1</v>
      </c>
      <c r="B21" s="249" t="s">
        <v>278</v>
      </c>
      <c r="C21" s="72">
        <f>IF(ISERROR(VLOOKUP(B21,'KAYIT LİSTESİ'!$B$4:$H$1097,2,0)),"",(VLOOKUP(B21,'KAYIT LİSTESİ'!$B$4:$H$1097,2,0)))</f>
        <v>0</v>
      </c>
      <c r="D21" s="129">
        <f>IF(ISERROR(VLOOKUP(B21,'KAYIT LİSTESİ'!$B$4:$H$1097,4,0)),"",(VLOOKUP(B21,'KAYIT LİSTESİ'!$B$4:$H$1097,4,0)))</f>
        <v>37343</v>
      </c>
      <c r="E21" s="250" t="str">
        <f>IF(ISERROR(VLOOKUP(B21,'KAYIT LİSTESİ'!$B$4:$H$1097,5,0)),"",(VLOOKUP(B21,'KAYIT LİSTESİ'!$B$4:$H$1097,5,0)))</f>
        <v>BARTU AYDOĞAN</v>
      </c>
      <c r="F21" s="250" t="str">
        <f>IF(ISERROR(VLOOKUP(B21,'KAYIT LİSTESİ'!$B$4:$H$1097,6,0)),"",(VLOOKUP(B21,'KAYIT LİSTESİ'!$B$4:$H$1097,6,0)))</f>
        <v>BURSA-ÜÇEVLER ŞEHİT FAİK GÖKÇEN ORTA OKULU</v>
      </c>
      <c r="G21" s="198"/>
      <c r="H21" s="75">
        <v>15</v>
      </c>
      <c r="I21" s="583"/>
      <c r="J21" s="71">
        <v>15</v>
      </c>
      <c r="K21" s="249" t="s">
        <v>171</v>
      </c>
      <c r="L21" s="251">
        <f>IF(ISERROR(VLOOKUP(K21,'KAYIT LİSTESİ'!$B$4:$H$1097,2,0)),"",(VLOOKUP(K21,'KAYIT LİSTESİ'!$B$4:$H$1097,2,0)))</f>
        <v>0</v>
      </c>
      <c r="M21" s="252">
        <f>IF(ISERROR(VLOOKUP(K21,'KAYIT LİSTESİ'!$B$4:$H$1097,4,0)),"",(VLOOKUP(K21,'KAYIT LİSTESİ'!$B$4:$H$1097,4,0)))</f>
        <v>37359</v>
      </c>
      <c r="N21" s="193" t="str">
        <f>IF(ISERROR(VLOOKUP(K21,'KAYIT LİSTESİ'!$B$4:$H$1097,5,0)),"",(VLOOKUP(K21,'KAYIT LİSTESİ'!$B$4:$H$1097,5,0)))</f>
        <v>SELİM DORAK</v>
      </c>
      <c r="O21" s="253" t="str">
        <f>IF(ISERROR(VLOOKUP(K21,'KAYIT LİSTESİ'!$B$4:$H$1097,6,0)),"",(VLOOKUP(K21,'KAYIT LİSTESİ'!$B$4:$H$1097,6,0)))</f>
        <v>MUĞLA-  DALAMAN 
CUMHURİYET O.O.</v>
      </c>
      <c r="P21" s="253"/>
    </row>
    <row r="22" spans="1:16" ht="24" customHeight="1">
      <c r="A22" s="71">
        <v>2</v>
      </c>
      <c r="B22" s="249" t="s">
        <v>279</v>
      </c>
      <c r="C22" s="72">
        <f>IF(ISERROR(VLOOKUP(B22,'KAYIT LİSTESİ'!$B$4:$H$1097,2,0)),"",(VLOOKUP(B22,'KAYIT LİSTESİ'!$B$4:$H$1097,2,0)))</f>
        <v>0</v>
      </c>
      <c r="D22" s="129">
        <f>IF(ISERROR(VLOOKUP(B22,'KAYIT LİSTESİ'!$B$4:$H$1097,4,0)),"",(VLOOKUP(B22,'KAYIT LİSTESİ'!$B$4:$H$1097,4,0)))</f>
        <v>37316</v>
      </c>
      <c r="E22" s="250" t="str">
        <f>IF(ISERROR(VLOOKUP(B22,'KAYIT LİSTESİ'!$B$4:$H$1097,5,0)),"",(VLOOKUP(B22,'KAYIT LİSTESİ'!$B$4:$H$1097,5,0)))</f>
        <v>DOĞAN AKBAŞ</v>
      </c>
      <c r="F22" s="250" t="str">
        <f>IF(ISERROR(VLOOKUP(B22,'KAYIT LİSTESİ'!$B$4:$H$1097,6,0)),"",(VLOOKUP(B22,'KAYIT LİSTESİ'!$B$4:$H$1097,6,0)))</f>
        <v>AGRI-15 NİSAN O.O</v>
      </c>
      <c r="G22" s="198"/>
      <c r="H22" s="75">
        <v>16</v>
      </c>
      <c r="I22" s="583"/>
      <c r="J22" s="71">
        <v>16</v>
      </c>
      <c r="K22" s="249" t="s">
        <v>172</v>
      </c>
      <c r="L22" s="251">
        <f>IF(ISERROR(VLOOKUP(K22,'KAYIT LİSTESİ'!$B$4:$H$1097,2,0)),"",(VLOOKUP(K22,'KAYIT LİSTESİ'!$B$4:$H$1097,2,0)))</f>
        <v>0</v>
      </c>
      <c r="M22" s="252" t="str">
        <f>IF(ISERROR(VLOOKUP(K22,'KAYIT LİSTESİ'!$B$4:$H$1097,4,0)),"",(VLOOKUP(K22,'KAYIT LİSTESİ'!$B$4:$H$1097,4,0)))</f>
        <v>25,04,2002</v>
      </c>
      <c r="N22" s="193" t="str">
        <f>IF(ISERROR(VLOOKUP(K22,'KAYIT LİSTESİ'!$B$4:$H$1097,5,0)),"",(VLOOKUP(K22,'KAYIT LİSTESİ'!$B$4:$H$1097,5,0)))</f>
        <v>Vedat KIZILKAYA</v>
      </c>
      <c r="O22" s="253" t="str">
        <f>IF(ISERROR(VLOOKUP(K22,'KAYIT LİSTESİ'!$B$4:$H$1097,6,0)),"",(VLOOKUP(K22,'KAYIT LİSTESİ'!$B$4:$H$1097,6,0)))</f>
        <v>KAYSERİ-AMBAR ORTAOKULU</v>
      </c>
      <c r="P22" s="253"/>
    </row>
    <row r="23" spans="1:16" ht="24" customHeight="1">
      <c r="A23" s="71">
        <v>3</v>
      </c>
      <c r="B23" s="249" t="s">
        <v>280</v>
      </c>
      <c r="C23" s="72">
        <f>IF(ISERROR(VLOOKUP(B23,'KAYIT LİSTESİ'!$B$4:$H$1097,2,0)),"",(VLOOKUP(B23,'KAYIT LİSTESİ'!$B$4:$H$1097,2,0)))</f>
        <v>0</v>
      </c>
      <c r="D23" s="129">
        <f>IF(ISERROR(VLOOKUP(B23,'KAYIT LİSTESİ'!$B$4:$H$1097,4,0)),"",(VLOOKUP(B23,'KAYIT LİSTESİ'!$B$4:$H$1097,4,0)))</f>
        <v>37269</v>
      </c>
      <c r="E23" s="250" t="str">
        <f>IF(ISERROR(VLOOKUP(B23,'KAYIT LİSTESİ'!$B$4:$H$1097,5,0)),"",(VLOOKUP(B23,'KAYIT LİSTESİ'!$B$4:$H$1097,5,0)))</f>
        <v>TUNAHAN ÖZTÜRK</v>
      </c>
      <c r="F23" s="250" t="str">
        <f>IF(ISERROR(VLOOKUP(B23,'KAYIT LİSTESİ'!$B$4:$H$1097,6,0)),"",(VLOOKUP(B23,'KAYIT LİSTESİ'!$B$4:$H$1097,6,0)))</f>
        <v>TEKİRDAG-ÇORLU ORTA OKULU</v>
      </c>
      <c r="G23" s="198"/>
      <c r="H23" s="75">
        <v>17</v>
      </c>
      <c r="I23" s="583"/>
      <c r="J23" s="71">
        <v>17</v>
      </c>
      <c r="K23" s="249" t="s">
        <v>173</v>
      </c>
      <c r="L23" s="251">
        <f>IF(ISERROR(VLOOKUP(K23,'KAYIT LİSTESİ'!$B$4:$H$1097,2,0)),"",(VLOOKUP(K23,'KAYIT LİSTESİ'!$B$4:$H$1097,2,0)))</f>
        <v>0</v>
      </c>
      <c r="M23" s="252">
        <f>IF(ISERROR(VLOOKUP(K23,'KAYIT LİSTESİ'!$B$4:$H$1097,4,0)),"",(VLOOKUP(K23,'KAYIT LİSTESİ'!$B$4:$H$1097,4,0)))</f>
        <v>37339</v>
      </c>
      <c r="N23" s="193" t="str">
        <f>IF(ISERROR(VLOOKUP(K23,'KAYIT LİSTESİ'!$B$4:$H$1097,5,0)),"",(VLOOKUP(K23,'KAYIT LİSTESİ'!$B$4:$H$1097,5,0)))</f>
        <v>ENDER ERÇİN (F)</v>
      </c>
      <c r="O23" s="253" t="str">
        <f>IF(ISERROR(VLOOKUP(K23,'KAYIT LİSTESİ'!$B$4:$H$1097,6,0)),"",(VLOOKUP(K23,'KAYIT LİSTESİ'!$B$4:$H$1097,6,0)))</f>
        <v>İSTİKLAL ORTAOKULU</v>
      </c>
      <c r="P23" s="253"/>
    </row>
    <row r="24" spans="1:16" ht="24" customHeight="1">
      <c r="A24" s="71">
        <v>4</v>
      </c>
      <c r="B24" s="249" t="s">
        <v>281</v>
      </c>
      <c r="C24" s="72">
        <f>IF(ISERROR(VLOOKUP(B24,'KAYIT LİSTESİ'!$B$4:$H$1097,2,0)),"",(VLOOKUP(B24,'KAYIT LİSTESİ'!$B$4:$H$1097,2,0)))</f>
        <v>0</v>
      </c>
      <c r="D24" s="129" t="str">
        <f>IF(ISERROR(VLOOKUP(B24,'KAYIT LİSTESİ'!$B$4:$H$1097,4,0)),"",(VLOOKUP(B24,'KAYIT LİSTESİ'!$B$4:$H$1097,4,0)))</f>
        <v>25,05,2002</v>
      </c>
      <c r="E24" s="250" t="str">
        <f>IF(ISERROR(VLOOKUP(B24,'KAYIT LİSTESİ'!$B$4:$H$1097,5,0)),"",(VLOOKUP(B24,'KAYIT LİSTESİ'!$B$4:$H$1097,5,0)))</f>
        <v>Ömer GÜRKAN</v>
      </c>
      <c r="F24" s="250" t="str">
        <f>IF(ISERROR(VLOOKUP(B24,'KAYIT LİSTESİ'!$B$4:$H$1097,6,0)),"",(VLOOKUP(B24,'KAYIT LİSTESİ'!$B$4:$H$1097,6,0)))</f>
        <v>KAYSERİ-AMBAR ORTAOKULU</v>
      </c>
      <c r="G24" s="198"/>
      <c r="H24" s="75">
        <v>18</v>
      </c>
      <c r="I24" s="583"/>
      <c r="J24" s="71">
        <v>18</v>
      </c>
      <c r="K24" s="249" t="s">
        <v>174</v>
      </c>
      <c r="L24" s="251">
        <f>IF(ISERROR(VLOOKUP(K24,'KAYIT LİSTESİ'!$B$4:$H$1097,2,0)),"",(VLOOKUP(K24,'KAYIT LİSTESİ'!$B$4:$H$1097,2,0)))</f>
        <v>0</v>
      </c>
      <c r="M24" s="252">
        <f>IF(ISERROR(VLOOKUP(K24,'KAYIT LİSTESİ'!$B$4:$H$1097,4,0)),"",(VLOOKUP(K24,'KAYIT LİSTESİ'!$B$4:$H$1097,4,0)))</f>
        <v>37967</v>
      </c>
      <c r="N24" s="193" t="str">
        <f>IF(ISERROR(VLOOKUP(K24,'KAYIT LİSTESİ'!$B$4:$H$1097,5,0)),"",(VLOOKUP(K24,'KAYIT LİSTESİ'!$B$4:$H$1097,5,0)))</f>
        <v>AZAD SAKMAK (F)</v>
      </c>
      <c r="O24" s="253" t="str">
        <f>IF(ISERROR(VLOOKUP(K24,'KAYIT LİSTESİ'!$B$4:$H$1097,6,0)),"",(VLOOKUP(K24,'KAYIT LİSTESİ'!$B$4:$H$1097,6,0)))</f>
        <v>BULANIK VALİ SELAHATTİN HATİPOĞLU YİBO</v>
      </c>
      <c r="P24" s="253"/>
    </row>
    <row r="25" spans="1:16" ht="24" customHeight="1">
      <c r="A25" s="71">
        <v>5</v>
      </c>
      <c r="B25" s="249" t="s">
        <v>282</v>
      </c>
      <c r="C25" s="72">
        <f>IF(ISERROR(VLOOKUP(B25,'KAYIT LİSTESİ'!$B$4:$H$1097,2,0)),"",(VLOOKUP(B25,'KAYIT LİSTESİ'!$B$4:$H$1097,2,0)))</f>
        <v>0</v>
      </c>
      <c r="D25" s="129">
        <f>IF(ISERROR(VLOOKUP(B25,'KAYIT LİSTESİ'!$B$4:$H$1097,4,0)),"",(VLOOKUP(B25,'KAYIT LİSTESİ'!$B$4:$H$1097,4,0)))</f>
        <v>37468</v>
      </c>
      <c r="E25" s="250" t="str">
        <f>IF(ISERROR(VLOOKUP(B25,'KAYIT LİSTESİ'!$B$4:$H$1097,5,0)),"",(VLOOKUP(B25,'KAYIT LİSTESİ'!$B$4:$H$1097,5,0)))</f>
        <v>FERAY ÇELİK</v>
      </c>
      <c r="F25" s="250" t="str">
        <f>IF(ISERROR(VLOOKUP(B25,'KAYIT LİSTESİ'!$B$4:$H$1097,6,0)),"",(VLOOKUP(B25,'KAYIT LİSTESİ'!$B$4:$H$1097,6,0)))</f>
        <v>MUĞLA-  DALAMAN 
CUMHURİYET O.O.</v>
      </c>
      <c r="G25" s="198"/>
      <c r="H25" s="75">
        <v>19</v>
      </c>
      <c r="I25" s="583"/>
      <c r="J25" s="71">
        <v>19</v>
      </c>
      <c r="K25" s="249" t="s">
        <v>175</v>
      </c>
      <c r="L25" s="251">
        <f>IF(ISERROR(VLOOKUP(K25,'KAYIT LİSTESİ'!$B$4:$H$1097,2,0)),"",(VLOOKUP(K25,'KAYIT LİSTESİ'!$B$4:$H$1097,2,0)))</f>
        <v>0</v>
      </c>
      <c r="M25" s="252">
        <f>IF(ISERROR(VLOOKUP(K25,'KAYIT LİSTESİ'!$B$4:$H$1097,4,0)),"",(VLOOKUP(K25,'KAYIT LİSTESİ'!$B$4:$H$1097,4,0)))</f>
        <v>37301</v>
      </c>
      <c r="N25" s="193" t="str">
        <f>IF(ISERROR(VLOOKUP(K25,'KAYIT LİSTESİ'!$B$4:$H$1097,5,0)),"",(VLOOKUP(K25,'KAYIT LİSTESİ'!$B$4:$H$1097,5,0)))</f>
        <v>HÜSEYİN ALPER DOĞANER (F)</v>
      </c>
      <c r="O25" s="253" t="str">
        <f>IF(ISERROR(VLOOKUP(K25,'KAYIT LİSTESİ'!$B$4:$H$1097,6,0)),"",(VLOOKUP(K25,'KAYIT LİSTESİ'!$B$4:$H$1097,6,0)))</f>
        <v>İSTİKLAL ORTAOKULU</v>
      </c>
      <c r="P25" s="253"/>
    </row>
    <row r="26" spans="1:16" ht="24" customHeight="1">
      <c r="A26" s="71">
        <v>6</v>
      </c>
      <c r="B26" s="249" t="s">
        <v>283</v>
      </c>
      <c r="C26" s="72">
        <f>IF(ISERROR(VLOOKUP(B26,'KAYIT LİSTESİ'!$B$4:$H$1097,2,0)),"",(VLOOKUP(B26,'KAYIT LİSTESİ'!$B$4:$H$1097,2,0)))</f>
        <v>0</v>
      </c>
      <c r="D26" s="129">
        <f>IF(ISERROR(VLOOKUP(B26,'KAYIT LİSTESİ'!$B$4:$H$1097,4,0)),"",(VLOOKUP(B26,'KAYIT LİSTESİ'!$B$4:$H$1097,4,0)))</f>
        <v>37310</v>
      </c>
      <c r="E26" s="250" t="str">
        <f>IF(ISERROR(VLOOKUP(B26,'KAYIT LİSTESİ'!$B$4:$H$1097,5,0)),"",(VLOOKUP(B26,'KAYIT LİSTESİ'!$B$4:$H$1097,5,0)))</f>
        <v>OKAN YUMUK</v>
      </c>
      <c r="F26" s="250" t="str">
        <f>IF(ISERROR(VLOOKUP(B26,'KAYIT LİSTESİ'!$B$4:$H$1097,6,0)),"",(VLOOKUP(B26,'KAYIT LİSTESİ'!$B$4:$H$1097,6,0)))</f>
        <v>MERSİN-SİLİFKE ATATÜRK ORTAOKULU</v>
      </c>
      <c r="G26" s="198"/>
      <c r="H26" s="75">
        <v>20</v>
      </c>
      <c r="I26" s="583"/>
      <c r="J26" s="71">
        <v>20</v>
      </c>
      <c r="K26" s="249" t="s">
        <v>176</v>
      </c>
      <c r="L26" s="251">
        <f>IF(ISERROR(VLOOKUP(K26,'KAYIT LİSTESİ'!$B$4:$H$1097,2,0)),"",(VLOOKUP(K26,'KAYIT LİSTESİ'!$B$4:$H$1097,2,0)))</f>
        <v>0</v>
      </c>
      <c r="M26" s="252">
        <f>IF(ISERROR(VLOOKUP(K26,'KAYIT LİSTESİ'!$B$4:$H$1097,4,0)),"",(VLOOKUP(K26,'KAYIT LİSTESİ'!$B$4:$H$1097,4,0)))</f>
        <v>0</v>
      </c>
      <c r="N26" s="193" t="str">
        <f>IF(ISERROR(VLOOKUP(K26,'KAYIT LİSTESİ'!$B$4:$H$1097,5,0)),"",(VLOOKUP(K26,'KAYIT LİSTESİ'!$B$4:$H$1097,5,0)))</f>
        <v>BAYRAM TOKSÖZ (F)</v>
      </c>
      <c r="O26" s="253" t="str">
        <f>IF(ISERROR(VLOOKUP(K26,'KAYIT LİSTESİ'!$B$4:$H$1097,6,0)),"",(VLOOKUP(K26,'KAYIT LİSTESİ'!$B$4:$H$1097,6,0)))</f>
        <v>KANUNİ İLKOKULU</v>
      </c>
      <c r="P26" s="253"/>
    </row>
    <row r="27" spans="1:16" ht="24" customHeight="1">
      <c r="A27" s="71">
        <v>7</v>
      </c>
      <c r="B27" s="249" t="s">
        <v>284</v>
      </c>
      <c r="C27" s="72">
        <f>IF(ISERROR(VLOOKUP(B27,'KAYIT LİSTESİ'!$B$4:$H$1097,2,0)),"",(VLOOKUP(B27,'KAYIT LİSTESİ'!$B$4:$H$1097,2,0)))</f>
        <v>0</v>
      </c>
      <c r="D27" s="129">
        <f>IF(ISERROR(VLOOKUP(B27,'KAYIT LİSTESİ'!$B$4:$H$1097,4,0)),"",(VLOOKUP(B27,'KAYIT LİSTESİ'!$B$4:$H$1097,4,0)))</f>
        <v>37878</v>
      </c>
      <c r="E27" s="250" t="str">
        <f>IF(ISERROR(VLOOKUP(B27,'KAYIT LİSTESİ'!$B$4:$H$1097,5,0)),"",(VLOOKUP(B27,'KAYIT LİSTESİ'!$B$4:$H$1097,5,0)))</f>
        <v>EMİRHAN KAHRAMAN</v>
      </c>
      <c r="F27" s="250" t="str">
        <f>IF(ISERROR(VLOOKUP(B27,'KAYIT LİSTESİ'!$B$4:$H$1097,6,0)),"",(VLOOKUP(B27,'KAYIT LİSTESİ'!$B$4:$H$1097,6,0)))</f>
        <v>ESKİŞEHİR - SAMİ SİPAHİ ORTAOKULU</v>
      </c>
      <c r="G27" s="198"/>
      <c r="H27" s="75">
        <v>21</v>
      </c>
      <c r="I27" s="583"/>
      <c r="J27" s="71">
        <v>21</v>
      </c>
      <c r="K27" s="249" t="s">
        <v>177</v>
      </c>
      <c r="L27" s="251">
        <f>IF(ISERROR(VLOOKUP(K27,'KAYIT LİSTESİ'!$B$4:$H$1097,2,0)),"",(VLOOKUP(K27,'KAYIT LİSTESİ'!$B$4:$H$1097,2,0)))</f>
        <v>0</v>
      </c>
      <c r="M27" s="252">
        <f>IF(ISERROR(VLOOKUP(K27,'KAYIT LİSTESİ'!$B$4:$H$1097,4,0)),"",(VLOOKUP(K27,'KAYIT LİSTESİ'!$B$4:$H$1097,4,0)))</f>
        <v>37292</v>
      </c>
      <c r="N27" s="193" t="str">
        <f>IF(ISERROR(VLOOKUP(K27,'KAYIT LİSTESİ'!$B$4:$H$1097,5,0)),"",(VLOOKUP(K27,'KAYIT LİSTESİ'!$B$4:$H$1097,5,0)))</f>
        <v>MUHAMMED USEME AŞIK (F)</v>
      </c>
      <c r="O27" s="253" t="str">
        <f>IF(ISERROR(VLOOKUP(K27,'KAYIT LİSTESİ'!$B$4:$H$1097,6,0)),"",(VLOOKUP(K27,'KAYIT LİSTESİ'!$B$4:$H$1097,6,0)))</f>
        <v>EYÜP TURGUT ÖZAL ORTAOKULU</v>
      </c>
      <c r="P27" s="253"/>
    </row>
    <row r="28" spans="1:16" ht="24" customHeight="1">
      <c r="A28" s="71">
        <v>8</v>
      </c>
      <c r="B28" s="249" t="s">
        <v>285</v>
      </c>
      <c r="C28" s="72">
        <f>IF(ISERROR(VLOOKUP(B28,'KAYIT LİSTESİ'!$B$4:$H$1097,2,0)),"",(VLOOKUP(B28,'KAYIT LİSTESİ'!$B$4:$H$1097,2,0)))</f>
        <v>0</v>
      </c>
      <c r="D28" s="129">
        <f>IF(ISERROR(VLOOKUP(B28,'KAYIT LİSTESİ'!$B$4:$H$1097,4,0)),"",(VLOOKUP(B28,'KAYIT LİSTESİ'!$B$4:$H$1097,4,0)))</f>
        <v>37292</v>
      </c>
      <c r="E28" s="250" t="str">
        <f>IF(ISERROR(VLOOKUP(B28,'KAYIT LİSTESİ'!$B$4:$H$1097,5,0)),"",(VLOOKUP(B28,'KAYIT LİSTESİ'!$B$4:$H$1097,5,0)))</f>
        <v>MURAT GÜN</v>
      </c>
      <c r="F28" s="250" t="str">
        <f>IF(ISERROR(VLOOKUP(B28,'KAYIT LİSTESİ'!$B$4:$H$1097,6,0)),"",(VLOOKUP(B28,'KAYIT LİSTESİ'!$B$4:$H$1097,6,0)))</f>
        <v>KOCAELİ -AHMET ZEKİ BÜYÜKKUŞOĞLU</v>
      </c>
      <c r="G28" s="198"/>
      <c r="H28" s="75">
        <v>22</v>
      </c>
      <c r="I28" s="583"/>
      <c r="J28" s="71">
        <v>22</v>
      </c>
      <c r="K28" s="249" t="s">
        <v>178</v>
      </c>
      <c r="L28" s="251">
        <f>IF(ISERROR(VLOOKUP(K28,'KAYIT LİSTESİ'!$B$4:$H$1097,2,0)),"",(VLOOKUP(K28,'KAYIT LİSTESİ'!$B$4:$H$1097,2,0)))</f>
        <v>0</v>
      </c>
      <c r="M28" s="252">
        <f>IF(ISERROR(VLOOKUP(K28,'KAYIT LİSTESİ'!$B$4:$H$1097,4,0)),"",(VLOOKUP(K28,'KAYIT LİSTESİ'!$B$4:$H$1097,4,0)))</f>
        <v>37261</v>
      </c>
      <c r="N28" s="193" t="str">
        <f>IF(ISERROR(VLOOKUP(K28,'KAYIT LİSTESİ'!$B$4:$H$1097,5,0)),"",(VLOOKUP(K28,'KAYIT LİSTESİ'!$B$4:$H$1097,5,0)))</f>
        <v>SERKUT DEĞİRMENCİ (F)</v>
      </c>
      <c r="O28" s="253" t="str">
        <f>IF(ISERROR(VLOOKUP(K28,'KAYIT LİSTESİ'!$B$4:$H$1097,6,0)),"",(VLOOKUP(K28,'KAYIT LİSTESİ'!$B$4:$H$1097,6,0)))</f>
        <v>DOĞA KOLEJİ</v>
      </c>
      <c r="P28" s="253"/>
    </row>
    <row r="29" spans="1:16" ht="24" customHeight="1">
      <c r="A29" s="71">
        <v>9</v>
      </c>
      <c r="B29" s="249" t="s">
        <v>286</v>
      </c>
      <c r="C29" s="72" t="str">
        <f>IF(ISERROR(VLOOKUP(B29,'KAYIT LİSTESİ'!$B$4:$H$1097,2,0)),"",(VLOOKUP(B29,'KAYIT LİSTESİ'!$B$4:$H$1097,2,0)))</f>
        <v/>
      </c>
      <c r="D29" s="129" t="str">
        <f>IF(ISERROR(VLOOKUP(B29,'KAYIT LİSTESİ'!$B$4:$H$1097,4,0)),"",(VLOOKUP(B29,'KAYIT LİSTESİ'!$B$4:$H$1097,4,0)))</f>
        <v/>
      </c>
      <c r="E29" s="250" t="str">
        <f>IF(ISERROR(VLOOKUP(B29,'KAYIT LİSTESİ'!$B$4:$H$1097,5,0)),"",(VLOOKUP(B29,'KAYIT LİSTESİ'!$B$4:$H$1097,5,0)))</f>
        <v/>
      </c>
      <c r="F29" s="250" t="str">
        <f>IF(ISERROR(VLOOKUP(B29,'KAYIT LİSTESİ'!$B$4:$H$1097,6,0)),"",(VLOOKUP(B29,'KAYIT LİSTESİ'!$B$4:$H$1097,6,0)))</f>
        <v/>
      </c>
      <c r="G29" s="198"/>
      <c r="H29" s="75">
        <v>23</v>
      </c>
      <c r="I29" s="583"/>
      <c r="J29" s="71">
        <v>23</v>
      </c>
      <c r="K29" s="249" t="s">
        <v>179</v>
      </c>
      <c r="L29" s="251">
        <f>IF(ISERROR(VLOOKUP(K29,'KAYIT LİSTESİ'!$B$4:$H$1097,2,0)),"",(VLOOKUP(K29,'KAYIT LİSTESİ'!$B$4:$H$1097,2,0)))</f>
        <v>0</v>
      </c>
      <c r="M29" s="252">
        <f>IF(ISERROR(VLOOKUP(K29,'KAYIT LİSTESİ'!$B$4:$H$1097,4,0)),"",(VLOOKUP(K29,'KAYIT LİSTESİ'!$B$4:$H$1097,4,0)))</f>
        <v>37257</v>
      </c>
      <c r="N29" s="193" t="str">
        <f>IF(ISERROR(VLOOKUP(K29,'KAYIT LİSTESİ'!$B$4:$H$1097,5,0)),"",(VLOOKUP(K29,'KAYIT LİSTESİ'!$B$4:$H$1097,5,0)))</f>
        <v>ERSİN İLHAN (F)</v>
      </c>
      <c r="O29" s="253" t="str">
        <f>IF(ISERROR(VLOOKUP(K29,'KAYIT LİSTESİ'!$B$4:$H$1097,6,0)),"",(VLOOKUP(K29,'KAYIT LİSTESİ'!$B$4:$H$1097,6,0)))</f>
        <v>SARIMEŞE FERDİ</v>
      </c>
      <c r="P29" s="253"/>
    </row>
    <row r="30" spans="1:16" ht="24" customHeight="1">
      <c r="A30" s="71">
        <v>10</v>
      </c>
      <c r="B30" s="249" t="s">
        <v>287</v>
      </c>
      <c r="C30" s="72" t="str">
        <f>IF(ISERROR(VLOOKUP(B30,'KAYIT LİSTESİ'!$B$4:$H$1097,2,0)),"",(VLOOKUP(B30,'KAYIT LİSTESİ'!$B$4:$H$1097,2,0)))</f>
        <v/>
      </c>
      <c r="D30" s="129" t="str">
        <f>IF(ISERROR(VLOOKUP(B30,'KAYIT LİSTESİ'!$B$4:$H$1097,4,0)),"",(VLOOKUP(B30,'KAYIT LİSTESİ'!$B$4:$H$1097,4,0)))</f>
        <v/>
      </c>
      <c r="E30" s="250" t="str">
        <f>IF(ISERROR(VLOOKUP(B30,'KAYIT LİSTESİ'!$B$4:$H$1097,5,0)),"",(VLOOKUP(B30,'KAYIT LİSTESİ'!$B$4:$H$1097,5,0)))</f>
        <v/>
      </c>
      <c r="F30" s="250" t="str">
        <f>IF(ISERROR(VLOOKUP(B30,'KAYIT LİSTESİ'!$B$4:$H$1097,6,0)),"",(VLOOKUP(B30,'KAYIT LİSTESİ'!$B$4:$H$1097,6,0)))</f>
        <v/>
      </c>
      <c r="G30" s="198"/>
      <c r="H30" s="75">
        <v>24</v>
      </c>
      <c r="I30" s="583"/>
      <c r="J30" s="71">
        <v>24</v>
      </c>
      <c r="K30" s="249" t="s">
        <v>180</v>
      </c>
      <c r="L30" s="251">
        <f>IF(ISERROR(VLOOKUP(K30,'KAYIT LİSTESİ'!$B$4:$H$1097,2,0)),"",(VLOOKUP(K30,'KAYIT LİSTESİ'!$B$4:$H$1097,2,0)))</f>
        <v>0</v>
      </c>
      <c r="M30" s="252">
        <f>IF(ISERROR(VLOOKUP(K30,'KAYIT LİSTESİ'!$B$4:$H$1097,4,0)),"",(VLOOKUP(K30,'KAYIT LİSTESİ'!$B$4:$H$1097,4,0)))</f>
        <v>37257</v>
      </c>
      <c r="N30" s="193" t="str">
        <f>IF(ISERROR(VLOOKUP(K30,'KAYIT LİSTESİ'!$B$4:$H$1097,5,0)),"",(VLOOKUP(K30,'KAYIT LİSTESİ'!$B$4:$H$1097,5,0)))</f>
        <v>ATAKAN ÖZAL (F)</v>
      </c>
      <c r="O30" s="253" t="str">
        <f>IF(ISERROR(VLOOKUP(K30,'KAYIT LİSTESİ'!$B$4:$H$1097,6,0)),"",(VLOOKUP(K30,'KAYIT LİSTESİ'!$B$4:$H$1097,6,0)))</f>
        <v>BAHÇEŞEHİR KOLEJİ</v>
      </c>
      <c r="P30" s="253"/>
    </row>
    <row r="31" spans="1:16" ht="24" customHeight="1">
      <c r="A31" s="71">
        <v>11</v>
      </c>
      <c r="B31" s="249" t="s">
        <v>288</v>
      </c>
      <c r="C31" s="72" t="str">
        <f>IF(ISERROR(VLOOKUP(B31,'KAYIT LİSTESİ'!$B$4:$H$1097,2,0)),"",(VLOOKUP(B31,'KAYIT LİSTESİ'!$B$4:$H$1097,2,0)))</f>
        <v/>
      </c>
      <c r="D31" s="129" t="str">
        <f>IF(ISERROR(VLOOKUP(B31,'KAYIT LİSTESİ'!$B$4:$H$1097,4,0)),"",(VLOOKUP(B31,'KAYIT LİSTESİ'!$B$4:$H$1097,4,0)))</f>
        <v/>
      </c>
      <c r="E31" s="250" t="str">
        <f>IF(ISERROR(VLOOKUP(B31,'KAYIT LİSTESİ'!$B$4:$H$1097,5,0)),"",(VLOOKUP(B31,'KAYIT LİSTESİ'!$B$4:$H$1097,5,0)))</f>
        <v/>
      </c>
      <c r="F31" s="250" t="str">
        <f>IF(ISERROR(VLOOKUP(B31,'KAYIT LİSTESİ'!$B$4:$H$1097,6,0)),"",(VLOOKUP(B31,'KAYIT LİSTESİ'!$B$4:$H$1097,6,0)))</f>
        <v/>
      </c>
      <c r="G31" s="198"/>
      <c r="H31" s="75">
        <v>25</v>
      </c>
      <c r="I31" s="583"/>
      <c r="J31" s="71">
        <v>25</v>
      </c>
      <c r="K31" s="249" t="s">
        <v>181</v>
      </c>
      <c r="L31" s="251" t="str">
        <f>IF(ISERROR(VLOOKUP(K31,'KAYIT LİSTESİ'!$B$4:$H$1097,2,0)),"",(VLOOKUP(K31,'KAYIT LİSTESİ'!$B$4:$H$1097,2,0)))</f>
        <v/>
      </c>
      <c r="M31" s="252" t="str">
        <f>IF(ISERROR(VLOOKUP(K31,'KAYIT LİSTESİ'!$B$4:$H$1097,4,0)),"",(VLOOKUP(K31,'KAYIT LİSTESİ'!$B$4:$H$1097,4,0)))</f>
        <v/>
      </c>
      <c r="N31" s="193" t="str">
        <f>IF(ISERROR(VLOOKUP(K31,'KAYIT LİSTESİ'!$B$4:$H$1097,5,0)),"",(VLOOKUP(K31,'KAYIT LİSTESİ'!$B$4:$H$1097,5,0)))</f>
        <v/>
      </c>
      <c r="O31" s="253" t="str">
        <f>IF(ISERROR(VLOOKUP(K31,'KAYIT LİSTESİ'!$B$4:$H$1097,6,0)),"",(VLOOKUP(K31,'KAYIT LİSTESİ'!$B$4:$H$1097,6,0)))</f>
        <v/>
      </c>
      <c r="P31" s="253"/>
    </row>
    <row r="32" spans="1:16" ht="24" customHeight="1">
      <c r="A32" s="71">
        <v>12</v>
      </c>
      <c r="B32" s="249" t="s">
        <v>289</v>
      </c>
      <c r="C32" s="72" t="str">
        <f>IF(ISERROR(VLOOKUP(B32,'KAYIT LİSTESİ'!$B$4:$H$1097,2,0)),"",(VLOOKUP(B32,'KAYIT LİSTESİ'!$B$4:$H$1097,2,0)))</f>
        <v/>
      </c>
      <c r="D32" s="129" t="str">
        <f>IF(ISERROR(VLOOKUP(B32,'KAYIT LİSTESİ'!$B$4:$H$1097,4,0)),"",(VLOOKUP(B32,'KAYIT LİSTESİ'!$B$4:$H$1097,4,0)))</f>
        <v/>
      </c>
      <c r="E32" s="250" t="str">
        <f>IF(ISERROR(VLOOKUP(B32,'KAYIT LİSTESİ'!$B$4:$H$1097,5,0)),"",(VLOOKUP(B32,'KAYIT LİSTESİ'!$B$4:$H$1097,5,0)))</f>
        <v/>
      </c>
      <c r="F32" s="250" t="str">
        <f>IF(ISERROR(VLOOKUP(B32,'KAYIT LİSTESİ'!$B$4:$H$1097,6,0)),"",(VLOOKUP(B32,'KAYIT LİSTESİ'!$B$4:$H$1097,6,0)))</f>
        <v/>
      </c>
      <c r="G32" s="198"/>
      <c r="I32" s="583"/>
      <c r="J32" s="262"/>
      <c r="K32" s="262"/>
      <c r="L32" s="262"/>
      <c r="M32" s="262"/>
      <c r="N32" s="262"/>
      <c r="O32" s="262"/>
      <c r="P32" s="262"/>
    </row>
    <row r="33" spans="1:16" ht="24" customHeight="1">
      <c r="A33" s="515" t="s">
        <v>17</v>
      </c>
      <c r="B33" s="516"/>
      <c r="C33" s="516"/>
      <c r="D33" s="516"/>
      <c r="E33" s="516"/>
      <c r="F33" s="516"/>
      <c r="G33" s="516"/>
      <c r="I33" s="583"/>
      <c r="J33" s="262"/>
      <c r="K33" s="262"/>
      <c r="L33" s="262"/>
      <c r="M33" s="262"/>
      <c r="N33" s="262"/>
      <c r="O33" s="262"/>
      <c r="P33" s="262"/>
    </row>
    <row r="34" spans="1:16" ht="24" customHeight="1">
      <c r="A34" s="232" t="s">
        <v>11</v>
      </c>
      <c r="B34" s="232" t="s">
        <v>52</v>
      </c>
      <c r="C34" s="232" t="s">
        <v>51</v>
      </c>
      <c r="D34" s="233" t="s">
        <v>12</v>
      </c>
      <c r="E34" s="234" t="s">
        <v>13</v>
      </c>
      <c r="F34" s="234" t="s">
        <v>156</v>
      </c>
      <c r="G34" s="235" t="s">
        <v>255</v>
      </c>
      <c r="I34" s="583"/>
      <c r="J34" s="262"/>
      <c r="K34" s="262"/>
      <c r="L34" s="262"/>
      <c r="M34" s="262"/>
      <c r="N34" s="262"/>
      <c r="O34" s="262"/>
      <c r="P34" s="262"/>
    </row>
    <row r="35" spans="1:16" ht="24" customHeight="1">
      <c r="A35" s="71">
        <v>1</v>
      </c>
      <c r="B35" s="249" t="s">
        <v>290</v>
      </c>
      <c r="C35" s="72">
        <f>IF(ISERROR(VLOOKUP(B35,'KAYIT LİSTESİ'!$B$4:$H$1097,2,0)),"",(VLOOKUP(B35,'KAYIT LİSTESİ'!$B$4:$H$1097,2,0)))</f>
        <v>0</v>
      </c>
      <c r="D35" s="129">
        <f>IF(ISERROR(VLOOKUP(B35,'KAYIT LİSTESİ'!$B$4:$H$1097,4,0)),"",(VLOOKUP(B35,'KAYIT LİSTESİ'!$B$4:$H$1097,4,0)))</f>
        <v>37303</v>
      </c>
      <c r="E35" s="250" t="str">
        <f>IF(ISERROR(VLOOKUP(B35,'KAYIT LİSTESİ'!$B$4:$H$1097,5,0)),"",(VLOOKUP(B35,'KAYIT LİSTESİ'!$B$4:$H$1097,5,0)))</f>
        <v>BOZAN UYMAZ (F)</v>
      </c>
      <c r="F35" s="250" t="str">
        <f>IF(ISERROR(VLOOKUP(B35,'KAYIT LİSTESİ'!$B$4:$H$1097,6,0)),"",(VLOOKUP(B35,'KAYIT LİSTESİ'!$B$4:$H$1097,6,0)))</f>
        <v>BOZOVA ATATÜRK ORTAOKULU</v>
      </c>
      <c r="G35" s="198"/>
      <c r="I35" s="583"/>
      <c r="J35" s="262"/>
      <c r="K35" s="262"/>
      <c r="L35" s="262"/>
      <c r="M35" s="262"/>
      <c r="N35" s="262"/>
      <c r="O35" s="262"/>
      <c r="P35" s="262"/>
    </row>
    <row r="36" spans="1:16" ht="24" customHeight="1">
      <c r="A36" s="71">
        <v>2</v>
      </c>
      <c r="B36" s="249" t="s">
        <v>291</v>
      </c>
      <c r="C36" s="72">
        <f>IF(ISERROR(VLOOKUP(B36,'KAYIT LİSTESİ'!$B$4:$H$1097,2,0)),"",(VLOOKUP(B36,'KAYIT LİSTESİ'!$B$4:$H$1097,2,0)))</f>
        <v>0</v>
      </c>
      <c r="D36" s="129">
        <f>IF(ISERROR(VLOOKUP(B36,'KAYIT LİSTESİ'!$B$4:$H$1097,4,0)),"",(VLOOKUP(B36,'KAYIT LİSTESİ'!$B$4:$H$1097,4,0)))</f>
        <v>37273</v>
      </c>
      <c r="E36" s="250" t="str">
        <f>IF(ISERROR(VLOOKUP(B36,'KAYIT LİSTESİ'!$B$4:$H$1097,5,0)),"",(VLOOKUP(B36,'KAYIT LİSTESİ'!$B$4:$H$1097,5,0)))</f>
        <v>K.EREN ZEYTUN (F)</v>
      </c>
      <c r="F36" s="250" t="str">
        <f>IF(ISERROR(VLOOKUP(B36,'KAYIT LİSTESİ'!$B$4:$H$1097,6,0)),"",(VLOOKUP(B36,'KAYIT LİSTESİ'!$B$4:$H$1097,6,0)))</f>
        <v>ÖZEL OSMANGAZİ ORTAOKULU</v>
      </c>
      <c r="G36" s="198"/>
      <c r="I36" s="583"/>
      <c r="J36" s="262"/>
      <c r="K36" s="262"/>
      <c r="L36" s="262"/>
      <c r="M36" s="262"/>
      <c r="N36" s="262"/>
      <c r="O36" s="262"/>
      <c r="P36" s="262"/>
    </row>
    <row r="37" spans="1:16" ht="24" customHeight="1">
      <c r="A37" s="71">
        <v>3</v>
      </c>
      <c r="B37" s="249" t="s">
        <v>292</v>
      </c>
      <c r="C37" s="72">
        <f>IF(ISERROR(VLOOKUP(B37,'KAYIT LİSTESİ'!$B$4:$H$1097,2,0)),"",(VLOOKUP(B37,'KAYIT LİSTESİ'!$B$4:$H$1097,2,0)))</f>
        <v>0</v>
      </c>
      <c r="D37" s="129">
        <f>IF(ISERROR(VLOOKUP(B37,'KAYIT LİSTESİ'!$B$4:$H$1097,4,0)),"",(VLOOKUP(B37,'KAYIT LİSTESİ'!$B$4:$H$1097,4,0)))</f>
        <v>37257</v>
      </c>
      <c r="E37" s="250" t="str">
        <f>IF(ISERROR(VLOOKUP(B37,'KAYIT LİSTESİ'!$B$4:$H$1097,5,0)),"",(VLOOKUP(B37,'KAYIT LİSTESİ'!$B$4:$H$1097,5,0)))</f>
        <v>İBRAHİM KARATEKER (F)</v>
      </c>
      <c r="F37" s="250" t="str">
        <f>IF(ISERROR(VLOOKUP(B37,'KAYIT LİSTESİ'!$B$4:$H$1097,6,0)),"",(VLOOKUP(B37,'KAYIT LİSTESİ'!$B$4:$H$1097,6,0)))</f>
        <v>KONUKBEKLER YİBO</v>
      </c>
      <c r="G37" s="198"/>
      <c r="I37" s="583"/>
      <c r="J37" s="262"/>
      <c r="K37" s="262"/>
      <c r="L37" s="262"/>
      <c r="M37" s="262"/>
      <c r="N37" s="262"/>
      <c r="O37" s="262"/>
      <c r="P37" s="262"/>
    </row>
    <row r="38" spans="1:16" ht="24" customHeight="1">
      <c r="A38" s="71">
        <v>4</v>
      </c>
      <c r="B38" s="249" t="s">
        <v>293</v>
      </c>
      <c r="C38" s="72">
        <f>IF(ISERROR(VLOOKUP(B38,'KAYIT LİSTESİ'!$B$4:$H$1097,2,0)),"",(VLOOKUP(B38,'KAYIT LİSTESİ'!$B$4:$H$1097,2,0)))</f>
        <v>0</v>
      </c>
      <c r="D38" s="129" t="str">
        <f>IF(ISERROR(VLOOKUP(B38,'KAYIT LİSTESİ'!$B$4:$H$1097,4,0)),"",(VLOOKUP(B38,'KAYIT LİSTESİ'!$B$4:$H$1097,4,0)))</f>
        <v>27.03.2002</v>
      </c>
      <c r="E38" s="250" t="str">
        <f>IF(ISERROR(VLOOKUP(B38,'KAYIT LİSTESİ'!$B$4:$H$1097,5,0)),"",(VLOOKUP(B38,'KAYIT LİSTESİ'!$B$4:$H$1097,5,0)))</f>
        <v>A.BAKİ ENTERİLİ (F)</v>
      </c>
      <c r="F38" s="250" t="str">
        <f>IF(ISERROR(VLOOKUP(B38,'KAYIT LİSTESİ'!$B$4:$H$1097,6,0)),"",(VLOOKUP(B38,'KAYIT LİSTESİ'!$B$4:$H$1097,6,0)))</f>
        <v>KULU ORTAOKULU</v>
      </c>
      <c r="G38" s="198"/>
      <c r="I38" s="583"/>
      <c r="J38" s="262"/>
      <c r="K38" s="262"/>
      <c r="L38" s="262"/>
      <c r="M38" s="262"/>
      <c r="N38" s="262"/>
      <c r="O38" s="262"/>
      <c r="P38" s="262"/>
    </row>
    <row r="39" spans="1:16" ht="24" customHeight="1">
      <c r="A39" s="71">
        <v>5</v>
      </c>
      <c r="B39" s="249" t="s">
        <v>294</v>
      </c>
      <c r="C39" s="72">
        <f>IF(ISERROR(VLOOKUP(B39,'KAYIT LİSTESİ'!$B$4:$H$1097,2,0)),"",(VLOOKUP(B39,'KAYIT LİSTESİ'!$B$4:$H$1097,2,0)))</f>
        <v>0</v>
      </c>
      <c r="D39" s="129">
        <f>IF(ISERROR(VLOOKUP(B39,'KAYIT LİSTESİ'!$B$4:$H$1097,4,0)),"",(VLOOKUP(B39,'KAYIT LİSTESİ'!$B$4:$H$1097,4,0)))</f>
        <v>37738</v>
      </c>
      <c r="E39" s="250" t="str">
        <f>IF(ISERROR(VLOOKUP(B39,'KAYIT LİSTESİ'!$B$4:$H$1097,5,0)),"",(VLOOKUP(B39,'KAYIT LİSTESİ'!$B$4:$H$1097,5,0)))</f>
        <v>EMİR ESER (F)</v>
      </c>
      <c r="F39" s="250" t="str">
        <f>IF(ISERROR(VLOOKUP(B39,'KAYIT LİSTESİ'!$B$4:$H$1097,6,0)),"",(VLOOKUP(B39,'KAYIT LİSTESİ'!$B$4:$H$1097,6,0)))</f>
        <v>K.K.T.C</v>
      </c>
      <c r="G39" s="198"/>
      <c r="I39" s="583"/>
      <c r="J39" s="262"/>
      <c r="K39" s="262"/>
      <c r="L39" s="262"/>
      <c r="M39" s="262"/>
      <c r="N39" s="262"/>
      <c r="O39" s="262"/>
      <c r="P39" s="262"/>
    </row>
    <row r="40" spans="1:16" ht="24" customHeight="1">
      <c r="A40" s="71">
        <v>6</v>
      </c>
      <c r="B40" s="249" t="s">
        <v>295</v>
      </c>
      <c r="C40" s="72">
        <f>IF(ISERROR(VLOOKUP(B40,'KAYIT LİSTESİ'!$B$4:$H$1097,2,0)),"",(VLOOKUP(B40,'KAYIT LİSTESİ'!$B$4:$H$1097,2,0)))</f>
        <v>0</v>
      </c>
      <c r="D40" s="129">
        <f>IF(ISERROR(VLOOKUP(B40,'KAYIT LİSTESİ'!$B$4:$H$1097,4,0)),"",(VLOOKUP(B40,'KAYIT LİSTESİ'!$B$4:$H$1097,4,0)))</f>
        <v>37442</v>
      </c>
      <c r="E40" s="250" t="str">
        <f>IF(ISERROR(VLOOKUP(B40,'KAYIT LİSTESİ'!$B$4:$H$1097,5,0)),"",(VLOOKUP(B40,'KAYIT LİSTESİ'!$B$4:$H$1097,5,0)))</f>
        <v>SÜLEYMAN TOKER (F)</v>
      </c>
      <c r="F40" s="250" t="str">
        <f>IF(ISERROR(VLOOKUP(B40,'KAYIT LİSTESİ'!$B$4:$H$1097,6,0)),"",(VLOOKUP(B40,'KAYIT LİSTESİ'!$B$4:$H$1097,6,0)))</f>
        <v>KIBRIS ORTAOKULU</v>
      </c>
      <c r="G40" s="198"/>
      <c r="I40" s="583"/>
      <c r="J40" s="262"/>
      <c r="K40" s="262"/>
      <c r="L40" s="262"/>
      <c r="M40" s="262"/>
      <c r="N40" s="262"/>
      <c r="O40" s="262"/>
      <c r="P40" s="262"/>
    </row>
    <row r="41" spans="1:16" ht="24" customHeight="1">
      <c r="A41" s="71">
        <v>7</v>
      </c>
      <c r="B41" s="249" t="s">
        <v>296</v>
      </c>
      <c r="C41" s="72">
        <f>IF(ISERROR(VLOOKUP(B41,'KAYIT LİSTESİ'!$B$4:$H$1097,2,0)),"",(VLOOKUP(B41,'KAYIT LİSTESİ'!$B$4:$H$1097,2,0)))</f>
        <v>0</v>
      </c>
      <c r="D41" s="129">
        <f>IF(ISERROR(VLOOKUP(B41,'KAYIT LİSTESİ'!$B$4:$H$1097,4,0)),"",(VLOOKUP(B41,'KAYIT LİSTESİ'!$B$4:$H$1097,4,0)))</f>
        <v>37334</v>
      </c>
      <c r="E41" s="250" t="str">
        <f>IF(ISERROR(VLOOKUP(B41,'KAYIT LİSTESİ'!$B$4:$H$1097,5,0)),"",(VLOOKUP(B41,'KAYIT LİSTESİ'!$B$4:$H$1097,5,0)))</f>
        <v>SEZGİN AKBAŞ (F)</v>
      </c>
      <c r="F41" s="250" t="str">
        <f>IF(ISERROR(VLOOKUP(B41,'KAYIT LİSTESİ'!$B$4:$H$1097,6,0)),"",(VLOOKUP(B41,'KAYIT LİSTESİ'!$B$4:$H$1097,6,0)))</f>
        <v>5 ŞUBAT ORTAOKULU</v>
      </c>
      <c r="G41" s="198"/>
      <c r="I41" s="583"/>
      <c r="J41" s="262"/>
      <c r="K41" s="262"/>
      <c r="L41" s="262"/>
      <c r="M41" s="262"/>
      <c r="N41" s="262"/>
      <c r="O41" s="262"/>
      <c r="P41" s="262"/>
    </row>
    <row r="42" spans="1:16" ht="24" customHeight="1">
      <c r="A42" s="71">
        <v>8</v>
      </c>
      <c r="B42" s="249" t="s">
        <v>297</v>
      </c>
      <c r="C42" s="72">
        <f>IF(ISERROR(VLOOKUP(B42,'KAYIT LİSTESİ'!$B$4:$H$1097,2,0)),"",(VLOOKUP(B42,'KAYIT LİSTESİ'!$B$4:$H$1097,2,0)))</f>
        <v>0</v>
      </c>
      <c r="D42" s="129">
        <f>IF(ISERROR(VLOOKUP(B42,'KAYIT LİSTESİ'!$B$4:$H$1097,4,0)),"",(VLOOKUP(B42,'KAYIT LİSTESİ'!$B$4:$H$1097,4,0)))</f>
        <v>2002</v>
      </c>
      <c r="E42" s="250" t="str">
        <f>IF(ISERROR(VLOOKUP(B42,'KAYIT LİSTESİ'!$B$4:$H$1097,5,0)),"",(VLOOKUP(B42,'KAYIT LİSTESİ'!$B$4:$H$1097,5,0)))</f>
        <v>ÖZKAN GÖRAL (F)</v>
      </c>
      <c r="F42" s="250" t="str">
        <f>IF(ISERROR(VLOOKUP(B42,'KAYIT LİSTESİ'!$B$4:$H$1097,6,0)),"",(VLOOKUP(B42,'KAYIT LİSTESİ'!$B$4:$H$1097,6,0)))</f>
        <v>HASAN ALİ YÜCEL ORTAOKULU</v>
      </c>
      <c r="G42" s="198"/>
      <c r="I42" s="583"/>
      <c r="J42" s="262"/>
      <c r="K42" s="262"/>
      <c r="L42" s="262"/>
      <c r="M42" s="262"/>
      <c r="N42" s="262"/>
      <c r="O42" s="262"/>
      <c r="P42" s="262"/>
    </row>
    <row r="43" spans="1:16" ht="24" customHeight="1">
      <c r="A43" s="71">
        <v>9</v>
      </c>
      <c r="B43" s="249" t="s">
        <v>298</v>
      </c>
      <c r="C43" s="72" t="str">
        <f>IF(ISERROR(VLOOKUP(B43,'KAYIT LİSTESİ'!$B$4:$H$1097,2,0)),"",(VLOOKUP(B43,'KAYIT LİSTESİ'!$B$4:$H$1097,2,0)))</f>
        <v/>
      </c>
      <c r="D43" s="129" t="str">
        <f>IF(ISERROR(VLOOKUP(B43,'KAYIT LİSTESİ'!$B$4:$H$1097,4,0)),"",(VLOOKUP(B43,'KAYIT LİSTESİ'!$B$4:$H$1097,4,0)))</f>
        <v/>
      </c>
      <c r="E43" s="250" t="str">
        <f>IF(ISERROR(VLOOKUP(B43,'KAYIT LİSTESİ'!$B$4:$H$1097,5,0)),"",(VLOOKUP(B43,'KAYIT LİSTESİ'!$B$4:$H$1097,5,0)))</f>
        <v/>
      </c>
      <c r="F43" s="250" t="str">
        <f>IF(ISERROR(VLOOKUP(B43,'KAYIT LİSTESİ'!$B$4:$H$1097,6,0)),"",(VLOOKUP(B43,'KAYIT LİSTESİ'!$B$4:$H$1097,6,0)))</f>
        <v/>
      </c>
      <c r="G43" s="198"/>
      <c r="I43" s="583"/>
      <c r="J43" s="262"/>
      <c r="K43" s="262"/>
      <c r="L43" s="262"/>
      <c r="M43" s="262"/>
      <c r="N43" s="262"/>
      <c r="O43" s="262"/>
      <c r="P43" s="262"/>
    </row>
    <row r="44" spans="1:16" ht="24" customHeight="1">
      <c r="A44" s="71">
        <v>10</v>
      </c>
      <c r="B44" s="249" t="s">
        <v>299</v>
      </c>
      <c r="C44" s="72" t="str">
        <f>IF(ISERROR(VLOOKUP(B44,'KAYIT LİSTESİ'!$B$4:$H$1097,2,0)),"",(VLOOKUP(B44,'KAYIT LİSTESİ'!$B$4:$H$1097,2,0)))</f>
        <v/>
      </c>
      <c r="D44" s="129" t="str">
        <f>IF(ISERROR(VLOOKUP(B44,'KAYIT LİSTESİ'!$B$4:$H$1097,4,0)),"",(VLOOKUP(B44,'KAYIT LİSTESİ'!$B$4:$H$1097,4,0)))</f>
        <v/>
      </c>
      <c r="E44" s="250" t="str">
        <f>IF(ISERROR(VLOOKUP(B44,'KAYIT LİSTESİ'!$B$4:$H$1097,5,0)),"",(VLOOKUP(B44,'KAYIT LİSTESİ'!$B$4:$H$1097,5,0)))</f>
        <v/>
      </c>
      <c r="F44" s="250" t="str">
        <f>IF(ISERROR(VLOOKUP(B44,'KAYIT LİSTESİ'!$B$4:$H$1097,6,0)),"",(VLOOKUP(B44,'KAYIT LİSTESİ'!$B$4:$H$1097,6,0)))</f>
        <v/>
      </c>
      <c r="G44" s="198"/>
      <c r="I44" s="583"/>
      <c r="J44" s="262"/>
      <c r="K44" s="262"/>
      <c r="L44" s="262"/>
      <c r="M44" s="262"/>
      <c r="N44" s="262"/>
      <c r="O44" s="262"/>
      <c r="P44" s="262"/>
    </row>
    <row r="45" spans="1:16" ht="24" customHeight="1">
      <c r="A45" s="71">
        <v>11</v>
      </c>
      <c r="B45" s="249" t="s">
        <v>300</v>
      </c>
      <c r="C45" s="72" t="str">
        <f>IF(ISERROR(VLOOKUP(B45,'KAYIT LİSTESİ'!$B$4:$H$1097,2,0)),"",(VLOOKUP(B45,'KAYIT LİSTESİ'!$B$4:$H$1097,2,0)))</f>
        <v/>
      </c>
      <c r="D45" s="129" t="str">
        <f>IF(ISERROR(VLOOKUP(B45,'KAYIT LİSTESİ'!$B$4:$H$1097,4,0)),"",(VLOOKUP(B45,'KAYIT LİSTESİ'!$B$4:$H$1097,4,0)))</f>
        <v/>
      </c>
      <c r="E45" s="250" t="str">
        <f>IF(ISERROR(VLOOKUP(B45,'KAYIT LİSTESİ'!$B$4:$H$1097,5,0)),"",(VLOOKUP(B45,'KAYIT LİSTESİ'!$B$4:$H$1097,5,0)))</f>
        <v/>
      </c>
      <c r="F45" s="250" t="str">
        <f>IF(ISERROR(VLOOKUP(B45,'KAYIT LİSTESİ'!$B$4:$H$1097,6,0)),"",(VLOOKUP(B45,'KAYIT LİSTESİ'!$B$4:$H$1097,6,0)))</f>
        <v/>
      </c>
      <c r="G45" s="198"/>
      <c r="I45" s="583"/>
      <c r="J45" s="262"/>
      <c r="K45" s="262"/>
      <c r="L45" s="262"/>
      <c r="M45" s="262"/>
      <c r="N45" s="262"/>
      <c r="O45" s="262"/>
      <c r="P45" s="262"/>
    </row>
    <row r="46" spans="1:16" ht="24" customHeight="1">
      <c r="A46" s="71">
        <v>12</v>
      </c>
      <c r="B46" s="249" t="s">
        <v>301</v>
      </c>
      <c r="C46" s="72" t="str">
        <f>IF(ISERROR(VLOOKUP(B46,'KAYIT LİSTESİ'!$B$4:$H$1097,2,0)),"",(VLOOKUP(B46,'KAYIT LİSTESİ'!$B$4:$H$1097,2,0)))</f>
        <v/>
      </c>
      <c r="D46" s="129" t="str">
        <f>IF(ISERROR(VLOOKUP(B46,'KAYIT LİSTESİ'!$B$4:$H$1097,4,0)),"",(VLOOKUP(B46,'KAYIT LİSTESİ'!$B$4:$H$1097,4,0)))</f>
        <v/>
      </c>
      <c r="E46" s="250" t="str">
        <f>IF(ISERROR(VLOOKUP(B46,'KAYIT LİSTESİ'!$B$4:$H$1097,5,0)),"",(VLOOKUP(B46,'KAYIT LİSTESİ'!$B$4:$H$1097,5,0)))</f>
        <v/>
      </c>
      <c r="F46" s="250" t="str">
        <f>IF(ISERROR(VLOOKUP(B46,'KAYIT LİSTESİ'!$B$4:$H$1097,6,0)),"",(VLOOKUP(B46,'KAYIT LİSTESİ'!$B$4:$H$1097,6,0)))</f>
        <v/>
      </c>
      <c r="G46" s="198"/>
      <c r="I46" s="583"/>
      <c r="J46" s="262"/>
      <c r="K46" s="262"/>
      <c r="L46" s="262"/>
      <c r="M46" s="262"/>
      <c r="N46" s="262"/>
      <c r="O46" s="262"/>
      <c r="P46" s="262"/>
    </row>
    <row r="47" spans="1:16" ht="24" customHeight="1">
      <c r="A47" s="515" t="s">
        <v>44</v>
      </c>
      <c r="B47" s="516"/>
      <c r="C47" s="516"/>
      <c r="D47" s="516"/>
      <c r="E47" s="516"/>
      <c r="F47" s="516"/>
      <c r="G47" s="516"/>
      <c r="I47" s="583"/>
      <c r="J47" s="262"/>
      <c r="K47" s="262"/>
      <c r="L47" s="262"/>
      <c r="M47" s="262"/>
      <c r="N47" s="262"/>
      <c r="O47" s="262"/>
      <c r="P47" s="262"/>
    </row>
    <row r="48" spans="1:16" ht="24" customHeight="1">
      <c r="A48" s="232" t="s">
        <v>11</v>
      </c>
      <c r="B48" s="232" t="s">
        <v>52</v>
      </c>
      <c r="C48" s="232" t="s">
        <v>51</v>
      </c>
      <c r="D48" s="233" t="s">
        <v>12</v>
      </c>
      <c r="E48" s="234" t="s">
        <v>13</v>
      </c>
      <c r="F48" s="234" t="s">
        <v>156</v>
      </c>
      <c r="G48" s="235" t="s">
        <v>255</v>
      </c>
      <c r="I48" s="583"/>
      <c r="J48" s="262"/>
      <c r="K48" s="262"/>
      <c r="L48" s="262"/>
      <c r="M48" s="262"/>
      <c r="N48" s="262"/>
      <c r="O48" s="262"/>
      <c r="P48" s="262"/>
    </row>
    <row r="49" spans="1:16" ht="24" customHeight="1">
      <c r="A49" s="71">
        <v>1</v>
      </c>
      <c r="B49" s="249" t="s">
        <v>302</v>
      </c>
      <c r="C49" s="72" t="str">
        <f>IF(ISERROR(VLOOKUP(B49,'KAYIT LİSTESİ'!$B$4:$H$1097,2,0)),"",(VLOOKUP(B49,'KAYIT LİSTESİ'!$B$4:$H$1097,2,0)))</f>
        <v/>
      </c>
      <c r="D49" s="129" t="str">
        <f>IF(ISERROR(VLOOKUP(B49,'KAYIT LİSTESİ'!$B$4:$H$1097,4,0)),"",(VLOOKUP(B49,'KAYIT LİSTESİ'!$B$4:$H$1097,4,0)))</f>
        <v/>
      </c>
      <c r="E49" s="250" t="str">
        <f>IF(ISERROR(VLOOKUP(B49,'KAYIT LİSTESİ'!$B$4:$H$1097,5,0)),"",(VLOOKUP(B49,'KAYIT LİSTESİ'!$B$4:$H$1097,5,0)))</f>
        <v/>
      </c>
      <c r="F49" s="250" t="str">
        <f>IF(ISERROR(VLOOKUP(B49,'KAYIT LİSTESİ'!$B$4:$H$1097,6,0)),"",(VLOOKUP(B49,'KAYIT LİSTESİ'!$B$4:$H$1097,6,0)))</f>
        <v/>
      </c>
      <c r="G49" s="198"/>
      <c r="I49" s="583"/>
      <c r="J49" s="262"/>
      <c r="K49" s="262"/>
      <c r="L49" s="262"/>
      <c r="M49" s="262"/>
      <c r="N49" s="262"/>
      <c r="O49" s="262"/>
      <c r="P49" s="262"/>
    </row>
    <row r="50" spans="1:16" ht="24" customHeight="1">
      <c r="A50" s="71">
        <v>2</v>
      </c>
      <c r="B50" s="249" t="s">
        <v>303</v>
      </c>
      <c r="C50" s="72" t="str">
        <f>IF(ISERROR(VLOOKUP(B50,'KAYIT LİSTESİ'!$B$4:$H$1097,2,0)),"",(VLOOKUP(B50,'KAYIT LİSTESİ'!$B$4:$H$1097,2,0)))</f>
        <v/>
      </c>
      <c r="D50" s="129" t="str">
        <f>IF(ISERROR(VLOOKUP(B50,'KAYIT LİSTESİ'!$B$4:$H$1097,4,0)),"",(VLOOKUP(B50,'KAYIT LİSTESİ'!$B$4:$H$1097,4,0)))</f>
        <v/>
      </c>
      <c r="E50" s="250" t="str">
        <f>IF(ISERROR(VLOOKUP(B50,'KAYIT LİSTESİ'!$B$4:$H$1097,5,0)),"",(VLOOKUP(B50,'KAYIT LİSTESİ'!$B$4:$H$1097,5,0)))</f>
        <v/>
      </c>
      <c r="F50" s="250" t="str">
        <f>IF(ISERROR(VLOOKUP(B50,'KAYIT LİSTESİ'!$B$4:$H$1097,6,0)),"",(VLOOKUP(B50,'KAYIT LİSTESİ'!$B$4:$H$1097,6,0)))</f>
        <v/>
      </c>
      <c r="G50" s="198"/>
      <c r="I50" s="583"/>
      <c r="J50" s="262"/>
      <c r="K50" s="262"/>
      <c r="L50" s="262"/>
      <c r="M50" s="262"/>
      <c r="N50" s="262"/>
      <c r="O50" s="262"/>
      <c r="P50" s="262"/>
    </row>
    <row r="51" spans="1:16" ht="24" customHeight="1">
      <c r="A51" s="71">
        <v>3</v>
      </c>
      <c r="B51" s="249" t="s">
        <v>304</v>
      </c>
      <c r="C51" s="72" t="str">
        <f>IF(ISERROR(VLOOKUP(B51,'KAYIT LİSTESİ'!$B$4:$H$1097,2,0)),"",(VLOOKUP(B51,'KAYIT LİSTESİ'!$B$4:$H$1097,2,0)))</f>
        <v/>
      </c>
      <c r="D51" s="129" t="str">
        <f>IF(ISERROR(VLOOKUP(B51,'KAYIT LİSTESİ'!$B$4:$H$1097,4,0)),"",(VLOOKUP(B51,'KAYIT LİSTESİ'!$B$4:$H$1097,4,0)))</f>
        <v/>
      </c>
      <c r="E51" s="250" t="str">
        <f>IF(ISERROR(VLOOKUP(B51,'KAYIT LİSTESİ'!$B$4:$H$1097,5,0)),"",(VLOOKUP(B51,'KAYIT LİSTESİ'!$B$4:$H$1097,5,0)))</f>
        <v/>
      </c>
      <c r="F51" s="250" t="str">
        <f>IF(ISERROR(VLOOKUP(B51,'KAYIT LİSTESİ'!$B$4:$H$1097,6,0)),"",(VLOOKUP(B51,'KAYIT LİSTESİ'!$B$4:$H$1097,6,0)))</f>
        <v/>
      </c>
      <c r="G51" s="198"/>
      <c r="I51" s="583"/>
      <c r="J51" s="262"/>
      <c r="K51" s="262"/>
      <c r="L51" s="262"/>
      <c r="M51" s="262"/>
      <c r="N51" s="262"/>
      <c r="O51" s="262"/>
      <c r="P51" s="262"/>
    </row>
    <row r="52" spans="1:16" ht="24" customHeight="1">
      <c r="A52" s="71">
        <v>4</v>
      </c>
      <c r="B52" s="249" t="s">
        <v>305</v>
      </c>
      <c r="C52" s="72" t="str">
        <f>IF(ISERROR(VLOOKUP(B52,'KAYIT LİSTESİ'!$B$4:$H$1097,2,0)),"",(VLOOKUP(B52,'KAYIT LİSTESİ'!$B$4:$H$1097,2,0)))</f>
        <v/>
      </c>
      <c r="D52" s="129" t="str">
        <f>IF(ISERROR(VLOOKUP(B52,'KAYIT LİSTESİ'!$B$4:$H$1097,4,0)),"",(VLOOKUP(B52,'KAYIT LİSTESİ'!$B$4:$H$1097,4,0)))</f>
        <v/>
      </c>
      <c r="E52" s="250" t="str">
        <f>IF(ISERROR(VLOOKUP(B52,'KAYIT LİSTESİ'!$B$4:$H$1097,5,0)),"",(VLOOKUP(B52,'KAYIT LİSTESİ'!$B$4:$H$1097,5,0)))</f>
        <v/>
      </c>
      <c r="F52" s="250" t="str">
        <f>IF(ISERROR(VLOOKUP(B52,'KAYIT LİSTESİ'!$B$4:$H$1097,6,0)),"",(VLOOKUP(B52,'KAYIT LİSTESİ'!$B$4:$H$1097,6,0)))</f>
        <v/>
      </c>
      <c r="G52" s="198"/>
      <c r="I52" s="583"/>
      <c r="J52" s="262"/>
      <c r="K52" s="262"/>
      <c r="L52" s="262"/>
      <c r="M52" s="262"/>
      <c r="N52" s="262"/>
      <c r="O52" s="262"/>
      <c r="P52" s="262"/>
    </row>
    <row r="53" spans="1:16" ht="24" customHeight="1">
      <c r="A53" s="71">
        <v>5</v>
      </c>
      <c r="B53" s="249" t="s">
        <v>306</v>
      </c>
      <c r="C53" s="72" t="str">
        <f>IF(ISERROR(VLOOKUP(B53,'KAYIT LİSTESİ'!$B$4:$H$1097,2,0)),"",(VLOOKUP(B53,'KAYIT LİSTESİ'!$B$4:$H$1097,2,0)))</f>
        <v/>
      </c>
      <c r="D53" s="129" t="str">
        <f>IF(ISERROR(VLOOKUP(B53,'KAYIT LİSTESİ'!$B$4:$H$1097,4,0)),"",(VLOOKUP(B53,'KAYIT LİSTESİ'!$B$4:$H$1097,4,0)))</f>
        <v/>
      </c>
      <c r="E53" s="250" t="str">
        <f>IF(ISERROR(VLOOKUP(B53,'KAYIT LİSTESİ'!$B$4:$H$1097,5,0)),"",(VLOOKUP(B53,'KAYIT LİSTESİ'!$B$4:$H$1097,5,0)))</f>
        <v/>
      </c>
      <c r="F53" s="250" t="str">
        <f>IF(ISERROR(VLOOKUP(B53,'KAYIT LİSTESİ'!$B$4:$H$1097,6,0)),"",(VLOOKUP(B53,'KAYIT LİSTESİ'!$B$4:$H$1097,6,0)))</f>
        <v/>
      </c>
      <c r="G53" s="198"/>
      <c r="I53" s="583"/>
      <c r="J53" s="262"/>
      <c r="K53" s="262"/>
      <c r="L53" s="262"/>
      <c r="M53" s="262"/>
      <c r="N53" s="262"/>
      <c r="O53" s="262"/>
      <c r="P53" s="262"/>
    </row>
    <row r="54" spans="1:16" ht="24" customHeight="1">
      <c r="A54" s="71">
        <v>6</v>
      </c>
      <c r="B54" s="249" t="s">
        <v>307</v>
      </c>
      <c r="C54" s="72" t="str">
        <f>IF(ISERROR(VLOOKUP(B54,'KAYIT LİSTESİ'!$B$4:$H$1097,2,0)),"",(VLOOKUP(B54,'KAYIT LİSTESİ'!$B$4:$H$1097,2,0)))</f>
        <v/>
      </c>
      <c r="D54" s="129" t="str">
        <f>IF(ISERROR(VLOOKUP(B54,'KAYIT LİSTESİ'!$B$4:$H$1097,4,0)),"",(VLOOKUP(B54,'KAYIT LİSTESİ'!$B$4:$H$1097,4,0)))</f>
        <v/>
      </c>
      <c r="E54" s="250" t="str">
        <f>IF(ISERROR(VLOOKUP(B54,'KAYIT LİSTESİ'!$B$4:$H$1097,5,0)),"",(VLOOKUP(B54,'KAYIT LİSTESİ'!$B$4:$H$1097,5,0)))</f>
        <v/>
      </c>
      <c r="F54" s="250" t="str">
        <f>IF(ISERROR(VLOOKUP(B54,'KAYIT LİSTESİ'!$B$4:$H$1097,6,0)),"",(VLOOKUP(B54,'KAYIT LİSTESİ'!$B$4:$H$1097,6,0)))</f>
        <v/>
      </c>
      <c r="G54" s="198"/>
      <c r="I54" s="583"/>
      <c r="J54" s="262"/>
      <c r="K54" s="262"/>
      <c r="L54" s="262"/>
      <c r="M54" s="262"/>
      <c r="N54" s="262"/>
      <c r="O54" s="262"/>
      <c r="P54" s="262"/>
    </row>
    <row r="55" spans="1:16" ht="24" customHeight="1">
      <c r="A55" s="71">
        <v>7</v>
      </c>
      <c r="B55" s="249" t="s">
        <v>308</v>
      </c>
      <c r="C55" s="72" t="str">
        <f>IF(ISERROR(VLOOKUP(B55,'KAYIT LİSTESİ'!$B$4:$H$1097,2,0)),"",(VLOOKUP(B55,'KAYIT LİSTESİ'!$B$4:$H$1097,2,0)))</f>
        <v/>
      </c>
      <c r="D55" s="129" t="str">
        <f>IF(ISERROR(VLOOKUP(B55,'KAYIT LİSTESİ'!$B$4:$H$1097,4,0)),"",(VLOOKUP(B55,'KAYIT LİSTESİ'!$B$4:$H$1097,4,0)))</f>
        <v/>
      </c>
      <c r="E55" s="250" t="str">
        <f>IF(ISERROR(VLOOKUP(B55,'KAYIT LİSTESİ'!$B$4:$H$1097,5,0)),"",(VLOOKUP(B55,'KAYIT LİSTESİ'!$B$4:$H$1097,5,0)))</f>
        <v/>
      </c>
      <c r="F55" s="250" t="str">
        <f>IF(ISERROR(VLOOKUP(B55,'KAYIT LİSTESİ'!$B$4:$H$1097,6,0)),"",(VLOOKUP(B55,'KAYIT LİSTESİ'!$B$4:$H$1097,6,0)))</f>
        <v/>
      </c>
      <c r="G55" s="198"/>
      <c r="I55" s="583"/>
      <c r="J55" s="262"/>
      <c r="K55" s="262"/>
      <c r="L55" s="262"/>
      <c r="M55" s="262"/>
      <c r="N55" s="262"/>
      <c r="O55" s="262"/>
      <c r="P55" s="262"/>
    </row>
    <row r="56" spans="1:16" ht="24" customHeight="1">
      <c r="A56" s="71">
        <v>8</v>
      </c>
      <c r="B56" s="249" t="s">
        <v>309</v>
      </c>
      <c r="C56" s="72" t="str">
        <f>IF(ISERROR(VLOOKUP(B56,'KAYIT LİSTESİ'!$B$4:$H$1097,2,0)),"",(VLOOKUP(B56,'KAYIT LİSTESİ'!$B$4:$H$1097,2,0)))</f>
        <v/>
      </c>
      <c r="D56" s="129" t="str">
        <f>IF(ISERROR(VLOOKUP(B56,'KAYIT LİSTESİ'!$B$4:$H$1097,4,0)),"",(VLOOKUP(B56,'KAYIT LİSTESİ'!$B$4:$H$1097,4,0)))</f>
        <v/>
      </c>
      <c r="E56" s="250" t="str">
        <f>IF(ISERROR(VLOOKUP(B56,'KAYIT LİSTESİ'!$B$4:$H$1097,5,0)),"",(VLOOKUP(B56,'KAYIT LİSTESİ'!$B$4:$H$1097,5,0)))</f>
        <v/>
      </c>
      <c r="F56" s="250" t="str">
        <f>IF(ISERROR(VLOOKUP(B56,'KAYIT LİSTESİ'!$B$4:$H$1097,6,0)),"",(VLOOKUP(B56,'KAYIT LİSTESİ'!$B$4:$H$1097,6,0)))</f>
        <v/>
      </c>
      <c r="G56" s="198"/>
      <c r="I56" s="583"/>
      <c r="J56" s="262"/>
      <c r="K56" s="262"/>
      <c r="L56" s="262"/>
      <c r="M56" s="262"/>
      <c r="N56" s="262"/>
      <c r="O56" s="262"/>
      <c r="P56" s="262"/>
    </row>
    <row r="57" spans="1:16" ht="24" customHeight="1">
      <c r="A57" s="71">
        <v>9</v>
      </c>
      <c r="B57" s="249" t="s">
        <v>310</v>
      </c>
      <c r="C57" s="72" t="str">
        <f>IF(ISERROR(VLOOKUP(B57,'KAYIT LİSTESİ'!$B$4:$H$1097,2,0)),"",(VLOOKUP(B57,'KAYIT LİSTESİ'!$B$4:$H$1097,2,0)))</f>
        <v/>
      </c>
      <c r="D57" s="129" t="str">
        <f>IF(ISERROR(VLOOKUP(B57,'KAYIT LİSTESİ'!$B$4:$H$1097,4,0)),"",(VLOOKUP(B57,'KAYIT LİSTESİ'!$B$4:$H$1097,4,0)))</f>
        <v/>
      </c>
      <c r="E57" s="250" t="str">
        <f>IF(ISERROR(VLOOKUP(B57,'KAYIT LİSTESİ'!$B$4:$H$1097,5,0)),"",(VLOOKUP(B57,'KAYIT LİSTESİ'!$B$4:$H$1097,5,0)))</f>
        <v/>
      </c>
      <c r="F57" s="250" t="str">
        <f>IF(ISERROR(VLOOKUP(B57,'KAYIT LİSTESİ'!$B$4:$H$1097,6,0)),"",(VLOOKUP(B57,'KAYIT LİSTESİ'!$B$4:$H$1097,6,0)))</f>
        <v/>
      </c>
      <c r="G57" s="198"/>
      <c r="I57" s="583"/>
      <c r="J57" s="262"/>
      <c r="K57" s="262"/>
      <c r="L57" s="262"/>
      <c r="M57" s="262"/>
      <c r="N57" s="262"/>
      <c r="O57" s="262"/>
      <c r="P57" s="262"/>
    </row>
    <row r="58" spans="1:16" ht="24" customHeight="1">
      <c r="A58" s="71">
        <v>10</v>
      </c>
      <c r="B58" s="249" t="s">
        <v>311</v>
      </c>
      <c r="C58" s="72" t="str">
        <f>IF(ISERROR(VLOOKUP(B58,'KAYIT LİSTESİ'!$B$4:$H$1097,2,0)),"",(VLOOKUP(B58,'KAYIT LİSTESİ'!$B$4:$H$1097,2,0)))</f>
        <v/>
      </c>
      <c r="D58" s="129" t="str">
        <f>IF(ISERROR(VLOOKUP(B58,'KAYIT LİSTESİ'!$B$4:$H$1097,4,0)),"",(VLOOKUP(B58,'KAYIT LİSTESİ'!$B$4:$H$1097,4,0)))</f>
        <v/>
      </c>
      <c r="E58" s="250" t="str">
        <f>IF(ISERROR(VLOOKUP(B58,'KAYIT LİSTESİ'!$B$4:$H$1097,5,0)),"",(VLOOKUP(B58,'KAYIT LİSTESİ'!$B$4:$H$1097,5,0)))</f>
        <v/>
      </c>
      <c r="F58" s="250" t="str">
        <f>IF(ISERROR(VLOOKUP(B58,'KAYIT LİSTESİ'!$B$4:$H$1097,6,0)),"",(VLOOKUP(B58,'KAYIT LİSTESİ'!$B$4:$H$1097,6,0)))</f>
        <v/>
      </c>
      <c r="G58" s="198"/>
      <c r="I58" s="583"/>
      <c r="J58" s="262"/>
      <c r="K58" s="262"/>
      <c r="L58" s="262"/>
      <c r="M58" s="262"/>
      <c r="N58" s="262"/>
      <c r="O58" s="262"/>
      <c r="P58" s="262"/>
    </row>
    <row r="59" spans="1:16" ht="24" customHeight="1">
      <c r="A59" s="71">
        <v>11</v>
      </c>
      <c r="B59" s="249" t="s">
        <v>312</v>
      </c>
      <c r="C59" s="72" t="str">
        <f>IF(ISERROR(VLOOKUP(B59,'KAYIT LİSTESİ'!$B$4:$H$1097,2,0)),"",(VLOOKUP(B59,'KAYIT LİSTESİ'!$B$4:$H$1097,2,0)))</f>
        <v/>
      </c>
      <c r="D59" s="129" t="str">
        <f>IF(ISERROR(VLOOKUP(B59,'KAYIT LİSTESİ'!$B$4:$H$1097,4,0)),"",(VLOOKUP(B59,'KAYIT LİSTESİ'!$B$4:$H$1097,4,0)))</f>
        <v/>
      </c>
      <c r="E59" s="250" t="str">
        <f>IF(ISERROR(VLOOKUP(B59,'KAYIT LİSTESİ'!$B$4:$H$1097,5,0)),"",(VLOOKUP(B59,'KAYIT LİSTESİ'!$B$4:$H$1097,5,0)))</f>
        <v/>
      </c>
      <c r="F59" s="250" t="str">
        <f>IF(ISERROR(VLOOKUP(B59,'KAYIT LİSTESİ'!$B$4:$H$1097,6,0)),"",(VLOOKUP(B59,'KAYIT LİSTESİ'!$B$4:$H$1097,6,0)))</f>
        <v/>
      </c>
      <c r="G59" s="198"/>
      <c r="I59" s="583"/>
      <c r="J59" s="262"/>
      <c r="K59" s="262"/>
      <c r="L59" s="262"/>
      <c r="M59" s="262"/>
      <c r="N59" s="262"/>
      <c r="O59" s="262"/>
      <c r="P59" s="262"/>
    </row>
    <row r="60" spans="1:16" ht="24" customHeight="1">
      <c r="A60" s="71">
        <v>12</v>
      </c>
      <c r="B60" s="249" t="s">
        <v>313</v>
      </c>
      <c r="C60" s="72" t="str">
        <f>IF(ISERROR(VLOOKUP(B60,'KAYIT LİSTESİ'!$B$4:$H$1097,2,0)),"",(VLOOKUP(B60,'KAYIT LİSTESİ'!$B$4:$H$1097,2,0)))</f>
        <v/>
      </c>
      <c r="D60" s="129" t="str">
        <f>IF(ISERROR(VLOOKUP(B60,'KAYIT LİSTESİ'!$B$4:$H$1097,4,0)),"",(VLOOKUP(B60,'KAYIT LİSTESİ'!$B$4:$H$1097,4,0)))</f>
        <v/>
      </c>
      <c r="E60" s="250" t="str">
        <f>IF(ISERROR(VLOOKUP(B60,'KAYIT LİSTESİ'!$B$4:$H$1097,5,0)),"",(VLOOKUP(B60,'KAYIT LİSTESİ'!$B$4:$H$1097,5,0)))</f>
        <v/>
      </c>
      <c r="F60" s="250" t="str">
        <f>IF(ISERROR(VLOOKUP(B60,'KAYIT LİSTESİ'!$B$4:$H$1097,6,0)),"",(VLOOKUP(B60,'KAYIT LİSTESİ'!$B$4:$H$1097,6,0)))</f>
        <v/>
      </c>
      <c r="G60" s="198"/>
      <c r="I60" s="583"/>
      <c r="J60" s="262"/>
      <c r="K60" s="262"/>
      <c r="L60" s="262"/>
      <c r="M60" s="262"/>
      <c r="N60" s="262"/>
      <c r="O60" s="262"/>
      <c r="P60" s="262"/>
    </row>
    <row r="61" spans="1:16" ht="24" customHeight="1">
      <c r="A61" s="263"/>
      <c r="B61" s="264"/>
      <c r="C61" s="265"/>
      <c r="D61" s="266"/>
      <c r="E61" s="267"/>
      <c r="F61" s="267"/>
      <c r="G61" s="268"/>
      <c r="I61" s="583"/>
      <c r="J61" s="262"/>
      <c r="K61" s="262"/>
      <c r="L61" s="262"/>
      <c r="M61" s="262"/>
      <c r="N61" s="262"/>
      <c r="O61" s="262"/>
      <c r="P61" s="262"/>
    </row>
    <row r="62" spans="1:16" ht="24" customHeight="1">
      <c r="A62" s="269"/>
      <c r="B62" s="270"/>
      <c r="C62" s="271"/>
      <c r="D62" s="272"/>
      <c r="E62" s="273"/>
      <c r="F62" s="273"/>
      <c r="G62" s="274"/>
      <c r="I62" s="583"/>
      <c r="J62" s="262"/>
      <c r="K62" s="262"/>
      <c r="L62" s="262"/>
      <c r="M62" s="262"/>
      <c r="N62" s="262"/>
      <c r="O62" s="262"/>
      <c r="P62" s="262"/>
    </row>
    <row r="63" spans="1:16" ht="24" customHeight="1">
      <c r="A63" s="269"/>
      <c r="B63" s="270"/>
      <c r="C63" s="271"/>
      <c r="D63" s="272"/>
      <c r="E63" s="273"/>
      <c r="F63" s="273"/>
      <c r="G63" s="274"/>
      <c r="I63" s="583"/>
      <c r="J63" s="262"/>
      <c r="K63" s="262"/>
      <c r="L63" s="262"/>
      <c r="M63" s="262"/>
      <c r="N63" s="262"/>
      <c r="O63" s="262"/>
      <c r="P63" s="262"/>
    </row>
    <row r="64" spans="1:16" ht="24" customHeight="1">
      <c r="A64" s="269"/>
      <c r="B64" s="270"/>
      <c r="C64" s="271"/>
      <c r="D64" s="272"/>
      <c r="E64" s="273"/>
      <c r="F64" s="273"/>
      <c r="G64" s="274"/>
      <c r="I64" s="583"/>
      <c r="J64" s="262"/>
      <c r="K64" s="262"/>
      <c r="L64" s="262"/>
      <c r="M64" s="262"/>
      <c r="N64" s="262"/>
      <c r="O64" s="262"/>
      <c r="P64" s="262"/>
    </row>
    <row r="65" spans="1:16" ht="24" customHeight="1">
      <c r="A65" s="269"/>
      <c r="B65" s="270"/>
      <c r="C65" s="271"/>
      <c r="D65" s="272"/>
      <c r="E65" s="273"/>
      <c r="F65" s="273"/>
      <c r="G65" s="274"/>
      <c r="I65" s="583"/>
      <c r="J65" s="262"/>
      <c r="K65" s="262"/>
      <c r="L65" s="262"/>
      <c r="M65" s="262"/>
      <c r="N65" s="262"/>
      <c r="O65" s="262"/>
      <c r="P65" s="262"/>
    </row>
    <row r="66" spans="1:16" ht="24" customHeight="1">
      <c r="A66" s="275"/>
      <c r="B66" s="276"/>
      <c r="C66" s="277"/>
      <c r="D66" s="278"/>
      <c r="E66" s="279"/>
      <c r="F66" s="279"/>
      <c r="G66" s="280"/>
      <c r="I66" s="583"/>
      <c r="J66" s="262"/>
      <c r="K66" s="262"/>
      <c r="L66" s="262"/>
      <c r="M66" s="262"/>
      <c r="N66" s="262"/>
      <c r="O66" s="262"/>
      <c r="P66" s="262"/>
    </row>
    <row r="67" spans="1:16" ht="22.5" customHeight="1">
      <c r="A67" s="578" t="s">
        <v>259</v>
      </c>
      <c r="B67" s="578"/>
      <c r="C67" s="578"/>
      <c r="D67" s="578"/>
      <c r="E67" s="578"/>
      <c r="F67" s="578"/>
      <c r="G67" s="578"/>
      <c r="I67" s="583"/>
      <c r="J67" s="262"/>
      <c r="K67" s="262"/>
      <c r="L67" s="262"/>
      <c r="M67" s="262"/>
      <c r="N67" s="262"/>
      <c r="O67" s="262"/>
      <c r="P67" s="262"/>
    </row>
    <row r="68" spans="1:16" ht="18">
      <c r="A68" s="515" t="s">
        <v>15</v>
      </c>
      <c r="B68" s="516"/>
      <c r="C68" s="516"/>
      <c r="D68" s="516"/>
      <c r="E68" s="516"/>
      <c r="F68" s="516"/>
      <c r="G68" s="516"/>
      <c r="H68" s="577"/>
      <c r="I68" s="583"/>
      <c r="J68" s="262"/>
      <c r="K68" s="262"/>
      <c r="L68" s="262"/>
      <c r="M68" s="262"/>
      <c r="N68" s="262"/>
      <c r="O68" s="262"/>
      <c r="P68" s="262"/>
    </row>
    <row r="69" spans="1:16">
      <c r="A69" s="45" t="s">
        <v>11</v>
      </c>
      <c r="B69" s="42" t="s">
        <v>52</v>
      </c>
      <c r="C69" s="42" t="s">
        <v>51</v>
      </c>
      <c r="D69" s="43" t="s">
        <v>12</v>
      </c>
      <c r="E69" s="44" t="s">
        <v>13</v>
      </c>
      <c r="F69" s="44" t="s">
        <v>156</v>
      </c>
      <c r="G69" s="42" t="s">
        <v>255</v>
      </c>
      <c r="H69" s="42" t="s">
        <v>26</v>
      </c>
      <c r="I69" s="583"/>
      <c r="J69" s="262"/>
      <c r="K69" s="262"/>
      <c r="L69" s="262"/>
      <c r="M69" s="262"/>
      <c r="N69" s="262"/>
      <c r="O69" s="262"/>
      <c r="P69" s="262"/>
    </row>
    <row r="70" spans="1:16" ht="50.25" customHeight="1">
      <c r="A70" s="71">
        <v>1</v>
      </c>
      <c r="B70" s="249" t="s">
        <v>237</v>
      </c>
      <c r="C70" s="72">
        <f>IF(ISERROR(VLOOKUP(B70,'KAYIT LİSTESİ'!$B$4:$H$1097,2,0)),"",(VLOOKUP(B70,'KAYIT LİSTESİ'!$B$4:$H$1097,2,0)))</f>
        <v>0</v>
      </c>
      <c r="D70" s="129">
        <f>IF(ISERROR(VLOOKUP(B70,'KAYIT LİSTESİ'!$B$4:$H$1097,4,0)),"",(VLOOKUP(B70,'KAYIT LİSTESİ'!$B$4:$H$1097,4,0)))</f>
        <v>0</v>
      </c>
      <c r="E70" s="250" t="str">
        <f>IF(ISERROR(VLOOKUP(B70,'KAYIT LİSTESİ'!$B$4:$H$1097,5,0)),"",(VLOOKUP(B70,'KAYIT LİSTESİ'!$B$4:$H$1097,5,0)))</f>
        <v>EMİRHAN KALAYCI MUSTAFA KÜÇÜK  ÖZGÜR ATASOY   BERKE EVREN CENGİZ</v>
      </c>
      <c r="F70" s="250" t="str">
        <f>IF(ISERROR(VLOOKUP(B70,'KAYIT LİSTESİ'!$B$4:$H$1097,6,0)),"",(VLOOKUP(B70,'KAYIT LİSTESİ'!$B$4:$H$1097,6,0)))</f>
        <v>TRABZON-BEŞİRLİ İMKB ORTAOKULU</v>
      </c>
      <c r="G70" s="130"/>
      <c r="H70" s="22"/>
      <c r="I70" s="583"/>
      <c r="J70" s="262"/>
      <c r="K70" s="262"/>
      <c r="L70" s="262"/>
      <c r="M70" s="262"/>
      <c r="N70" s="262"/>
      <c r="O70" s="262"/>
      <c r="P70" s="262"/>
    </row>
    <row r="71" spans="1:16" ht="50.25" customHeight="1">
      <c r="A71" s="71">
        <v>2</v>
      </c>
      <c r="B71" s="249" t="s">
        <v>238</v>
      </c>
      <c r="C71" s="72">
        <f>IF(ISERROR(VLOOKUP(B71,'KAYIT LİSTESİ'!$B$4:$H$1097,2,0)),"",(VLOOKUP(B71,'KAYIT LİSTESİ'!$B$4:$H$1097,2,0)))</f>
        <v>0</v>
      </c>
      <c r="D71" s="129">
        <f>IF(ISERROR(VLOOKUP(B71,'KAYIT LİSTESİ'!$B$4:$H$1097,4,0)),"",(VLOOKUP(B71,'KAYIT LİSTESİ'!$B$4:$H$1097,4,0)))</f>
        <v>0</v>
      </c>
      <c r="E71" s="250" t="str">
        <f>IF(ISERROR(VLOOKUP(B71,'KAYIT LİSTESİ'!$B$4:$H$1097,5,0)),"",(VLOOKUP(B71,'KAYIT LİSTESİ'!$B$4:$H$1097,5,0)))</f>
        <v>Reşit B. AKBULUT Mihraç D.AKBULUT  Mert ÇEPNİ   Mert KARAGÖL</v>
      </c>
      <c r="F71" s="250" t="str">
        <f>IF(ISERROR(VLOOKUP(B71,'KAYIT LİSTESİ'!$B$4:$H$1097,6,0)),"",(VLOOKUP(B71,'KAYIT LİSTESİ'!$B$4:$H$1097,6,0)))</f>
        <v>SAMSUN İLKADIM TİCARET VE SANAYİ ODASI ORTAOKULU</v>
      </c>
      <c r="G71" s="130"/>
      <c r="H71" s="22"/>
      <c r="I71" s="583"/>
      <c r="J71" s="262"/>
      <c r="K71" s="262"/>
      <c r="L71" s="262"/>
      <c r="M71" s="262"/>
      <c r="N71" s="262"/>
      <c r="O71" s="262"/>
      <c r="P71" s="262"/>
    </row>
    <row r="72" spans="1:16" ht="50.25" customHeight="1">
      <c r="A72" s="71">
        <v>3</v>
      </c>
      <c r="B72" s="249" t="s">
        <v>239</v>
      </c>
      <c r="C72" s="72">
        <f>IF(ISERROR(VLOOKUP(B72,'KAYIT LİSTESİ'!$B$4:$H$1097,2,0)),"",(VLOOKUP(B72,'KAYIT LİSTESİ'!$B$4:$H$1097,2,0)))</f>
        <v>0</v>
      </c>
      <c r="D72" s="129">
        <f>IF(ISERROR(VLOOKUP(B72,'KAYIT LİSTESİ'!$B$4:$H$1097,4,0)),"",(VLOOKUP(B72,'KAYIT LİSTESİ'!$B$4:$H$1097,4,0)))</f>
        <v>0</v>
      </c>
      <c r="E72" s="250" t="str">
        <f>IF(ISERROR(VLOOKUP(B72,'KAYIT LİSTESİ'!$B$4:$H$1097,5,0)),"",(VLOOKUP(B72,'KAYIT LİSTESİ'!$B$4:$H$1097,5,0)))</f>
        <v>M.MUSTAFA BULUT MELİH ÇİFTÇİ  MÜCAHİT BOZKURT   FIRAT DURSUN</v>
      </c>
      <c r="F72" s="250" t="str">
        <f>IF(ISERROR(VLOOKUP(B72,'KAYIT LİSTESİ'!$B$4:$H$1097,6,0)),"",(VLOOKUP(B72,'KAYIT LİSTESİ'!$B$4:$H$1097,6,0)))</f>
        <v>SİVAS-YILDIZELİ ATATÜRK ORTAOKULU</v>
      </c>
      <c r="G72" s="130"/>
      <c r="H72" s="22"/>
      <c r="I72" s="583"/>
      <c r="J72" s="262"/>
      <c r="K72" s="262"/>
      <c r="L72" s="262"/>
      <c r="M72" s="262"/>
      <c r="N72" s="262"/>
      <c r="O72" s="262"/>
      <c r="P72" s="262"/>
    </row>
    <row r="73" spans="1:16" ht="50.25" customHeight="1">
      <c r="A73" s="71">
        <v>4</v>
      </c>
      <c r="B73" s="249" t="s">
        <v>240</v>
      </c>
      <c r="C73" s="72">
        <f>IF(ISERROR(VLOOKUP(B73,'KAYIT LİSTESİ'!$B$4:$H$1097,2,0)),"",(VLOOKUP(B73,'KAYIT LİSTESİ'!$B$4:$H$1097,2,0)))</f>
        <v>0</v>
      </c>
      <c r="D73" s="129">
        <f>IF(ISERROR(VLOOKUP(B73,'KAYIT LİSTESİ'!$B$4:$H$1097,4,0)),"",(VLOOKUP(B73,'KAYIT LİSTESİ'!$B$4:$H$1097,4,0)))</f>
        <v>0</v>
      </c>
      <c r="E73" s="250" t="str">
        <f>IF(ISERROR(VLOOKUP(B73,'KAYIT LİSTESİ'!$B$4:$H$1097,5,0)),"",(VLOOKUP(B73,'KAYIT LİSTESİ'!$B$4:$H$1097,5,0)))</f>
        <v>ÖMER MERT KAYNAR GÖRKEM ERCAN  SEFA ENES ÇOLAKOĞLU   ŞAFAK  KARSAVRAN</v>
      </c>
      <c r="F73" s="250" t="str">
        <f>IF(ISERROR(VLOOKUP(B73,'KAYIT LİSTESİ'!$B$4:$H$1097,6,0)),"",(VLOOKUP(B73,'KAYIT LİSTESİ'!$B$4:$H$1097,6,0)))</f>
        <v>ANKARA- ATATÜRK ORTAOKULU</v>
      </c>
      <c r="G73" s="130"/>
      <c r="H73" s="22"/>
      <c r="I73" s="583"/>
      <c r="J73" s="262"/>
      <c r="K73" s="262"/>
      <c r="L73" s="262"/>
      <c r="M73" s="262"/>
      <c r="N73" s="262"/>
      <c r="O73" s="262"/>
      <c r="P73" s="262"/>
    </row>
    <row r="74" spans="1:16" ht="50.25" customHeight="1">
      <c r="A74" s="71">
        <v>5</v>
      </c>
      <c r="B74" s="249" t="s">
        <v>241</v>
      </c>
      <c r="C74" s="72">
        <f>IF(ISERROR(VLOOKUP(B74,'KAYIT LİSTESİ'!$B$4:$H$1097,2,0)),"",(VLOOKUP(B74,'KAYIT LİSTESİ'!$B$4:$H$1097,2,0)))</f>
        <v>0</v>
      </c>
      <c r="D74" s="129">
        <f>IF(ISERROR(VLOOKUP(B74,'KAYIT LİSTESİ'!$B$4:$H$1097,4,0)),"",(VLOOKUP(B74,'KAYIT LİSTESİ'!$B$4:$H$1097,4,0)))</f>
        <v>0</v>
      </c>
      <c r="E74" s="250" t="str">
        <f>IF(ISERROR(VLOOKUP(B74,'KAYIT LİSTESİ'!$B$4:$H$1097,5,0)),"",(VLOOKUP(B74,'KAYIT LİSTESİ'!$B$4:$H$1097,5,0)))</f>
        <v>ABDULLAH HALİL YILDIRIM TARIK BUĞRA KARAKAŞ  MEHMET ŞEKER   JAMSHID NASIMI</v>
      </c>
      <c r="F74" s="250" t="str">
        <f>IF(ISERROR(VLOOKUP(B74,'KAYIT LİSTESİ'!$B$4:$H$1097,6,0)),"",(VLOOKUP(B74,'KAYIT LİSTESİ'!$B$4:$H$1097,6,0)))</f>
        <v>SİVAS YAHYA KEMAL ORTAOKULU</v>
      </c>
      <c r="G74" s="130"/>
      <c r="H74" s="22"/>
      <c r="I74" s="583"/>
      <c r="J74" s="262"/>
      <c r="K74" s="262"/>
      <c r="L74" s="262"/>
      <c r="M74" s="262"/>
      <c r="N74" s="262"/>
      <c r="O74" s="262"/>
      <c r="P74" s="262"/>
    </row>
    <row r="75" spans="1:16" ht="50.25" customHeight="1">
      <c r="A75" s="71">
        <v>6</v>
      </c>
      <c r="B75" s="249" t="s">
        <v>242</v>
      </c>
      <c r="C75" s="72">
        <f>IF(ISERROR(VLOOKUP(B75,'KAYIT LİSTESİ'!$B$4:$H$1097,2,0)),"",(VLOOKUP(B75,'KAYIT LİSTESİ'!$B$4:$H$1097,2,0)))</f>
        <v>0</v>
      </c>
      <c r="D75" s="129">
        <f>IF(ISERROR(VLOOKUP(B75,'KAYIT LİSTESİ'!$B$4:$H$1097,4,0)),"",(VLOOKUP(B75,'KAYIT LİSTESİ'!$B$4:$H$1097,4,0)))</f>
        <v>0</v>
      </c>
      <c r="E75" s="250" t="str">
        <f>IF(ISERROR(VLOOKUP(B75,'KAYIT LİSTESİ'!$B$4:$H$1097,5,0)),"",(VLOOKUP(B75,'KAYIT LİSTESİ'!$B$4:$H$1097,5,0)))</f>
        <v>EMİR ÇAKIR ERAY NAK  YİĞİT EMRE ÖZDEN   ENİS KURAL</v>
      </c>
      <c r="F75" s="250" t="str">
        <f>IF(ISERROR(VLOOKUP(B75,'KAYIT LİSTESİ'!$B$4:$H$1097,6,0)),"",(VLOOKUP(B75,'KAYIT LİSTESİ'!$B$4:$H$1097,6,0)))</f>
        <v>ZONGULDAK EREĞLİ TURGUT REİS ORTAOKULU</v>
      </c>
      <c r="G75" s="130"/>
      <c r="H75" s="22"/>
      <c r="I75" s="583"/>
      <c r="J75" s="262"/>
      <c r="K75" s="262"/>
      <c r="L75" s="262"/>
      <c r="M75" s="262"/>
      <c r="N75" s="262"/>
      <c r="O75" s="262"/>
      <c r="P75" s="262"/>
    </row>
    <row r="76" spans="1:16" ht="50.25" customHeight="1">
      <c r="A76" s="71">
        <v>7</v>
      </c>
      <c r="B76" s="249" t="s">
        <v>243</v>
      </c>
      <c r="C76" s="72">
        <f>IF(ISERROR(VLOOKUP(B76,'KAYIT LİSTESİ'!$B$4:$H$1097,2,0)),"",(VLOOKUP(B76,'KAYIT LİSTESİ'!$B$4:$H$1097,2,0)))</f>
        <v>0</v>
      </c>
      <c r="D76" s="129">
        <f>IF(ISERROR(VLOOKUP(B76,'KAYIT LİSTESİ'!$B$4:$H$1097,4,0)),"",(VLOOKUP(B76,'KAYIT LİSTESİ'!$B$4:$H$1097,4,0)))</f>
        <v>0</v>
      </c>
      <c r="E76" s="250" t="str">
        <f>IF(ISERROR(VLOOKUP(B76,'KAYIT LİSTESİ'!$B$4:$H$1097,5,0)),"",(VLOOKUP(B76,'KAYIT LİSTESİ'!$B$4:$H$1097,5,0)))</f>
        <v>MEHMET SUHAN UÇAR        TAHA ÇALIŞKAN     MUHAMMET FARUK KARATAŞ   FATİH ÇALIŞKAN</v>
      </c>
      <c r="F76" s="250" t="str">
        <f>IF(ISERROR(VLOOKUP(B76,'KAYIT LİSTESİ'!$B$4:$H$1097,6,0)),"",(VLOOKUP(B76,'KAYIT LİSTESİ'!$B$4:$H$1097,6,0)))</f>
        <v>İSTANBUL-ÖZEL BAKIRKÖY FATİH ORTAOKULU</v>
      </c>
      <c r="G76" s="130"/>
      <c r="H76" s="22"/>
      <c r="I76" s="583"/>
      <c r="J76" s="262"/>
      <c r="K76" s="262"/>
      <c r="L76" s="262"/>
      <c r="M76" s="262"/>
      <c r="N76" s="262"/>
      <c r="O76" s="262"/>
      <c r="P76" s="262"/>
    </row>
    <row r="77" spans="1:16" ht="50.25" customHeight="1">
      <c r="A77" s="71">
        <v>8</v>
      </c>
      <c r="B77" s="249" t="s">
        <v>244</v>
      </c>
      <c r="C77" s="72">
        <f>IF(ISERROR(VLOOKUP(B77,'KAYIT LİSTESİ'!$B$4:$H$1097,2,0)),"",(VLOOKUP(B77,'KAYIT LİSTESİ'!$B$4:$H$1097,2,0)))</f>
        <v>0</v>
      </c>
      <c r="D77" s="129">
        <f>IF(ISERROR(VLOOKUP(B77,'KAYIT LİSTESİ'!$B$4:$H$1097,4,0)),"",(VLOOKUP(B77,'KAYIT LİSTESİ'!$B$4:$H$1097,4,0)))</f>
        <v>0</v>
      </c>
      <c r="E77" s="250" t="str">
        <f>IF(ISERROR(VLOOKUP(B77,'KAYIT LİSTESİ'!$B$4:$H$1097,5,0)),"",(VLOOKUP(B77,'KAYIT LİSTESİ'!$B$4:$H$1097,5,0)))</f>
        <v>ATAKAN CEMOĞLU ORAZGELDİ DALKANOV  GÖRKEM SAKACI   BATUHAN SALİH SERTUG</v>
      </c>
      <c r="F77" s="250" t="str">
        <f>IF(ISERROR(VLOOKUP(B77,'KAYIT LİSTESİ'!$B$4:$H$1097,6,0)),"",(VLOOKUP(B77,'KAYIT LİSTESİ'!$B$4:$H$1097,6,0)))</f>
        <v>KKTC YAKIN DOĞU İLKOKULU</v>
      </c>
      <c r="G77" s="130"/>
      <c r="H77" s="22"/>
      <c r="I77" s="583"/>
      <c r="J77" s="262"/>
      <c r="K77" s="262"/>
      <c r="L77" s="262"/>
      <c r="M77" s="262"/>
      <c r="N77" s="262"/>
      <c r="O77" s="262"/>
      <c r="P77" s="262"/>
    </row>
    <row r="78" spans="1:16" ht="18">
      <c r="A78" s="515" t="s">
        <v>16</v>
      </c>
      <c r="B78" s="516"/>
      <c r="C78" s="516"/>
      <c r="D78" s="516"/>
      <c r="E78" s="516"/>
      <c r="F78" s="516"/>
      <c r="G78" s="516"/>
      <c r="H78" s="577"/>
      <c r="I78" s="583"/>
      <c r="J78" s="262"/>
      <c r="K78" s="262"/>
      <c r="L78" s="262"/>
      <c r="M78" s="262"/>
      <c r="N78" s="262"/>
      <c r="O78" s="262"/>
      <c r="P78" s="262"/>
    </row>
    <row r="79" spans="1:16">
      <c r="A79" s="45" t="s">
        <v>11</v>
      </c>
      <c r="B79" s="42" t="s">
        <v>52</v>
      </c>
      <c r="C79" s="42" t="s">
        <v>51</v>
      </c>
      <c r="D79" s="43" t="s">
        <v>12</v>
      </c>
      <c r="E79" s="44" t="s">
        <v>13</v>
      </c>
      <c r="F79" s="44" t="s">
        <v>156</v>
      </c>
      <c r="G79" s="42" t="s">
        <v>255</v>
      </c>
      <c r="H79" s="42" t="s">
        <v>26</v>
      </c>
      <c r="I79" s="583"/>
      <c r="J79" s="262"/>
      <c r="K79" s="262"/>
      <c r="L79" s="262"/>
      <c r="M79" s="262"/>
      <c r="N79" s="262"/>
      <c r="O79" s="262"/>
      <c r="P79" s="262"/>
    </row>
    <row r="80" spans="1:16" ht="61.5" customHeight="1">
      <c r="A80" s="71">
        <v>1</v>
      </c>
      <c r="B80" s="249" t="s">
        <v>245</v>
      </c>
      <c r="C80" s="72">
        <f>IF(ISERROR(VLOOKUP(B80,'KAYIT LİSTESİ'!$B$4:$H$1097,2,0)),"",(VLOOKUP(B80,'KAYIT LİSTESİ'!$B$4:$H$1097,2,0)))</f>
        <v>0</v>
      </c>
      <c r="D80" s="129">
        <f>IF(ISERROR(VLOOKUP(B80,'KAYIT LİSTESİ'!$B$4:$H$1097,4,0)),"",(VLOOKUP(B80,'KAYIT LİSTESİ'!$B$4:$H$1097,4,0)))</f>
        <v>0</v>
      </c>
      <c r="E80" s="250" t="str">
        <f>IF(ISERROR(VLOOKUP(B80,'KAYIT LİSTESİ'!$B$4:$H$1097,5,0)),"",(VLOOKUP(B80,'KAYIT LİSTESİ'!$B$4:$H$1097,5,0)))</f>
        <v>BARIŞAY YILDIZ MİRSAT KADİR KUTLU  BARTU AYDOĞAN   METEHAN BOZOĞLU</v>
      </c>
      <c r="F80" s="250" t="str">
        <f>IF(ISERROR(VLOOKUP(B80,'KAYIT LİSTESİ'!$B$4:$H$1097,6,0)),"",(VLOOKUP(B80,'KAYIT LİSTESİ'!$B$4:$H$1097,6,0)))</f>
        <v>BURSA-ÜÇEVLER ŞEHİT FAİK GÖKÇEN ORTA OKULU</v>
      </c>
      <c r="G80" s="130"/>
      <c r="H80" s="22"/>
      <c r="I80" s="583"/>
      <c r="J80" s="262"/>
      <c r="K80" s="262"/>
      <c r="L80" s="262"/>
      <c r="M80" s="262"/>
      <c r="N80" s="262"/>
      <c r="O80" s="262"/>
      <c r="P80" s="262"/>
    </row>
    <row r="81" spans="1:16" ht="61.5" customHeight="1">
      <c r="A81" s="71">
        <v>2</v>
      </c>
      <c r="B81" s="249" t="s">
        <v>246</v>
      </c>
      <c r="C81" s="72">
        <f>IF(ISERROR(VLOOKUP(B81,'KAYIT LİSTESİ'!$B$4:$H$1097,2,0)),"",(VLOOKUP(B81,'KAYIT LİSTESİ'!$B$4:$H$1097,2,0)))</f>
        <v>0</v>
      </c>
      <c r="D81" s="129">
        <f>IF(ISERROR(VLOOKUP(B81,'KAYIT LİSTESİ'!$B$4:$H$1097,4,0)),"",(VLOOKUP(B81,'KAYIT LİSTESİ'!$B$4:$H$1097,4,0)))</f>
        <v>0</v>
      </c>
      <c r="E81" s="250" t="str">
        <f>IF(ISERROR(VLOOKUP(B81,'KAYIT LİSTESİ'!$B$4:$H$1097,5,0)),"",(VLOOKUP(B81,'KAYIT LİSTESİ'!$B$4:$H$1097,5,0)))</f>
        <v>YUNUS AKKAN DOĞAN AKBAŞ  METİN YILDIRIM   YUNUS YALÇIN</v>
      </c>
      <c r="F81" s="250" t="str">
        <f>IF(ISERROR(VLOOKUP(B81,'KAYIT LİSTESİ'!$B$4:$H$1097,6,0)),"",(VLOOKUP(B81,'KAYIT LİSTESİ'!$B$4:$H$1097,6,0)))</f>
        <v>AGRI-15 NİSAN O.O</v>
      </c>
      <c r="G81" s="130"/>
      <c r="H81" s="22"/>
      <c r="I81" s="583"/>
      <c r="J81" s="262"/>
      <c r="K81" s="262"/>
      <c r="L81" s="262"/>
      <c r="M81" s="262"/>
      <c r="N81" s="262"/>
      <c r="O81" s="262"/>
      <c r="P81" s="262"/>
    </row>
    <row r="82" spans="1:16" ht="61.5" customHeight="1">
      <c r="A82" s="71">
        <v>3</v>
      </c>
      <c r="B82" s="249" t="s">
        <v>247</v>
      </c>
      <c r="C82" s="72">
        <f>IF(ISERROR(VLOOKUP(B82,'KAYIT LİSTESİ'!$B$4:$H$1097,2,0)),"",(VLOOKUP(B82,'KAYIT LİSTESİ'!$B$4:$H$1097,2,0)))</f>
        <v>0</v>
      </c>
      <c r="D82" s="129">
        <f>IF(ISERROR(VLOOKUP(B82,'KAYIT LİSTESİ'!$B$4:$H$1097,4,0)),"",(VLOOKUP(B82,'KAYIT LİSTESİ'!$B$4:$H$1097,4,0)))</f>
        <v>0</v>
      </c>
      <c r="E82" s="250" t="str">
        <f>IF(ISERROR(VLOOKUP(B82,'KAYIT LİSTESİ'!$B$4:$H$1097,5,0)),"",(VLOOKUP(B82,'KAYIT LİSTESİ'!$B$4:$H$1097,5,0)))</f>
        <v>GÖKHAN GENÇTÜRK MEHMET CAN DAĞAŞAN  TUNAHAN ÖZTÜRK   SERKAN ÇİÇEK</v>
      </c>
      <c r="F82" s="250" t="str">
        <f>IF(ISERROR(VLOOKUP(B82,'KAYIT LİSTESİ'!$B$4:$H$1097,6,0)),"",(VLOOKUP(B82,'KAYIT LİSTESİ'!$B$4:$H$1097,6,0)))</f>
        <v>TEKİRDAG-ÇORLU ORTA OKULU</v>
      </c>
      <c r="G82" s="130"/>
      <c r="H82" s="22"/>
      <c r="I82" s="583"/>
      <c r="J82" s="262"/>
      <c r="K82" s="262"/>
      <c r="L82" s="262"/>
      <c r="M82" s="262"/>
      <c r="N82" s="262"/>
      <c r="O82" s="262"/>
      <c r="P82" s="262"/>
    </row>
    <row r="83" spans="1:16" ht="61.5" customHeight="1">
      <c r="A83" s="71">
        <v>4</v>
      </c>
      <c r="B83" s="249" t="s">
        <v>248</v>
      </c>
      <c r="C83" s="72">
        <f>IF(ISERROR(VLOOKUP(B83,'KAYIT LİSTESİ'!$B$4:$H$1097,2,0)),"",(VLOOKUP(B83,'KAYIT LİSTESİ'!$B$4:$H$1097,2,0)))</f>
        <v>0</v>
      </c>
      <c r="D83" s="129">
        <f>IF(ISERROR(VLOOKUP(B83,'KAYIT LİSTESİ'!$B$4:$H$1097,4,0)),"",(VLOOKUP(B83,'KAYIT LİSTESİ'!$B$4:$H$1097,4,0)))</f>
        <v>0</v>
      </c>
      <c r="E83" s="250" t="str">
        <f>IF(ISERROR(VLOOKUP(B83,'KAYIT LİSTESİ'!$B$4:$H$1097,5,0)),"",(VLOOKUP(B83,'KAYIT LİSTESİ'!$B$4:$H$1097,5,0)))</f>
        <v>Mustafa EFE Vedat KIZILKAYA  Muhammed Furkan GEVKER   Hazar HALAÇ</v>
      </c>
      <c r="F83" s="250" t="str">
        <f>IF(ISERROR(VLOOKUP(B83,'KAYIT LİSTESİ'!$B$4:$H$1097,6,0)),"",(VLOOKUP(B83,'KAYIT LİSTESİ'!$B$4:$H$1097,6,0)))</f>
        <v>KAYSERİ-AMBAR ORTAOKULU</v>
      </c>
      <c r="G83" s="130"/>
      <c r="H83" s="22"/>
      <c r="I83" s="583"/>
      <c r="J83" s="262"/>
      <c r="K83" s="262"/>
      <c r="L83" s="262"/>
      <c r="M83" s="262"/>
      <c r="N83" s="262"/>
      <c r="O83" s="262"/>
      <c r="P83" s="262"/>
    </row>
    <row r="84" spans="1:16" ht="61.5" customHeight="1">
      <c r="A84" s="71">
        <v>5</v>
      </c>
      <c r="B84" s="249" t="s">
        <v>249</v>
      </c>
      <c r="C84" s="72">
        <f>IF(ISERROR(VLOOKUP(B84,'KAYIT LİSTESİ'!$B$4:$H$1097,2,0)),"",(VLOOKUP(B84,'KAYIT LİSTESİ'!$B$4:$H$1097,2,0)))</f>
        <v>0</v>
      </c>
      <c r="D84" s="129">
        <f>IF(ISERROR(VLOOKUP(B84,'KAYIT LİSTESİ'!$B$4:$H$1097,4,0)),"",(VLOOKUP(B84,'KAYIT LİSTESİ'!$B$4:$H$1097,4,0)))</f>
        <v>0</v>
      </c>
      <c r="E84" s="250" t="str">
        <f>IF(ISERROR(VLOOKUP(B84,'KAYIT LİSTESİ'!$B$4:$H$1097,5,0)),"",(VLOOKUP(B84,'KAYIT LİSTESİ'!$B$4:$H$1097,5,0)))</f>
        <v>FERHAT ÇELİK TALHA KÖSE  FERAY ÇELİK   SELİM DORAK</v>
      </c>
      <c r="F84" s="250" t="str">
        <f>IF(ISERROR(VLOOKUP(B84,'KAYIT LİSTESİ'!$B$4:$H$1097,6,0)),"",(VLOOKUP(B84,'KAYIT LİSTESİ'!$B$4:$H$1097,6,0)))</f>
        <v>MUĞLA-  DALAMAN 
CUMHURİYET O.O.</v>
      </c>
      <c r="G84" s="130"/>
      <c r="H84" s="22"/>
      <c r="I84" s="583"/>
      <c r="J84" s="262"/>
      <c r="K84" s="262"/>
      <c r="L84" s="262"/>
      <c r="M84" s="262"/>
      <c r="N84" s="262"/>
      <c r="O84" s="262"/>
      <c r="P84" s="262"/>
    </row>
    <row r="85" spans="1:16" ht="61.5" customHeight="1">
      <c r="A85" s="71">
        <v>6</v>
      </c>
      <c r="B85" s="249" t="s">
        <v>250</v>
      </c>
      <c r="C85" s="72">
        <f>IF(ISERROR(VLOOKUP(B85,'KAYIT LİSTESİ'!$B$4:$H$1097,2,0)),"",(VLOOKUP(B85,'KAYIT LİSTESİ'!$B$4:$H$1097,2,0)))</f>
        <v>0</v>
      </c>
      <c r="D85" s="129">
        <f>IF(ISERROR(VLOOKUP(B85,'KAYIT LİSTESİ'!$B$4:$H$1097,4,0)),"",(VLOOKUP(B85,'KAYIT LİSTESİ'!$B$4:$H$1097,4,0)))</f>
        <v>0</v>
      </c>
      <c r="E85" s="250" t="str">
        <f>IF(ISERROR(VLOOKUP(B85,'KAYIT LİSTESİ'!$B$4:$H$1097,5,0)),"",(VLOOKUP(B85,'KAYIT LİSTESİ'!$B$4:$H$1097,5,0)))</f>
        <v>MEHMET KÜRŞAT BENLİ EMİRHAN KARA  AHMET YUNUS BEDİR   ALİ BERK UÇAN</v>
      </c>
      <c r="F85" s="250" t="str">
        <f>IF(ISERROR(VLOOKUP(B85,'KAYIT LİSTESİ'!$B$4:$H$1097,6,0)),"",(VLOOKUP(B85,'KAYIT LİSTESİ'!$B$4:$H$1097,6,0)))</f>
        <v>MERSİN-SİLİFKE ATATÜRK ORTAOKULU</v>
      </c>
      <c r="G85" s="130"/>
      <c r="H85" s="22"/>
      <c r="I85" s="583"/>
      <c r="J85" s="262"/>
      <c r="K85" s="262"/>
      <c r="L85" s="262"/>
      <c r="M85" s="262"/>
      <c r="N85" s="262"/>
      <c r="O85" s="262"/>
      <c r="P85" s="262"/>
    </row>
    <row r="86" spans="1:16" ht="61.5" customHeight="1">
      <c r="A86" s="71">
        <v>7</v>
      </c>
      <c r="B86" s="249" t="s">
        <v>251</v>
      </c>
      <c r="C86" s="72">
        <f>IF(ISERROR(VLOOKUP(B86,'KAYIT LİSTESİ'!$B$4:$H$1097,2,0)),"",(VLOOKUP(B86,'KAYIT LİSTESİ'!$B$4:$H$1097,2,0)))</f>
        <v>0</v>
      </c>
      <c r="D86" s="129">
        <f>IF(ISERROR(VLOOKUP(B86,'KAYIT LİSTESİ'!$B$4:$H$1097,4,0)),"",(VLOOKUP(B86,'KAYIT LİSTESİ'!$B$4:$H$1097,4,0)))</f>
        <v>0</v>
      </c>
      <c r="E86" s="250" t="str">
        <f>IF(ISERROR(VLOOKUP(B86,'KAYIT LİSTESİ'!$B$4:$H$1097,5,0)),"",(VLOOKUP(B86,'KAYIT LİSTESİ'!$B$4:$H$1097,5,0)))</f>
        <v>MEHMET ÇARBOĞA UĞUR KARTAL  EFKAN KESKİN   KAAN ÇOBAN</v>
      </c>
      <c r="F86" s="250" t="str">
        <f>IF(ISERROR(VLOOKUP(B86,'KAYIT LİSTESİ'!$B$4:$H$1097,6,0)),"",(VLOOKUP(B86,'KAYIT LİSTESİ'!$B$4:$H$1097,6,0)))</f>
        <v>ESKİŞEHİR - SAMİ SİPAHİ ORTAOKULU</v>
      </c>
      <c r="G86" s="130"/>
      <c r="H86" s="22"/>
      <c r="I86" s="583"/>
      <c r="J86" s="262"/>
      <c r="K86" s="262"/>
      <c r="L86" s="262"/>
      <c r="M86" s="262"/>
      <c r="N86" s="262"/>
      <c r="O86" s="262"/>
      <c r="P86" s="262"/>
    </row>
    <row r="87" spans="1:16" ht="61.5" customHeight="1">
      <c r="A87" s="71">
        <v>8</v>
      </c>
      <c r="B87" s="249" t="s">
        <v>252</v>
      </c>
      <c r="C87" s="72">
        <f>IF(ISERROR(VLOOKUP(B87,'KAYIT LİSTESİ'!$B$4:$H$1097,2,0)),"",(VLOOKUP(B87,'KAYIT LİSTESİ'!$B$4:$H$1097,2,0)))</f>
        <v>0</v>
      </c>
      <c r="D87" s="129">
        <f>IF(ISERROR(VLOOKUP(B87,'KAYIT LİSTESİ'!$B$4:$H$1097,4,0)),"",(VLOOKUP(B87,'KAYIT LİSTESİ'!$B$4:$H$1097,4,0)))</f>
        <v>0</v>
      </c>
      <c r="E87" s="250" t="str">
        <f>IF(ISERROR(VLOOKUP(B87,'KAYIT LİSTESİ'!$B$4:$H$1097,5,0)),"",(VLOOKUP(B87,'KAYIT LİSTESİ'!$B$4:$H$1097,5,0)))</f>
        <v>İDRİS CAN DEMİR MURAT GÜN  DOGUKAN NALBAT   UMUT DOĞAN</v>
      </c>
      <c r="F87" s="250" t="str">
        <f>IF(ISERROR(VLOOKUP(B87,'KAYIT LİSTESİ'!$B$4:$H$1097,6,0)),"",(VLOOKUP(B87,'KAYIT LİSTESİ'!$B$4:$H$1097,6,0)))</f>
        <v>KOCAELİ -AHMET ZEKİ BÜYÜKKUŞOĞLU</v>
      </c>
      <c r="G87" s="130"/>
      <c r="H87" s="22"/>
      <c r="I87" s="583"/>
      <c r="J87" s="262"/>
      <c r="K87" s="262"/>
      <c r="L87" s="262"/>
      <c r="M87" s="262"/>
      <c r="N87" s="262"/>
      <c r="O87" s="262"/>
      <c r="P87" s="262"/>
    </row>
  </sheetData>
  <customSheetViews>
    <customSheetView guid="{EC999A80-859B-4475-B63F-D6CE8B953956}" scale="60" showPageBreaks="1" hiddenColumns="1" view="pageBreakPreview">
      <selection activeCell="Z9" sqref="Z9"/>
      <pageMargins left="0.7" right="0.7" top="0.75" bottom="0.75" header="0.3" footer="0.3"/>
      <pageSetup paperSize="9" scale="46" orientation="portrait" r:id="rId1"/>
    </customSheetView>
  </customSheetViews>
  <mergeCells count="14">
    <mergeCell ref="A47:G47"/>
    <mergeCell ref="A68:H68"/>
    <mergeCell ref="A78:H78"/>
    <mergeCell ref="A67:G67"/>
    <mergeCell ref="A1:P1"/>
    <mergeCell ref="A2:P2"/>
    <mergeCell ref="A3:P3"/>
    <mergeCell ref="A4:G4"/>
    <mergeCell ref="J4:P4"/>
    <mergeCell ref="A5:G5"/>
    <mergeCell ref="H5:H6"/>
    <mergeCell ref="I5:I87"/>
    <mergeCell ref="A19:G19"/>
    <mergeCell ref="A33:G33"/>
  </mergeCells>
  <pageMargins left="0.7" right="0.7" top="0.75" bottom="0.75" header="0.3" footer="0.3"/>
  <pageSetup paperSize="9" scale="46"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14</vt:i4>
      </vt:variant>
      <vt:variant>
        <vt:lpstr>Adlandırılmış Aralıklar</vt:lpstr>
      </vt:variant>
      <vt:variant>
        <vt:i4>9</vt:i4>
      </vt:variant>
    </vt:vector>
  </HeadingPairs>
  <TitlesOfParts>
    <vt:vector size="23" baseType="lpstr">
      <vt:lpstr>YARIŞMA BİLGİLERİ</vt:lpstr>
      <vt:lpstr>YARIŞMA PROGRAMI</vt:lpstr>
      <vt:lpstr>KAYIT LİSTESİ</vt:lpstr>
      <vt:lpstr>1.Gün Start Listesi</vt:lpstr>
      <vt:lpstr>100m.</vt:lpstr>
      <vt:lpstr>Yüksek</vt:lpstr>
      <vt:lpstr>FırlatmaTopu</vt:lpstr>
      <vt:lpstr>Genel Puan Tablosu</vt:lpstr>
      <vt:lpstr>2.Gün Start Listesi </vt:lpstr>
      <vt:lpstr>1000m.</vt:lpstr>
      <vt:lpstr>Uzun</vt:lpstr>
      <vt:lpstr>4x100m.</vt:lpstr>
      <vt:lpstr>ALMANAK TOPLU SONUÇ</vt:lpstr>
      <vt:lpstr>PUAN</vt:lpstr>
      <vt:lpstr>'1000m.'!Yazdırma_Alanı</vt:lpstr>
      <vt:lpstr>'100m.'!Yazdırma_Alanı</vt:lpstr>
      <vt:lpstr>'4x100m.'!Yazdırma_Alanı</vt:lpstr>
      <vt:lpstr>FırlatmaTopu!Yazdırma_Alanı</vt:lpstr>
      <vt:lpstr>'Genel Puan Tablosu'!Yazdırma_Alanı</vt:lpstr>
      <vt:lpstr>'KAYIT LİSTESİ'!Yazdırma_Alanı</vt:lpstr>
      <vt:lpstr>Uzun!Yazdırma_Alanı</vt:lpstr>
      <vt:lpstr>Yüksek!Yazdırma_Alanı</vt:lpstr>
      <vt:lpstr>'KAYIT LİSTESİ'!Yazdırma_Başlıkları</vt:lpstr>
    </vt:vector>
  </TitlesOfParts>
  <Manager>celalkayaoz@hotmail.com</Manager>
  <Company>MHK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CELAL KAYAÖZ</dc:creator>
  <cp:lastModifiedBy>celal</cp:lastModifiedBy>
  <cp:lastPrinted>2014-06-01T10:34:45Z</cp:lastPrinted>
  <dcterms:created xsi:type="dcterms:W3CDTF">2004-05-10T13:01:28Z</dcterms:created>
  <dcterms:modified xsi:type="dcterms:W3CDTF">2014-06-01T17:32:55Z</dcterms:modified>
</cp:coreProperties>
</file>